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24226"/>
  <mc:AlternateContent xmlns:mc="http://schemas.openxmlformats.org/markup-compatibility/2006">
    <mc:Choice Requires="x15">
      <x15ac:absPath xmlns:x15ac="http://schemas.microsoft.com/office/spreadsheetml/2010/11/ac" url="C:\Users\n.bencosme\Downloads\"/>
    </mc:Choice>
  </mc:AlternateContent>
  <xr:revisionPtr revIDLastSave="0" documentId="13_ncr:1_{E49A4484-B396-419D-96FB-037F4DD15230}" xr6:coauthVersionLast="47" xr6:coauthVersionMax="47" xr10:uidLastSave="{00000000-0000-0000-0000-000000000000}"/>
  <bookViews>
    <workbookView xWindow="-120" yWindow="-120" windowWidth="29040" windowHeight="15720" tabRatio="596" xr2:uid="{00000000-000D-0000-FFFF-FFFF00000000}"/>
  </bookViews>
  <sheets>
    <sheet name="PLANTILLA RESUMEN" sheetId="17" r:id="rId1"/>
    <sheet name="PyD" sheetId="3" r:id="rId2"/>
    <sheet name="RRHH" sheetId="4" r:id="rId3"/>
    <sheet name="JURID" sheetId="5" r:id="rId4"/>
    <sheet name="COMUNICACIONES" sheetId="7" r:id="rId5"/>
    <sheet name="ADMVO" sheetId="9" r:id="rId6"/>
    <sheet name="TIC" sheetId="8" r:id="rId7"/>
    <sheet name="CONTABILIDAD" sheetId="11" r:id="rId8"/>
    <sheet name="PRESUPUESTO" sheetId="10" r:id="rId9"/>
    <sheet name="ENCADENAMIENTO P" sheetId="18" r:id="rId10"/>
    <sheet name="PROMOCION" sheetId="12" r:id="rId11"/>
    <sheet name="SERVICIOS AL USUARIO" sheetId="13" r:id="rId12"/>
    <sheet name="ESTADISTICAS" sheetId="14" r:id="rId13"/>
    <sheet name="DIV.ELABORACION INF TECNICOS" sheetId="29" r:id="rId14"/>
    <sheet name="ANALISIS EYC" sheetId="20" r:id="rId15"/>
    <sheet name="ZFP" sheetId="15" r:id="rId16"/>
    <sheet name="ZFE" sheetId="19" r:id="rId17"/>
    <sheet name="RTPYC" sheetId="21" r:id="rId18"/>
    <sheet name="SERVICIOS GENERALES" sheetId="23" r:id="rId19"/>
    <sheet name="COMPRAS Y CONTRATACIONES" sheetId="24" r:id="rId20"/>
    <sheet name="TESORERIA" sheetId="25" r:id="rId21"/>
    <sheet name="OAI" sheetId="26" r:id="rId22"/>
    <sheet name="OFICINA REGIONAL SANTIAGO" sheetId="27" r:id="rId23"/>
    <sheet name="Comite Sistap" sheetId="28" r:id="rId24"/>
    <sheet name="CIGCN" sheetId="31" r:id="rId25"/>
  </sheets>
  <externalReferences>
    <externalReference r:id="rId26"/>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4" i="12" l="1"/>
  <c r="M34" i="12"/>
  <c r="P23" i="8"/>
  <c r="P29" i="8"/>
  <c r="P35" i="8"/>
  <c r="P41" i="8"/>
  <c r="P42" i="8"/>
  <c r="P43" i="8"/>
  <c r="P45" i="8"/>
  <c r="P49" i="8"/>
  <c r="P53" i="8"/>
  <c r="P57" i="8"/>
  <c r="P63" i="8"/>
  <c r="P66" i="8"/>
  <c r="P70" i="8"/>
  <c r="P17" i="8"/>
  <c r="P25" i="21" l="1"/>
  <c r="N25" i="21"/>
  <c r="F9" i="17" l="1"/>
  <c r="P20" i="10"/>
  <c r="Q26" i="3"/>
  <c r="Q46" i="3" l="1"/>
  <c r="Q47" i="3"/>
  <c r="P23" i="29"/>
  <c r="P17" i="29"/>
  <c r="N41" i="23"/>
  <c r="O21" i="23"/>
  <c r="O48" i="23"/>
  <c r="Q36" i="3" l="1"/>
  <c r="Q37" i="3"/>
  <c r="Q38" i="3"/>
  <c r="Q39" i="3"/>
  <c r="Q40" i="3"/>
  <c r="Q41" i="3"/>
  <c r="Q42" i="3"/>
  <c r="Q43" i="3"/>
  <c r="Q44" i="3"/>
  <c r="Q45" i="3"/>
  <c r="O23" i="8" l="1"/>
  <c r="O17" i="8"/>
  <c r="F14" i="17"/>
  <c r="F11" i="17"/>
  <c r="F12" i="17"/>
  <c r="F19" i="17"/>
  <c r="F28" i="17"/>
  <c r="F26" i="17"/>
  <c r="C28" i="17"/>
  <c r="F25" i="17" s="1"/>
  <c r="F20" i="17"/>
  <c r="M22" i="28" l="1"/>
  <c r="M23" i="28"/>
  <c r="M24" i="28"/>
  <c r="M25" i="28"/>
  <c r="M26" i="28"/>
  <c r="M27" i="28"/>
  <c r="O22" i="28"/>
  <c r="O23" i="28"/>
  <c r="O24" i="28"/>
  <c r="O25" i="28"/>
  <c r="O26" i="28"/>
  <c r="O27" i="28"/>
  <c r="Q37" i="4" l="1"/>
  <c r="P39" i="4"/>
  <c r="P38" i="4"/>
  <c r="N38" i="4"/>
  <c r="O37" i="4"/>
  <c r="P37" i="4" s="1"/>
  <c r="N37" i="4"/>
  <c r="O36" i="4"/>
  <c r="P36" i="4" s="1"/>
  <c r="N36" i="4"/>
  <c r="P35" i="4"/>
  <c r="N35" i="4"/>
  <c r="O33" i="4"/>
  <c r="P33" i="4" s="1"/>
  <c r="N33" i="4"/>
  <c r="O32" i="4"/>
  <c r="P32" i="4" s="1"/>
  <c r="N32" i="4"/>
  <c r="P31" i="4"/>
  <c r="O30" i="4"/>
  <c r="P30" i="4" s="1"/>
  <c r="N30" i="4"/>
  <c r="P29" i="4"/>
  <c r="N29" i="4"/>
  <c r="P28" i="4"/>
  <c r="N28" i="4"/>
  <c r="P27" i="4"/>
  <c r="P26" i="4"/>
  <c r="P25" i="4"/>
  <c r="O24" i="4"/>
  <c r="P24" i="4" s="1"/>
  <c r="N24" i="4"/>
  <c r="P23" i="4"/>
  <c r="P22" i="4"/>
  <c r="P21" i="4"/>
  <c r="P20" i="4"/>
  <c r="P19" i="4"/>
  <c r="N19" i="4"/>
  <c r="P18" i="4"/>
  <c r="D18" i="4"/>
  <c r="C18" i="4"/>
  <c r="B18" i="4"/>
  <c r="P22" i="7"/>
  <c r="P19" i="7"/>
  <c r="N32" i="26"/>
  <c r="N31" i="26"/>
  <c r="P30" i="26"/>
  <c r="P31" i="26"/>
  <c r="P32" i="26"/>
  <c r="N30" i="26"/>
  <c r="F27" i="17"/>
  <c r="F13" i="17"/>
  <c r="M17" i="31" l="1"/>
  <c r="M18" i="31"/>
  <c r="M19" i="31"/>
  <c r="N19" i="31" l="1"/>
  <c r="N16" i="31"/>
  <c r="M16" i="31"/>
  <c r="P46" i="25"/>
  <c r="P34" i="25"/>
  <c r="O16" i="27" l="1"/>
  <c r="P32" i="29"/>
  <c r="P28" i="29"/>
  <c r="Q27" i="3" l="1"/>
  <c r="Q19" i="3"/>
  <c r="Q22" i="3" l="1"/>
  <c r="Q23" i="3"/>
  <c r="Q24" i="3"/>
  <c r="Q20" i="3"/>
  <c r="N26" i="5"/>
  <c r="M17" i="28"/>
  <c r="O17" i="28"/>
  <c r="O18" i="28"/>
  <c r="O19" i="28"/>
  <c r="O20" i="28"/>
  <c r="O21" i="28"/>
  <c r="O16" i="28"/>
  <c r="M21" i="28"/>
  <c r="M20" i="28"/>
  <c r="M19" i="28"/>
  <c r="M18" i="28"/>
  <c r="M16" i="28"/>
  <c r="O36" i="23" l="1"/>
  <c r="N16" i="23"/>
  <c r="O41" i="23"/>
  <c r="N36" i="23"/>
  <c r="O16" i="23"/>
  <c r="P37" i="9" l="1"/>
  <c r="N29" i="26" l="1"/>
  <c r="P29" i="26"/>
  <c r="N24" i="11" l="1"/>
  <c r="O39" i="15"/>
  <c r="P39" i="15" s="1"/>
  <c r="O38" i="15"/>
  <c r="P38" i="15" s="1"/>
  <c r="P23" i="19" l="1"/>
  <c r="Q21" i="3"/>
  <c r="Q25" i="3"/>
  <c r="Q28" i="3"/>
  <c r="Q29" i="3"/>
  <c r="Q30" i="3"/>
  <c r="Q31" i="3"/>
  <c r="Q32" i="3"/>
  <c r="Q33" i="3"/>
  <c r="Q34" i="3"/>
  <c r="Q35" i="3"/>
  <c r="F22" i="17" l="1"/>
  <c r="F21" i="17"/>
  <c r="N22" i="11"/>
  <c r="N26" i="27" l="1"/>
  <c r="L26" i="27"/>
  <c r="M25" i="27"/>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40" i="25" l="1"/>
  <c r="P30" i="25"/>
  <c r="N46" i="25" l="1"/>
  <c r="O43" i="25"/>
  <c r="P43" i="25" s="1"/>
  <c r="N43" i="25"/>
  <c r="O41" i="25"/>
  <c r="P41" i="25" s="1"/>
  <c r="N41" i="25"/>
  <c r="N40" i="25"/>
  <c r="N34" i="25"/>
  <c r="O24" i="25"/>
  <c r="P24" i="25" s="1"/>
  <c r="O16" i="25"/>
  <c r="P16" i="25" s="1"/>
  <c r="N16" i="25"/>
  <c r="Q21" i="9" l="1"/>
  <c r="P45" i="9"/>
  <c r="P43" i="9"/>
  <c r="P35" i="9"/>
  <c r="P31" i="9"/>
  <c r="P21" i="9"/>
  <c r="N25" i="18"/>
  <c r="N26" i="18"/>
  <c r="N27" i="18"/>
  <c r="N28" i="18"/>
  <c r="N23" i="18"/>
  <c r="N24" i="18"/>
  <c r="P33" i="18"/>
  <c r="P24" i="18"/>
  <c r="P25" i="18"/>
  <c r="P26" i="18"/>
  <c r="P27" i="18"/>
  <c r="P28" i="18"/>
  <c r="P23" i="18"/>
  <c r="N21" i="14" l="1"/>
  <c r="N24" i="14"/>
  <c r="P23" i="7"/>
  <c r="Q31" i="24"/>
  <c r="R31" i="24" s="1"/>
  <c r="P31" i="24"/>
  <c r="Q30" i="24"/>
  <c r="R30" i="24" s="1"/>
  <c r="P30" i="24"/>
  <c r="Q29" i="24"/>
  <c r="R29" i="24" s="1"/>
  <c r="P29" i="24"/>
  <c r="Q28" i="24"/>
  <c r="R28" i="24" s="1"/>
  <c r="P28" i="24"/>
  <c r="Q27" i="24"/>
  <c r="R27" i="24" s="1"/>
  <c r="P27" i="24"/>
  <c r="Q26" i="24"/>
  <c r="R26" i="24" s="1"/>
  <c r="P26" i="24"/>
  <c r="Q25" i="24"/>
  <c r="R25" i="24" s="1"/>
  <c r="P25" i="24"/>
  <c r="Q24" i="24"/>
  <c r="R24" i="24" s="1"/>
  <c r="P24" i="24"/>
  <c r="Q23" i="24"/>
  <c r="R23" i="24" s="1"/>
  <c r="P23" i="24"/>
  <c r="Q22" i="24"/>
  <c r="R22" i="24" s="1"/>
  <c r="P22" i="24"/>
  <c r="Q21" i="24"/>
  <c r="R21" i="24" s="1"/>
  <c r="P21" i="24"/>
  <c r="Q20" i="24"/>
  <c r="R20" i="24" s="1"/>
  <c r="Q19" i="24"/>
  <c r="R19" i="24" s="1"/>
  <c r="P19" i="24"/>
  <c r="Q18" i="24"/>
  <c r="R18" i="24" s="1"/>
  <c r="P18" i="24"/>
  <c r="P22" i="10" l="1"/>
  <c r="P21" i="10" s="1"/>
  <c r="P19" i="10" s="1"/>
  <c r="P18" i="10" s="1"/>
  <c r="P17" i="10" s="1"/>
  <c r="P16" i="10" s="1"/>
  <c r="N24" i="19" l="1"/>
  <c r="N25" i="19"/>
  <c r="N21" i="19"/>
  <c r="N20" i="19"/>
  <c r="O22" i="21"/>
  <c r="O20" i="21"/>
  <c r="O17" i="21"/>
  <c r="N17" i="13" l="1"/>
  <c r="P28" i="14"/>
  <c r="P31" i="12" l="1"/>
  <c r="P29" i="12"/>
  <c r="N17" i="12"/>
  <c r="N28" i="12"/>
  <c r="N27" i="12"/>
  <c r="N18" i="18"/>
  <c r="N22" i="18"/>
  <c r="N20" i="18"/>
  <c r="N19" i="18"/>
  <c r="P19" i="18"/>
  <c r="P20" i="18"/>
  <c r="P21" i="18"/>
  <c r="P22" i="18"/>
  <c r="P26" i="10"/>
  <c r="P24" i="10"/>
  <c r="P23" i="10"/>
  <c r="O17" i="11" l="1"/>
  <c r="P20" i="7" l="1"/>
  <c r="P21" i="7"/>
  <c r="N21" i="7"/>
  <c r="P17" i="18" l="1"/>
  <c r="P18" i="18"/>
  <c r="P29" i="18"/>
  <c r="P31" i="18"/>
  <c r="P32" i="18"/>
  <c r="P30" i="18"/>
  <c r="P30" i="12" l="1"/>
  <c r="Q17" i="21" l="1"/>
  <c r="P19" i="21"/>
  <c r="P18" i="21"/>
  <c r="O17" i="5" l="1"/>
  <c r="O23" i="21" l="1"/>
  <c r="P17" i="21"/>
  <c r="P24" i="14" l="1"/>
  <c r="Q24" i="12"/>
  <c r="Q18" i="12" l="1"/>
  <c r="O17" i="9" l="1"/>
  <c r="P17" i="9" s="1"/>
  <c r="N19" i="5" l="1"/>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O28" i="19" l="1"/>
  <c r="P28" i="19" s="1"/>
  <c r="N28" i="19"/>
  <c r="O27" i="19"/>
  <c r="P27" i="19" s="1"/>
  <c r="N27" i="19"/>
  <c r="O26" i="19"/>
  <c r="P26" i="19" s="1"/>
  <c r="N26" i="19"/>
  <c r="O25" i="19"/>
  <c r="P25" i="19" s="1"/>
  <c r="O24" i="19"/>
  <c r="P24"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6" i="10" l="1"/>
  <c r="O25" i="10"/>
  <c r="P25" i="10" s="1"/>
  <c r="N25" i="10"/>
  <c r="N24" i="10"/>
  <c r="N23" i="10"/>
  <c r="N22"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P23" i="11"/>
  <c r="N23" i="11"/>
  <c r="P22" i="11"/>
  <c r="P21" i="11"/>
  <c r="N21" i="11"/>
  <c r="P20" i="11"/>
  <c r="N20" i="11"/>
  <c r="P19" i="11"/>
  <c r="N19" i="11"/>
  <c r="P18" i="11"/>
  <c r="N18" i="11"/>
  <c r="P17" i="11"/>
  <c r="N17" i="11"/>
  <c r="P41" i="9" l="1"/>
  <c r="P39" i="9"/>
  <c r="O32" i="9"/>
  <c r="O27" i="9"/>
  <c r="P27" i="9" s="1"/>
  <c r="P21" i="14" l="1"/>
  <c r="P17" i="14"/>
  <c r="P20" i="13" l="1"/>
  <c r="O19" i="13"/>
  <c r="P19" i="13" s="1"/>
  <c r="N19" i="13"/>
  <c r="O17" i="13"/>
  <c r="P17" i="13" s="1"/>
  <c r="P25" i="13"/>
  <c r="N25" i="13"/>
  <c r="O23" i="13"/>
  <c r="P23" i="13" s="1"/>
  <c r="N23" i="13"/>
  <c r="N18" i="19" l="1"/>
  <c r="P18" i="19"/>
  <c r="A3" i="4"/>
  <c r="A3" i="4" a="1"/>
  <c r="A7" i="20"/>
  <c r="A7" i="2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<sst xmlns="http://schemas.openxmlformats.org/spreadsheetml/2006/main" count="2383" uniqueCount="1266">
  <si>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</si>
  <si>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</si>
  <si>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</si>
  <si>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</si>
  <si>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</si>
  <si>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</si>
  <si>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</si>
  <si>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</si>
  <si>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</si>
  <si>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</si>
  <si>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</si>
  <si>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</si>
  <si>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</si>
  <si>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</si>
  <si>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</si>
  <si>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</si>
  <si>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</si>
  <si>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</si>
  <si>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</si>
  <si>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</si>
  <si>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</si>
  <si>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</si>
  <si>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</si>
  <si>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</si>
  <si>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</si>
  <si>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</si>
  <si>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</si>
  <si>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</si>
  <si>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</si>
  <si>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</si>
  <si>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</si>
  <si>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</si>
  <si>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</si>
  <si>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</si>
  <si>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</si>
  <si>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</si>
  <si>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</si>
  <si>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</si>
  <si>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</si>
  <si>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carpetas promocionales (Inglés y español)</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</si>
  <si>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</si>
  <si>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</si>
  <si>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</si>
  <si>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</si>
  <si>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</si>
  <si>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</si>
  <si>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</si>
  <si>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</si>
  <si>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</si>
  <si>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</si>
  <si>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</si>
  <si>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</si>
  <si>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</si>
  <si>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</si>
  <si>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</si>
  <si>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</si>
  <si>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</si>
  <si>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</si>
  <si>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Convocar al personal identificado</t>
  </si>
  <si>
    <t>Actualizar el Indicador  Planificación de RRHH</t>
  </si>
  <si>
    <t>No remisión de la Planificación de RRHH en el plazo estipulado</t>
  </si>
  <si>
    <t>Planificación y seguimiento constante a la remisión de evidencias dentro del plazo establecido</t>
  </si>
  <si>
    <t>No cumplimiento de las acciones que requieren los subindicadores establecidos</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</si>
  <si>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</si>
  <si>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</si>
  <si>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</si>
  <si>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</si>
  <si>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</si>
  <si>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</si>
  <si>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</si>
  <si>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</si>
  <si>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</si>
  <si>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</si>
  <si>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</si>
  <si>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</si>
  <si>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</si>
  <si>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</si>
  <si>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</si>
  <si>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</si>
  <si>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</si>
  <si>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</si>
  <si>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</si>
  <si>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</si>
  <si>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</si>
  <si>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</si>
  <si>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</si>
  <si>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</si>
  <si>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</si>
  <si>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</si>
  <si>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</si>
  <si>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</si>
  <si>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</si>
  <si>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</si>
  <si>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Que se solicite con carácter de urgencia y no pueda ser entregado en tiempo hábil</t>
  </si>
  <si>
    <t>Elaboración previa perfiles de principales socios comerciales y paises DR-CAFTA</t>
  </si>
  <si>
    <t>Seguimiento al proceso con responsables</t>
  </si>
  <si>
    <t>Fecha: 09/12/2020</t>
  </si>
  <si>
    <t>ADMINISTRATIVO Y FINANCIERO</t>
  </si>
  <si>
    <t>PACC</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</si>
  <si>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</si>
  <si>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</si>
  <si>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</si>
  <si>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</si>
  <si>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1. IMPLEMENTAR LAS NORMATIVAS DE NOBACI</t>
  </si>
  <si>
    <t>12&amp;</t>
  </si>
  <si>
    <t>NOBACI</t>
  </si>
  <si>
    <t>FORMULARIOS DE AUTORIZACIÓN</t>
  </si>
  <si>
    <t>DESABASTECIMIENTO DE LOS ARTICULOS NECESARIOS QUE IMPIDAN PODER CUMPLIR CON LO REQUERIDO POR LOS DEPARTAMENTOS</t>
  </si>
  <si>
    <t>SE REALIZARON MANTENIMIENTOS MENSUALES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</si>
  <si>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</si>
  <si>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</si>
  <si>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</si>
  <si>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</si>
  <si>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</si>
  <si>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</si>
  <si>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</si>
  <si>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</si>
  <si>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</si>
  <si>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</si>
  <si>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</si>
  <si>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</si>
  <si>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</si>
  <si>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</si>
  <si>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</si>
  <si>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</si>
  <si>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</si>
  <si>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</si>
  <si>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</si>
  <si>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</si>
  <si>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</si>
  <si>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</si>
  <si>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</si>
  <si>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</si>
  <si>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</si>
  <si>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</si>
  <si>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</si>
  <si>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</si>
  <si>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</si>
  <si>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</si>
  <si>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</si>
  <si>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</si>
  <si>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</si>
  <si>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</si>
  <si>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</si>
  <si>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</si>
  <si>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</si>
  <si>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</si>
  <si>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</si>
  <si>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</si>
  <si>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</si>
  <si>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</si>
  <si>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</si>
  <si>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</si>
  <si>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</si>
  <si>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</si>
  <si>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</si>
  <si>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</si>
  <si>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</si>
  <si>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</si>
  <si>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</si>
  <si>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</si>
  <si>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</si>
  <si>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</si>
  <si>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</si>
  <si>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</si>
  <si>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</si>
  <si>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</si>
  <si>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</si>
  <si>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</si>
  <si>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</si>
  <si>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</si>
  <si>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</si>
  <si>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</si>
  <si>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</si>
  <si>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</si>
  <si>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</si>
  <si>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</si>
  <si>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</si>
  <si>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</si>
  <si>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</si>
  <si>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</si>
  <si>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</si>
  <si>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</si>
  <si>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</si>
  <si>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</si>
  <si>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</si>
  <si>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</si>
  <si>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</si>
  <si>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</si>
  <si>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</si>
  <si>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</si>
  <si>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</si>
  <si>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</si>
  <si>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</si>
  <si>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</si>
  <si>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</si>
  <si>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</si>
  <si>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</si>
  <si>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</si>
  <si>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</si>
  <si>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</si>
  <si>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</si>
  <si>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</si>
  <si>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</si>
  <si>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</si>
  <si>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</si>
  <si>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</si>
  <si>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</si>
  <si>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</si>
  <si>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</si>
  <si>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</si>
  <si>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</si>
  <si>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</si>
  <si>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 xml:space="preserve">1. Determinar la necesidad de las áreas involucradas </t>
  </si>
  <si>
    <t>3. Implementación y/o desarrollo de la solución</t>
  </si>
  <si>
    <t>3. Recepción del servicio por el tiempo acordado.</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</si>
  <si>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</si>
  <si>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</si>
  <si>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</si>
  <si>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</si>
  <si>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</si>
  <si>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</si>
  <si>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</si>
  <si>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</si>
  <si>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</si>
  <si>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</si>
  <si>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</si>
  <si>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</si>
  <si>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</si>
  <si>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</si>
  <si>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</si>
  <si>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</si>
  <si>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</si>
  <si>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</si>
  <si>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</si>
  <si>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</si>
  <si>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</si>
  <si>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</si>
  <si>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</si>
  <si>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</si>
  <si>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</si>
  <si>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Incidir y participar activamente en la implementación y consolidación de la política comercial de la República Dominicana, específicamente en aquellos temas de especial relevancia para el sector de zonas francas</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</si>
  <si>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</si>
  <si>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</si>
  <si>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</si>
  <si>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</si>
  <si>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</si>
  <si>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</si>
  <si>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</si>
  <si>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</si>
  <si>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</si>
  <si>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</si>
  <si>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</si>
  <si>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</si>
  <si>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</si>
  <si>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</si>
  <si>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</si>
  <si>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</si>
  <si>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</si>
  <si>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</si>
  <si>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</si>
  <si>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</si>
  <si>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</si>
  <si>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</si>
  <si>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</si>
  <si>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</si>
  <si>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</si>
  <si>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</si>
  <si>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</si>
  <si>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</si>
  <si>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</si>
  <si>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</si>
  <si>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</si>
  <si>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</si>
  <si>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</si>
  <si>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</si>
  <si>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</si>
  <si>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</si>
  <si>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</si>
  <si>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</si>
  <si>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</si>
  <si>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</si>
  <si>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</si>
  <si>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</si>
  <si>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</si>
  <si>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</si>
  <si>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</si>
  <si>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</si>
  <si>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</si>
  <si>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</si>
  <si>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</si>
  <si>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</si>
  <si>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</si>
  <si>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</si>
  <si>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</si>
  <si>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</si>
  <si>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</si>
  <si>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</si>
  <si>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</si>
  <si>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</si>
  <si>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</si>
  <si>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</si>
  <si>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</si>
  <si>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</si>
  <si>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</si>
  <si>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</si>
  <si>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</si>
  <si>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</si>
  <si>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</si>
  <si>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Comunicación de sensibilización previa de la Máxima Autoridad
Socializar protocolos establecidos con el grupo, previo inicio Censo.</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</si>
  <si>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</si>
  <si>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</si>
  <si>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</si>
  <si>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</si>
  <si>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</si>
  <si>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</si>
  <si>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</si>
  <si>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</si>
  <si>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</si>
  <si>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</si>
  <si>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</si>
  <si>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</si>
  <si>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</si>
  <si>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</si>
  <si>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</si>
  <si>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</si>
  <si>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</si>
  <si>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</si>
  <si>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</si>
  <si>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</si>
  <si>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</si>
  <si>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</si>
  <si>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</si>
  <si>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</si>
  <si>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</si>
  <si>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</si>
  <si>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</si>
  <si>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</si>
  <si>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</si>
  <si>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</si>
  <si>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</si>
  <si>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</si>
  <si>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</si>
  <si>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</si>
  <si>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</si>
  <si>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</si>
  <si>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</si>
  <si>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</si>
  <si>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</si>
  <si>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</si>
  <si>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</si>
  <si>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</si>
  <si>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</si>
  <si>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</si>
  <si>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</si>
  <si>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</si>
  <si>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</si>
  <si>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</si>
  <si>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</si>
  <si>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</si>
  <si>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</si>
  <si>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</si>
  <si>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</si>
  <si>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</si>
  <si>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</si>
  <si>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</si>
  <si>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</si>
  <si>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</si>
  <si>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</si>
  <si>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</si>
  <si>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</si>
  <si>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</si>
  <si>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</si>
  <si>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</si>
  <si>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</si>
  <si>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</si>
  <si>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</si>
  <si>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</si>
  <si>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</si>
  <si>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</si>
  <si>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</si>
  <si>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</si>
  <si>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</si>
  <si>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</si>
  <si>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</si>
  <si>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</si>
  <si>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</si>
  <si>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</si>
  <si>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</si>
  <si>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</si>
  <si>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P</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</si>
  <si>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</si>
  <si>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</si>
  <si>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</si>
  <si>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</si>
  <si>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</si>
  <si>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</si>
  <si>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</si>
  <si>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</si>
  <si>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</si>
  <si>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</si>
  <si>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</si>
  <si>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</si>
  <si>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ELABORADO POR: CORINA MARTINEZ</t>
  </si>
  <si>
    <t xml:space="preserve">Sin riesgo </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</si>
  <si>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</si>
  <si>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</si>
  <si>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</si>
  <si>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Actualizar Indicador Gestión del Desarrollo</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</si>
  <si>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</si>
  <si>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</si>
  <si>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</si>
  <si>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</si>
  <si>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</si>
  <si>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</si>
  <si>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</si>
  <si>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</si>
  <si>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</si>
  <si>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</si>
  <si>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</si>
  <si>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</si>
  <si>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</si>
  <si>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</si>
  <si>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</si>
  <si>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</si>
  <si>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</si>
  <si>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</si>
  <si>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</si>
  <si>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</si>
  <si>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</si>
  <si>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</si>
  <si>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</si>
  <si>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FORTALECER LAS NORMAS DE CONTROL INTERNO</t>
  </si>
  <si>
    <t>FORTALECER Y CONTROLAR EL PROCESO DE SUMINISTRO</t>
  </si>
  <si>
    <t>MODERNIZAR AREAS DE LA INSTITUCIÓN</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</si>
  <si>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</si>
  <si>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</si>
  <si>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</si>
  <si>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</si>
  <si>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</si>
  <si>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</si>
  <si>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</si>
  <si>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</si>
  <si>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</si>
  <si>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</si>
  <si>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</si>
  <si>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</si>
  <si>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</si>
  <si>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</si>
  <si>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</si>
  <si>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</si>
  <si>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</si>
  <si>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</si>
  <si>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</si>
  <si>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</si>
  <si>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</si>
  <si>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</si>
  <si>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</si>
  <si>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</si>
  <si>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</si>
  <si>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</si>
  <si>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</si>
  <si>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</si>
  <si>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</si>
  <si>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</si>
  <si>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</si>
  <si>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</si>
  <si>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</si>
  <si>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</si>
  <si>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</si>
  <si>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</si>
  <si>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</si>
  <si>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</si>
  <si>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</si>
  <si>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</si>
  <si>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t>
  </si>
  <si>
    <t>2. Hacer solicitud renovación del servicio.</t>
  </si>
  <si>
    <t>Ejecutado</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</si>
  <si>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</si>
  <si>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</si>
  <si>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</si>
  <si>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</si>
  <si>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</si>
  <si>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</si>
  <si>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</si>
  <si>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</si>
  <si>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</si>
  <si>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</si>
  <si>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</si>
  <si>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</si>
  <si>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</si>
  <si>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</si>
  <si>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</si>
  <si>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</si>
  <si>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</si>
  <si>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</si>
  <si>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</si>
  <si>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</si>
  <si>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</si>
  <si>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</si>
  <si>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</si>
  <si>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</si>
  <si>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</si>
  <si>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</si>
  <si>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</si>
  <si>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</si>
  <si>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</si>
  <si>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</si>
  <si>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</si>
  <si>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</si>
  <si>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</si>
  <si>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</si>
  <si>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</si>
  <si>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</si>
  <si>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</si>
  <si>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</si>
  <si>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</si>
  <si>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</si>
  <si>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</si>
  <si>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</si>
  <si>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</si>
  <si>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</si>
  <si>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</si>
  <si>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</si>
  <si>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</si>
  <si>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</si>
  <si>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</si>
  <si>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</si>
  <si>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</si>
  <si>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</si>
  <si>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</si>
  <si>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</si>
  <si>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</si>
  <si>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</si>
  <si>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</si>
  <si>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</si>
  <si>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</si>
  <si>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</si>
  <si>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SUPERVISAR PÓLIZAS DE SEGUROS</t>
  </si>
  <si>
    <t>1. Control de pago de las pólizas correspondientes a fidelidad, incendio y lineas aliadas</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</si>
  <si>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</si>
  <si>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</si>
  <si>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</si>
  <si>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</si>
  <si>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</si>
  <si>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</si>
  <si>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</si>
  <si>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</si>
  <si>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</si>
  <si>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</si>
  <si>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</si>
  <si>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</si>
  <si>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</si>
  <si>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</si>
  <si>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</si>
  <si>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</si>
  <si>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1. Determinar la caducidad del servicio e incluir renovación en presupuesto departamental</t>
  </si>
  <si>
    <t>4. Validar la funcionalidad del servicio según lo acordado</t>
  </si>
  <si>
    <t>4. Prueba del funcionamiento del sistema</t>
  </si>
  <si>
    <t>5. Capacitar al personal involucrado</t>
  </si>
  <si>
    <t>6. Entrega Definitiva de la solución</t>
  </si>
  <si>
    <t>2. Socializar y acordar con el proveedor los términos de referencia</t>
  </si>
  <si>
    <t>Acuerdo y monitero de desempeño ejecuadado de acuerdo a lo establecido por el MAP</t>
  </si>
  <si>
    <t xml:space="preserve">Remisión de Minutas por las areas correpondientes </t>
  </si>
  <si>
    <t>DEPARTAMENTO/DIVISIÓN/SECCION</t>
  </si>
  <si>
    <t>TESORERIA</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</si>
  <si>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</si>
  <si>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</si>
  <si>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</si>
  <si>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</si>
  <si>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</si>
  <si>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</si>
  <si>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</si>
  <si>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</si>
  <si>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</si>
  <si>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</si>
  <si>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</si>
  <si>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</si>
  <si>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</si>
  <si>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</si>
  <si>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</si>
  <si>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</si>
  <si>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</si>
  <si>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</si>
  <si>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</si>
  <si>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</si>
  <si>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</si>
  <si>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</si>
  <si>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</si>
  <si>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</si>
  <si>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</si>
  <si>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</si>
  <si>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</si>
  <si>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</si>
  <si>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</si>
  <si>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</si>
  <si>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</si>
  <si>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</si>
  <si>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</si>
  <si>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</si>
  <si>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</si>
  <si>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</si>
  <si>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</si>
  <si>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</si>
  <si>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</si>
  <si>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</si>
  <si>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</si>
  <si>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</si>
  <si>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</si>
  <si>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</si>
  <si>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</si>
  <si>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</si>
  <si>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</si>
  <si>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</si>
  <si>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</si>
  <si>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</si>
  <si>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</si>
  <si>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</si>
  <si>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</si>
  <si>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</si>
  <si>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</si>
  <si>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</si>
  <si>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</si>
  <si>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</si>
  <si>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</si>
  <si>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</si>
  <si>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</si>
  <si>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</si>
  <si>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</si>
  <si>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</si>
  <si>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</si>
  <si>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</si>
  <si>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</si>
  <si>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</si>
  <si>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</si>
  <si>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</si>
  <si>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</si>
  <si>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</si>
  <si>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</si>
  <si>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</si>
  <si>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</si>
  <si>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</si>
  <si>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</si>
  <si>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</si>
  <si>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</si>
  <si>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CÓDIGO: MAT-PD-01</t>
  </si>
  <si>
    <t>CÓDIGO:MAT-PD-01</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</si>
  <si>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</si>
  <si>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</si>
  <si>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</si>
  <si>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</si>
  <si>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</si>
  <si>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</si>
  <si>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</si>
  <si>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</si>
  <si>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</si>
  <si>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</si>
  <si>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</si>
  <si>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</si>
  <si>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</si>
  <si>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</si>
  <si>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</si>
  <si>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</si>
  <si>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</si>
  <si>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</si>
  <si>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</si>
  <si>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</si>
  <si>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</si>
  <si>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</si>
  <si>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</si>
  <si>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</si>
  <si>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</si>
  <si>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</si>
  <si>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Proveer soporte técnico a todos los usuarios de la 
institución</t>
  </si>
  <si>
    <t>1. Determinar la necesidad de las áreas involucradas</t>
  </si>
  <si>
    <t>SE REALIZARON DESPACHOS SEMANALES Y SE RELIZARON LOS REPORTES MENSUALES</t>
  </si>
  <si>
    <t xml:space="preserve">Empresas aprobadas </t>
  </si>
  <si>
    <t>Parques apronados</t>
  </si>
  <si>
    <t xml:space="preserve"> $-   0</t>
  </si>
  <si>
    <t>Gestión de la comunicación digital</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</si>
  <si>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</si>
  <si>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</si>
  <si>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</si>
  <si>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</si>
  <si>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</si>
  <si>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</si>
  <si>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</si>
  <si>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</si>
  <si>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</si>
  <si>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</si>
  <si>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</si>
  <si>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 xml:space="preserve"> Planificación fechas de simulacros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</si>
  <si>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</si>
  <si>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</si>
  <si>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</si>
  <si>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</si>
  <si>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</si>
  <si>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</si>
  <si>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</si>
  <si>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Oficina Regional de Santiago</t>
  </si>
  <si>
    <t>OFICINA REGIONAL SANTIAGO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</si>
  <si>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</si>
  <si>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</si>
  <si>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</si>
  <si>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</si>
  <si>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</si>
  <si>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</si>
  <si>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2. Instalación sistema contra incendio</t>
  </si>
  <si>
    <t>Difundir y aplicar las disposiciones de la Tesoreria Nacional</t>
  </si>
  <si>
    <r>
      <t xml:space="preserve">El departamento ha realizado el registro y digitalización, asi como la entrega del 100% de los servicios y comunicaciones a los usuarios correspondientes, para un total de </t>
    </r>
    <r>
      <rPr>
        <b/>
        <sz val="9"/>
        <color theme="1"/>
        <rFont val="Calibri"/>
        <family val="2"/>
        <scheme val="minor"/>
      </rPr>
      <t xml:space="preserve">3,486. </t>
    </r>
  </si>
  <si>
    <t>SERVICIOS  GENERALES</t>
  </si>
  <si>
    <t>COMPRAS Y CONTRATACIONES</t>
  </si>
  <si>
    <t>DEPARTAMENTO PLANIFICACIÓN Y DESARROLLO</t>
  </si>
  <si>
    <t>1 DE ENERO DE 2024</t>
  </si>
  <si>
    <t>INFORME SEGUIMIENTO DEL PLAN OPERATIVO ANUAL 2024</t>
  </si>
  <si>
    <t>Actualizar el Plan Operativo Anual Institucional 2025 y remisión de informes de seguimiento</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</si>
  <si>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</si>
  <si>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</si>
  <si>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</si>
  <si>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</si>
  <si>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</si>
  <si>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</si>
  <si>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Gestionar el cambio de los procesos y la innovación digital para la integración del Sistema de Gestión de Calidad</t>
  </si>
  <si>
    <t>1. Solicitar la formación en las referidas normas.</t>
  </si>
  <si>
    <t>Sensibilización en Equidad de Género y Responsabilidad social</t>
  </si>
  <si>
    <t>1. Solicitar charlas de orientación</t>
  </si>
  <si>
    <t>Monitorear los planes de riesgos de desastres/de preservación y conservación del medio ambiente.</t>
  </si>
  <si>
    <t>1. Identificar instituciones para intercambiar buenas prácticas</t>
  </si>
  <si>
    <t>2. Realizar los encuentros necesarios.</t>
  </si>
  <si>
    <t>3. Diseño y aplicación de encuesta de medición de impacto</t>
  </si>
  <si>
    <t>Implementar la metodología de Valoración y Administración de riesgos</t>
  </si>
  <si>
    <t xml:space="preserve">1. Solicitar revaloración de riesgos de los procesos </t>
  </si>
  <si>
    <t>2. Remitir matriz a las áreas</t>
  </si>
  <si>
    <t>3. Acopio de las matrices completadas</t>
  </si>
  <si>
    <t>4. Elaborar y remitir informe de Gestión de Riesgos</t>
  </si>
  <si>
    <t>Fomentar la equidad de género en los planes, programas y proyectos</t>
  </si>
  <si>
    <t>Gestión integral de riesgos de desastres y cambio climático fortalecida</t>
  </si>
  <si>
    <t xml:space="preserve">No tener control de las actividades a realizar por cada departamento de la institución.  </t>
  </si>
  <si>
    <t>Que no se ejecute lo presupuestado</t>
  </si>
  <si>
    <t xml:space="preserve">Retraso en carga de evidencia </t>
  </si>
  <si>
    <t>Error en identificación y valoración de riesgos</t>
  </si>
  <si>
    <t>Logro de Metas y Competencias, Monitoreo del acuerdo de desempeño</t>
  </si>
  <si>
    <t>Actualizar el Indicador Organización del Trabajo</t>
  </si>
  <si>
    <t>Ejecución capacitación del MAP / INAP /INFOTEP de acuerdo al calendario de la institución</t>
  </si>
  <si>
    <t>Gestión de la comunicación externa (medios tradicionales)</t>
  </si>
  <si>
    <t>Gestión y envío de notas de prensa</t>
  </si>
  <si>
    <t xml:space="preserve">Difusión campaña digitales </t>
  </si>
  <si>
    <t>Crecimiento de las redes sociales</t>
  </si>
  <si>
    <t>Gestión operativa</t>
  </si>
  <si>
    <t xml:space="preserve">Compra de equipos </t>
  </si>
  <si>
    <t>Se realizó el envío de dos notas de prensa a los medios de comunicación. Estas informaciones trataron sobre las nuevas aprobaciones de empresas y parques del sector zonas francas y del comportamiento del sector durante 2023.</t>
  </si>
  <si>
    <t>Las redes sociales del CNZFE, continuan experimentado un crecimiento sostenido. Cabe destacar que, en este trimestre logramos alcanzar la cifra de 10,097 seguidores en la red de Instagram, superando nuestra meta establecida en el plan de medios para el año 2025, que era de 9,500 seguidores, demostrando así un aumento mayor al previsto.
En Twitter (X) cuenta a la fecha con 3,452 usuarios y Facebook cuenta con 4,315 usuarios.</t>
  </si>
  <si>
    <t xml:space="preserve"> Se realizó la compra de un kit estándar  (Tripode)
</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</si>
  <si>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</si>
  <si>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</si>
  <si>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</si>
  <si>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</si>
  <si>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</si>
  <si>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</si>
  <si>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3. Planificación fechas de simulacros</t>
  </si>
  <si>
    <t>4. Elaboración de informes sobre resultados de los diferentes simulacros</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</si>
  <si>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</si>
  <si>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</si>
  <si>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</si>
  <si>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</si>
  <si>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</si>
  <si>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</si>
  <si>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</si>
  <si>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</si>
  <si>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</si>
  <si>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</si>
  <si>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</si>
  <si>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</si>
  <si>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</si>
  <si>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</si>
  <si>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</si>
  <si>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</si>
  <si>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</si>
  <si>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</si>
  <si>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</si>
  <si>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</si>
  <si>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</si>
  <si>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</si>
  <si>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</si>
  <si>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</si>
  <si>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</si>
  <si>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</si>
  <si>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</si>
  <si>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</si>
  <si>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</si>
  <si>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Actualizados el portal de Datos Abiertos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</si>
  <si>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</si>
  <si>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</si>
  <si>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</si>
  <si>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</si>
  <si>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</si>
  <si>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</si>
  <si>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</si>
  <si>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</si>
  <si>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</si>
  <si>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</si>
  <si>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</si>
  <si>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</si>
  <si>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</si>
  <si>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</si>
  <si>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</si>
  <si>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</si>
  <si>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</si>
  <si>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</si>
  <si>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</si>
  <si>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Recibir las solicitudes de los diferentes departamentos</t>
  </si>
  <si>
    <t>Gestionar la autorización del despacho de suministros</t>
  </si>
  <si>
    <t>Facturar el material solicitado por los departamentos</t>
  </si>
  <si>
    <t>Entregar los suministros</t>
  </si>
  <si>
    <t>Llevar el control del consumo mensual por departamento</t>
  </si>
  <si>
    <t xml:space="preserve">Limpieza diaria de las áreas </t>
  </si>
  <si>
    <t>Pintar, brillar pisos y limpieza de ventanas y pasillos laterales</t>
  </si>
  <si>
    <t>Realizar reparaciones menores al mobiliario</t>
  </si>
  <si>
    <t>Realizar instalaciones eléctricas requeridas</t>
  </si>
  <si>
    <t>Articulos ferreteros</t>
  </si>
  <si>
    <t>Dar mantenimiento y/o adquisicion plantas ornamentales</t>
  </si>
  <si>
    <t>Dar mantenimiento al ascensor</t>
  </si>
  <si>
    <t>Dar mantenimiento a la planta eléctrica</t>
  </si>
  <si>
    <t>Dar mantenimiento a extintores</t>
  </si>
  <si>
    <t>Dar mantenimeinto Sistema Incendio Data Center</t>
  </si>
  <si>
    <t>Dar mantenimiento a los aires acondicionados</t>
  </si>
  <si>
    <t>Fumigar periódicamente las instalaciones</t>
  </si>
  <si>
    <t>Servicio de Ozono para desinfección y eliminación olores</t>
  </si>
  <si>
    <t>1. Compra unidades de aires</t>
  </si>
  <si>
    <t>3. Adecuación sistema eléctrico</t>
  </si>
  <si>
    <t xml:space="preserve">Recibir las solicitudes de traslado de empleados. </t>
  </si>
  <si>
    <t xml:space="preserve">Recibir y distribuir documentos en las diferentes áreas de la institución </t>
  </si>
  <si>
    <t xml:space="preserve">Elaborar la ruta diaria y/o semanal  de los choferes evaluando los requerimientos de los diferentes departamentos para optimizar los recursos de combustible y viáticos </t>
  </si>
  <si>
    <t>Priorizar las rutas para distribución de documentación acorde con su ubicación geográfica</t>
  </si>
  <si>
    <t>Realizar reporte mensual de viajes</t>
  </si>
  <si>
    <t xml:space="preserve">Entregar diariamente los vehiculos al Depto. De Seguridad </t>
  </si>
  <si>
    <t>Reportar de inmediato las averías mecánicas o accidentes</t>
  </si>
  <si>
    <t>Evaluar las alternativas necesarias de cotizaciones para garantizar  calidad vs costo</t>
  </si>
  <si>
    <t>Seguimiento renovación anual de marbetes de placa</t>
  </si>
  <si>
    <t>Seguimiento renovación  anual de Seguros de vehículos</t>
  </si>
  <si>
    <t>Mantenimientos preventivos y correctivos de los vehículos</t>
  </si>
  <si>
    <t>Adquisición  vehículo</t>
  </si>
  <si>
    <t>REALIZAMOS  EL MANTENIMIENTO DEL ASCENSOR,  DE LOS AIRES ACONDICIONADOS Y PLANTAS ELECTRICAS.  DE IGUAL FORMA SE REALIZO LA FUMIGACION EN O.P. Y REGIONAL SANTIAGO.   EL MANTENIMIENTO DE LOS EXTINTORES ES EN MAYO 2024</t>
  </si>
  <si>
    <t>ESTAS ACTIVIDADES ESTáN PLANIFICADAS PARA 2DO. Y 3ER TRIMESTRE</t>
  </si>
  <si>
    <t>SE ELABORARON RUTAS DE DISTRIBUCION E INFORMES MENSUALES</t>
  </si>
  <si>
    <t>SE REALIZAN INSPECCIONES  Y MANTENIMIENTOS MENSUALES. SE RENOVARON  LAS PÓLIZAS DE SEGURO DE LA FLOTILLA Y MARBETES DE CADA VEHICULO</t>
  </si>
  <si>
    <t>Según instrucciones de D.E.  Se comprará en el tercer trimestre</t>
  </si>
  <si>
    <t>COMITE DEL SISTAP</t>
  </si>
  <si>
    <t>Capacitar al personal sobre el seguro de riesgos laborales en coordinación con el IDOPPRIL</t>
  </si>
  <si>
    <t>Capacitacion impartida con exito a 18 colabodores</t>
  </si>
  <si>
    <t>Listado de asistencia</t>
  </si>
  <si>
    <t>Poca asitencia del personal del CNZFE</t>
  </si>
  <si>
    <t>Motivar la asistencia a las charlas</t>
  </si>
  <si>
    <t>Capacitar  a los miembros del SISTAP sobre el indicador del SISMAP</t>
  </si>
  <si>
    <t>Capacitacion impartida con exito a los miembros del SISTAP</t>
  </si>
  <si>
    <t>Socializar que es el SISTAP</t>
  </si>
  <si>
    <t>Enviar por correo a todo el personal del CNZFE indicando que es el SISTAP</t>
  </si>
  <si>
    <t>Correo enviado</t>
  </si>
  <si>
    <t>Socializar los miembros del SISTAP</t>
  </si>
  <si>
    <t>Enviar por correo a todo el personal del CNZFE indicando quienes conforman el SISTAP</t>
  </si>
  <si>
    <t>Socializar los brigadistas del CNZFE</t>
  </si>
  <si>
    <t>Enviar por correo a todo el personal del CNZFE para que conozcan los brigadistas</t>
  </si>
  <si>
    <t>Silla de ruedas, botiquín y camilla, Armario para la  organización y cuido de los utensilios de emergencia</t>
  </si>
  <si>
    <t>Compras y elaboracion</t>
  </si>
  <si>
    <t>Fotos</t>
  </si>
  <si>
    <t>COMITE SISTAP</t>
  </si>
  <si>
    <t>2. Elaborar informes.</t>
  </si>
  <si>
    <t>2. Creación de Comisión de Innovación y Transformación Digital</t>
  </si>
  <si>
    <t>Sistema de Gestión de Calidad Integrado</t>
  </si>
  <si>
    <t>1. Remitir el informe de seguimiento del POA para carga en el Sub portal de Transparencia Gubernamental</t>
  </si>
  <si>
    <t>Producto PEI</t>
  </si>
  <si>
    <t>Actualizacion Maestra Empresas Operando</t>
  </si>
  <si>
    <t xml:space="preserve">1. Realizado visitas y/o contacto con empresas en proceso y otras
2. Indagada información de contacto de los hallazgos
3. Modificados estatus empresas en la maestra </t>
  </si>
  <si>
    <t>Cración base de datos Censo 2023</t>
  </si>
  <si>
    <t>1. Culminado proceso de  acopio formularios censo</t>
  </si>
  <si>
    <t>2. Validados los datos reportados</t>
  </si>
  <si>
    <t>3. Registrado los datos</t>
  </si>
  <si>
    <t>4. Validados los registros</t>
  </si>
  <si>
    <t>5. Generación base de datos</t>
  </si>
  <si>
    <t>Censo mensual de empleos</t>
  </si>
  <si>
    <t>1. Generación base empresas activas</t>
  </si>
  <si>
    <t>2. Creación formulario Google</t>
  </si>
  <si>
    <t>3. Remisión Link a todas las empresas</t>
  </si>
  <si>
    <t>4.Acopio y seguimiento</t>
  </si>
  <si>
    <t>5. Creación base de empleos</t>
  </si>
  <si>
    <t>6. Remisión a la División de Informes Técnicos</t>
  </si>
  <si>
    <t>Gestion base de comercio</t>
  </si>
  <si>
    <t>1. Requerimiento a la DGA de base de export, import y Venta Local</t>
  </si>
  <si>
    <t>2. Revisión e incorporación de variables geograficas y sectoriales</t>
  </si>
  <si>
    <t>3. Remisión a la División de Informes Técnicos</t>
  </si>
  <si>
    <t>Reportes empresas para cambio estatus en la maestra</t>
  </si>
  <si>
    <t>Que no se logre visitar una cant. Significativa de empresas.</t>
  </si>
  <si>
    <t>Base de datos Censo 2023</t>
  </si>
  <si>
    <t>Incumplimiento del plazo establecido</t>
  </si>
  <si>
    <t>Base de datos empleos mensual (enero-febrero)</t>
  </si>
  <si>
    <t>Base de datos de comercio (enero-febrero)</t>
  </si>
  <si>
    <t>Elaborar Informe Estadístico del sector del año 2023</t>
  </si>
  <si>
    <t>1. Recibida del Dpto de Estadisticas base del Censo 2023</t>
  </si>
  <si>
    <t>2. Revisada la base del Censo</t>
  </si>
  <si>
    <t>3. Elaboración Cuadros y Gráficos</t>
  </si>
  <si>
    <t>4. Elaboración de Contenido</t>
  </si>
  <si>
    <t>5. Elaboración de índice</t>
  </si>
  <si>
    <t>6. Remisión para revisión</t>
  </si>
  <si>
    <t>Informes sobre el desempeño exportador 2023</t>
  </si>
  <si>
    <t>1. Recibida del Dpto de Estadisticas base del comercio 2023 (enero-febrero)</t>
  </si>
  <si>
    <t>2. Revisada base de comercio enero-febrero 2023</t>
  </si>
  <si>
    <t>3. Elaboración de cuadros sectoriales y geográficos con valores de comercio</t>
  </si>
  <si>
    <t>4. Comparación interanual de data de comercio, por sectores</t>
  </si>
  <si>
    <t>5. Remisión de cuadros eleborados al encargado y a la Máxima Autoridad</t>
  </si>
  <si>
    <t>Elaboración perfiles económicos: país, sectoriales, parques y empresas.</t>
  </si>
  <si>
    <t>1. Se recibe el requerimiento</t>
  </si>
  <si>
    <t>2. Se consulta la web si es de paises</t>
  </si>
  <si>
    <t>3. se obtiene informacion de las base del Censo, de comercio y de empleos</t>
  </si>
  <si>
    <t>4. se estructura, revisa y entrega</t>
  </si>
  <si>
    <t>Elaborar informes de empleos mensual</t>
  </si>
  <si>
    <t>1. Recibida del Dpto de Estadisticas base de empleos 2023 (enero-febrero)</t>
  </si>
  <si>
    <t>2. Revisada base de empleo enero-febrero 2023</t>
  </si>
  <si>
    <t>3. Elaboración de cuadros sectoriales y geográficos con datos de empleos</t>
  </si>
  <si>
    <t>4. Comparación mensual e interanual de data de empleos, por sectores</t>
  </si>
  <si>
    <t>Boletin 2023 eleborado (preliminar)</t>
  </si>
  <si>
    <t>Que una cantidad significativa no se acopien</t>
  </si>
  <si>
    <t>Cuadros elaborados de comercio enero-febrero</t>
  </si>
  <si>
    <t>Que no se puedan procesar dentro del plazo establecido</t>
  </si>
  <si>
    <t>Cuadros elaborados de empleos enero-febrero</t>
  </si>
  <si>
    <t>Que no se acopie el dato de manera oportuna</t>
  </si>
  <si>
    <t>Realizados los perfiles económicos
Evaluado, registrado y presentado en formato de tablas los datos 
Remitidos los datos</t>
  </si>
  <si>
    <t xml:space="preserve">Permisos de operación para empresas de zonas francas
</t>
  </si>
  <si>
    <t>TECNOLOGIAS DE LA INFORMACION Y LA COMUNICACION</t>
  </si>
  <si>
    <t>División de Elaboración de Informes Técnicos</t>
  </si>
  <si>
    <t xml:space="preserve">Realizado </t>
  </si>
  <si>
    <t>Realizado el seguimiento y el informe trimestral de metas físicas financieras de la ejecución del presupuesto</t>
  </si>
  <si>
    <t>Solicitado la formación al INDOCAL</t>
  </si>
  <si>
    <t>Creada y socializada la conformación de la comisión</t>
  </si>
  <si>
    <t>Realizada la sensibilzación por el Comité Equidad de Género en coordinación con el Ministerio de la Mujer</t>
  </si>
  <si>
    <t>ELABORACION INFORMES TECNICOS</t>
  </si>
  <si>
    <t>No disponibilidad de recursos</t>
  </si>
  <si>
    <t>Planes Operativos Departamentales incompletos No disponibilidad de recursos</t>
  </si>
  <si>
    <t>Información incompleta para completar informe</t>
  </si>
  <si>
    <t>No disponibilidad de recursos No disponibilidad de los informes y reportes como entrada para la revisión del Sistema</t>
  </si>
  <si>
    <t>Reprogramación por agenda institucional</t>
  </si>
  <si>
    <t>No disponibilidad de recursos Reprogramación por agenda institucional</t>
  </si>
  <si>
    <t xml:space="preserve"> </t>
  </si>
  <si>
    <t>Coordinar con la Dirección Ejecutiva la hora idonea para el envío de la nota.</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</si>
  <si>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</si>
  <si>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</si>
  <si>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</si>
  <si>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</si>
  <si>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</si>
  <si>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</si>
  <si>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</si>
  <si>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</si>
  <si>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</si>
  <si>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</si>
  <si>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</si>
  <si>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</si>
  <si>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</si>
  <si>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</si>
  <si>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</si>
  <si>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</si>
  <si>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</si>
  <si>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</si>
  <si>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</si>
  <si>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</si>
  <si>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</si>
  <si>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</si>
  <si>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</si>
  <si>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</si>
  <si>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</si>
  <si>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</si>
  <si>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</si>
  <si>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</si>
  <si>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</si>
  <si>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</si>
  <si>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</si>
  <si>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</si>
  <si>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</si>
  <si>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</si>
  <si>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</si>
  <si>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</si>
  <si>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</si>
  <si>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</si>
  <si>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</si>
  <si>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</si>
  <si>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</si>
  <si>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</si>
  <si>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</si>
  <si>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</si>
  <si>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</si>
  <si>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</si>
  <si>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</si>
  <si>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</si>
  <si>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</si>
  <si>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</si>
  <si>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1. REALIZAR INVENTARIOS PERIODICAMENTE</t>
  </si>
  <si>
    <t>ENCUESTA/FORMULARIOS</t>
  </si>
  <si>
    <t>FORMULARIO DE MANTENIMIENTO</t>
  </si>
  <si>
    <t xml:space="preserve">QUE NUESTROS ESPACIOS NO SEAN SEGUROS </t>
  </si>
  <si>
    <t xml:space="preserve">1. SEGUIMIENTO EJECUCIÓN CRONOGRAMA.    2. REVISIÓN DIARIA </t>
  </si>
  <si>
    <t>1. INFORME MENSUAL</t>
  </si>
  <si>
    <t>QUE LAS CORRESPONDENCIAS REMITIDAS NO LLEGUEN A TIEMPO A SU DESTINO</t>
  </si>
  <si>
    <t xml:space="preserve">1. CONTROL DIARIO  DOCUMENTOS REMITIDOS </t>
  </si>
  <si>
    <t>FORMULARIO CONTROL MANTENIMIENTO E INSPECCIONES VEHICULOS.    CONTROL MANTENIMIENTOS REALIZADOS.  PACC, PRESUPUESTO</t>
  </si>
  <si>
    <t>QUE NO SE EJECUTEN LOS MANTENIMIENTOS PREVENTIVOS Y CORRECTIVOS NI SE RENUEVE LA FLOTILLA DE VEHICULOS SEGÚN LAS NECESIDADES DE LA INSTITUCIÓN.  ESTO TRAERIA COMO CONSECUENCIA QUE NO SE DISPONGA DE MEDIOS DE TRANSPORTE IDONEOS PARA BRINDAR SERVICIOS A NUESTROS INVERSIONISTAS Y COLABORADORES</t>
  </si>
  <si>
    <t>1. SEGUIMIENTO AL CRONOGRAMA DE MANTENIMIENTOS.   2. CONTRATACIÓN CON EMPRESAS PARA LA RESOLUCIÓN DE CUALQUIER IMPREVISTO</t>
  </si>
  <si>
    <t>PRESUPUESTO Y PACC</t>
  </si>
  <si>
    <t>QUE NO SE RENUEVE LA FLOTILLA DE VEHICULOS</t>
  </si>
  <si>
    <t>Realizar Levantamiento de fechas</t>
  </si>
  <si>
    <t xml:space="preserve">Una vez asistido a los simulacros realizar informes. </t>
  </si>
  <si>
    <t>CÓDIGO: FSPOA-P&amp;D-01</t>
  </si>
  <si>
    <t>CIGCN</t>
  </si>
  <si>
    <t>Izar la bandera en la institucion todos los lunes del mes de febrero. (solicitar la  compra  al departamento administrativo de 30 pin de bandera para el mes de febrero)</t>
  </si>
  <si>
    <t>Que se suspenda por eventualidades en el clima.</t>
  </si>
  <si>
    <t>Celebrar una actividad para el dia del amor y la mistad donde se descubrira el valor de cada compañero de labores</t>
  </si>
  <si>
    <t>Realizar actividades conmemorando el dia internacional de la mujer.</t>
  </si>
  <si>
    <t>Campaña en Redes Sociales de la Institución promoviendo el día de la mujer</t>
  </si>
  <si>
    <t xml:space="preserve">1- Falta de autenticidad. </t>
  </si>
  <si>
    <t>1-   Acompañar la campaña con acciones tangibles que demuestren el compromiso de la institución con el día de la mujer.</t>
  </si>
  <si>
    <t>Charla conmemorndo el dia internacional de la mujer, solicitar brindis y pago de honorarios al charlista (picadera, jugo)  al depatamento Administrativo y Financiero</t>
  </si>
  <si>
    <t>1- Socializar con las colaboradoras femeninas la fecha para la realizacion de la actividad</t>
  </si>
  <si>
    <t>Ejecutada mediante el mes de la patria, izando la bandera con el personal institucional todos los lunes del mes de febrero</t>
  </si>
  <si>
    <t>Estrategia para  fomentar  los valores en el personal institucional</t>
  </si>
  <si>
    <t>Ejecutada el 14 febrero con los colaboradores de la institución donde se identifico el valor que caracteriza cada uno de ellos.</t>
  </si>
  <si>
    <t>Que se suspenda la actividad en la fecha establecidad.</t>
  </si>
  <si>
    <t>Comisión de Integridad Gubernamental y Cumplimiento Normativo (CIGCN)</t>
  </si>
  <si>
    <t>Esta actividad se realizó impartiendo una charla para identificar el desarrollo y tenasidad de la mujer.</t>
  </si>
  <si>
    <t>1- Falta de socializacion de la fecha establecida para la actividad. 
2- Ocurrencia de algun evento ajeno a la voluntad de la institución.</t>
  </si>
  <si>
    <t>Material promocional para participación en MD&amp;M West 2024.  Impresión Ley 8-90</t>
  </si>
  <si>
    <t xml:space="preserve">Remisión de correos de seguimiento a empresas con potencial de invertir en RD. </t>
  </si>
  <si>
    <t xml:space="preserve">1er. Trismestre:  Confirmación y participación del CNZFE en Procigar Festival 2024, MD&amp;M West 2024, Foro Puerto Plata 2024.  
2do trimestre:  Semicon West 2024
3er trimestre:            
4to Trimestre:                                                                                    </t>
  </si>
  <si>
    <t xml:space="preserve">1er. Trimestre:  30 reuniones sostenidas con empresas de dispositivos médicos y suplidores de la misma, bajo el marco de nuestra participación en MD&amp;M West 2024 
2do. Trimestre: 
3er Trimestre: 
 4to. Trimestre:   </t>
  </si>
  <si>
    <t xml:space="preserve">1er. Trimeste 36 correos de seguimiento a empresas contactadas bajo el marco de nuestra participación en MD&amp;M West 2025, así como a contactos recibidos de nuestras misiones comerciales en el exterior. 
 2do Trimestre:  
 3er. Trimestre:  
 4to. Trismestre:   </t>
  </si>
  <si>
    <t>Asistencia a empresas interesadas en instalarse bajo el régimen de zonas francas.  Remisión de formularios de aplicación e instructivo y/o asistencia a empresas en proceso de instalación. 
1er Trimestre:  Teel Mfg, Elcam Medical, Zona Franca Punta Cana
2do. Trimestre: Ecoviox, Fulflex
3er Trismestre:
4to. Trismestre:</t>
  </si>
  <si>
    <t xml:space="preserve">1. Trimestre: Sterimed, Teel Mfg , Kenmar
 2do. Trismestre:  Elcam Medical, Fulflex, Ecoviox, Itek
3er Trimestre:       
4to. Trimestre:                                              
</t>
  </si>
  <si>
    <t xml:space="preserve">1er Trimestre: Coordinación agenda Teel Mfg , Kenmar
 2do. Trismestre:  Agenda Elcam Medical (visita a parques industiales: PIISA; Nigua, Las Américas, San Isidro, San Pedro.  Empresas: Baxter, Edwards, Accumed, Medtronic, BBraun, Nissha Medical).  Agenda Fulflex.  Agenda Ecoviox. Agenda Itek
3er Trimestre:       
4to. Trimestre:                                              
</t>
  </si>
  <si>
    <t xml:space="preserve">I. Durante el primer trimestre del 2024, el Departamento de Promoción coordinó y participó en 3 actividades donde se proyectaron los beneficios y ventajas de instalarse hajo el régimen de incentivos otorgado por la Ley 8-90.  Se recibieron embajadores y representantes comerciales de 2 países.  Se realizaron 4 presentaciones a representantes dominicanos acreditados en el exterior, a través de los cursos de capacitación impartidos por el MIREX.          
2do. Trimestre: Presentación MITE &amp; Jetro Japón; Presentación Embajador Israel en RD; Presentación Cámara de Comercio Alemania
3er. Trimestre: </t>
  </si>
  <si>
    <t>Asistencia y seguimiento a nuevas solicitudes.</t>
  </si>
  <si>
    <t>Asistencia y seguimiento a empresas en proceso de instalación. 
1er Trimestre: Zona Franca Punta Cana
2do Trimestre: Nikkola Solar Manufacturing</t>
  </si>
  <si>
    <t xml:space="preserve">1. Confirmación y participación en MD&amp;M 2024 (Anaheim, California, 6-8 febrero 2024).  Confirmación de participación en Medica 2024, a celebrarse en la ciudad de Dusseldorf (Noviembre 2024).   Semicon West 2024 (a celebrase en San Francisco, CA. 9-11 julio).
2do. Trimestre:  Seminario MITE / Jetro Japón:  El entorno empresarial de la República Dominicana y el potencial de las zonas francas.
 </t>
  </si>
  <si>
    <t xml:space="preserve">1. Presupuestos Procigar, MD&amp;M West 2024, Medica 2024, DR Foro &amp; B2B
2do. Trimestre:   Semicon West 2024
 </t>
  </si>
  <si>
    <t xml:space="preserve">1. MD&amp;M West 2024
2. Semicon West 2024
 </t>
  </si>
  <si>
    <t xml:space="preserve">1. MD&amp;M West 2024
2. 
</t>
  </si>
  <si>
    <t xml:space="preserve">1. MD&amp;M West 2024
2.  
 </t>
  </si>
  <si>
    <t>1. Participar en reuniones de staff.</t>
  </si>
  <si>
    <t>3. Realizar POA y PACC del año correspondiente.</t>
  </si>
  <si>
    <t>Suscripcion de programa</t>
  </si>
  <si>
    <t>Durante este primer trimestre, pusimos en marcha varias campañas digitales, para resaltar el rol de las zonas francas en el país, el papel que desempeñan las mujeres en el sector, la pasión y  la difusión de los principales departamentos institucionales y sus funciones. (¨Nuestro sector¨, ¨Desde Adentro CNZFE¨, ¨Amor por las zonas francas¨, ¨MujeresZF¨).</t>
  </si>
  <si>
    <t>Difusión de Boletin Informativo CNZFE</t>
  </si>
  <si>
    <t xml:space="preserve">6. Realizar los registros de la programacion de cuotas trimestral por fondos en el SIGEF, por cuentas y según cambios en el PACC </t>
  </si>
  <si>
    <t>7. Digitar la ejecucion fisica trimestral, en la fecha establecida por la DIGEPRES, junto al Dpto. de Planificacion.</t>
  </si>
  <si>
    <t>Capacitaciones sobre Acceso a la Información Pública, Protección de Datos, Uso del Portal SAIP y Subportal de Transparencia realizadas</t>
  </si>
  <si>
    <t>1- Convocar a las capacitaciones</t>
  </si>
  <si>
    <t>Convocatorias para capacitaciones realizadas</t>
  </si>
  <si>
    <t>2- Elaborar lista de asistencia</t>
  </si>
  <si>
    <t>Lista de asistencia elaboradas</t>
  </si>
  <si>
    <t>3- Desarrollar capacitaciones</t>
  </si>
  <si>
    <t xml:space="preserve">Capacitaciones impartidas </t>
  </si>
  <si>
    <t>Compromiso de Alta Autoridad</t>
  </si>
  <si>
    <t>Plan Institucional de Integridad y Prevención de la corrupción.</t>
  </si>
  <si>
    <t>Realizar reunión para la aprobación del Plan de Trabajo 2024 de la CIGCN.</t>
  </si>
  <si>
    <t>Se realizó reunión de trabajo de la CIGCN para definir los pilares fundamentales en que se trabajaría para el  2024. Se socializó el listado de las actividades.</t>
  </si>
  <si>
    <t>Apoyar y fortalecer la estabilidad del Plan de Trabajo de la Comisión de Integridad
Gubernamental y Cumplimiento Normativo (CIGCN).</t>
  </si>
  <si>
    <t>Realizar mesa de trabajo para la creación del Plan de Trabajo 2024 de la CIGCN.</t>
  </si>
  <si>
    <t>Se realizó reunión de trabajo para definir el Plan a llevar a cabo. Se socializó el listado de las actividades. Se realizaron reuniones de coordinación de "Amor con Valor" "Mes de la Patria" "Semana de la Etica" "Campaña de Reforestación" con la MAE</t>
  </si>
  <si>
    <t>Implementación y/o certificación de las normativas ISO 31000, 37000 y 37301.</t>
  </si>
  <si>
    <t>Solicitar la asignación presupuestaria.</t>
  </si>
  <si>
    <t>Se solicitó la asignación de recursos para lograr la certificación del Sistema Integrado ISO. Se planificaron las acciones formativas correspondientes</t>
  </si>
  <si>
    <t>Solicitar la contratación de la acción formativa.</t>
  </si>
  <si>
    <t>Gestión de Riesgos de Corrupción</t>
  </si>
  <si>
    <t>Planificar la gestión de riesgos de corrupción.</t>
  </si>
  <si>
    <t>Realizar la planificación de la gestión</t>
  </si>
  <si>
    <t>Se realizó jornada de formación y levantamiento de riesgos de corrupción con la DIGEIG</t>
  </si>
  <si>
    <t>Listar riesgos conductuales.</t>
  </si>
  <si>
    <t>Realizar levantamiento para identificar los riesgos de corrupción.</t>
  </si>
  <si>
    <t>Se realizó la Matriz de Riesgos de Corrupción y se socilizó con la DIGEIG.</t>
  </si>
  <si>
    <t>Política de Integridad</t>
  </si>
  <si>
    <t>Canales de Denuncia Físico.</t>
  </si>
  <si>
    <t>Solcitar la instalación de buzones para la recepción de denuncias.</t>
  </si>
  <si>
    <t>Se solicitó la confeccion de los buzones de denunicias para la institución, asi como los fomularios de lugar.</t>
  </si>
  <si>
    <t>Cultura de Integridad</t>
  </si>
  <si>
    <t>Semana de la Ética 2024</t>
  </si>
  <si>
    <t>Participar en las actividades de la "Semana de la Ética 2024".</t>
  </si>
  <si>
    <t>La CIGCN participó en todas las actividades de la Semana de la Etica 2024 coordinada por la DIGEIG.</t>
  </si>
  <si>
    <t>Concurso Reciclaje Pal´ Barrio</t>
  </si>
  <si>
    <t>Realizar  "Concurso Reciclaje Pal´ Barrio", junto al Gabinete de Políticas Sociales, Supérate y MESCYT.</t>
  </si>
  <si>
    <t>Se realizaron las reuniones de coordinacion y socializacion del Plan de Acción para la Campaña con las institutiones mencionadas.</t>
  </si>
  <si>
    <t>Solicitar compra fundas reutilizables.</t>
  </si>
  <si>
    <t>Se realizó la solicitud de la confeccion de las fundas reutilizables para Reciclaje Pal´Barrio.</t>
  </si>
  <si>
    <t>Solicitar impresión banners y material promocional para la actividad.</t>
  </si>
  <si>
    <t>Se realizó la solicitud para la confeccion del material publicitario y sus medidas para Reciclaje Pal´Barrio.</t>
  </si>
  <si>
    <t>Realizar actividad con la comunidad y colmaderos.</t>
  </si>
  <si>
    <t>Se definieron los criterios para estas reuniones y su agenda.</t>
  </si>
  <si>
    <t>Realizar acto lanzamiento.</t>
  </si>
  <si>
    <t>Se definieron los parámetros del acto de lanzamiento.</t>
  </si>
  <si>
    <t>Solicitar confección t-shirt para el personal.</t>
  </si>
  <si>
    <t>Se confeccionó el listado del personal con size.</t>
  </si>
  <si>
    <t>Realizar firma de acuerdo interinstitucional con fundación.</t>
  </si>
  <si>
    <t>Se solicitó el modelo de acuerdo a la fundacion y se remitió a la Consultoría Juridíca para su adaptacion.</t>
  </si>
  <si>
    <t>Solicitar servicio de herrería para cierre de depósito.</t>
  </si>
  <si>
    <t>Se realizó la medición y diseño de la estructura para el despósito.</t>
  </si>
  <si>
    <t>Jornada de Reforestación</t>
  </si>
  <si>
    <t>Realizar actividad "Jornada de Reforestación".</t>
  </si>
  <si>
    <t>Se solicitó la asignación del area a reforestar y dia de la actividad al Ministerio de Medio Ambiente.</t>
  </si>
  <si>
    <t>Solicitar refrigerios y almuerzos.</t>
  </si>
  <si>
    <t>Se solicitó el refrigerio para el personal que asistirá a la reforestación.</t>
  </si>
  <si>
    <t>Solicitar transporte.</t>
  </si>
  <si>
    <t>Se solicitó el transporte para el personal que asistirá a la reforestación.</t>
  </si>
  <si>
    <t>Se realizaron los acuerdos de desempeño y se han realizado las minutas de monitoreo por los trimestres correspondientes</t>
  </si>
  <si>
    <t xml:space="preserve">Se han ejecutado dos cursos de Introducción a la Administración Pública, con los grupos ocupacionales de interes. </t>
  </si>
  <si>
    <t>Vigencia de Indiador hasta el 2026 - Estructura y Manual de cargos con Resolución Núm. 01-2024</t>
  </si>
  <si>
    <t>Actualizar el Indicador Gestión del Empleo</t>
  </si>
  <si>
    <t xml:space="preserve">Los concursos estan sujetos a la aprobación presupuestaria </t>
  </si>
  <si>
    <t>R1.2. Definiendo los procesos y procedimientos</t>
  </si>
  <si>
    <t>Fortalecimiento del area de Recursos Humanos</t>
  </si>
  <si>
    <t>Cumplir con lo establecido en la Ley No. 41-08 de Función Pública</t>
  </si>
  <si>
    <t>Elaboracion Manuales de Politicas, Procesos y Procedimientos</t>
  </si>
  <si>
    <t>Actualizar el Indicador Gestión de las Compensaciones y Beneficios</t>
  </si>
  <si>
    <t>Actualización y aprobación de aplicaión  escala salarial comunicación No.007546 d/f 3 junio/2024</t>
  </si>
  <si>
    <t>Se  realizó todo el proceso en conjunto con el MAP/INAP/INFOTEP para la ejecución de las capacitaciones y firma del Acuerdo Interinstitucional d/f 2 febrero/2024</t>
  </si>
  <si>
    <t>Ejecución de Autoevaluación CAF en la Versión 2020</t>
  </si>
  <si>
    <t>Se realizó la socializacion de la información con la remisión guia autoevaluación</t>
  </si>
  <si>
    <t>Actualizar el Indicador Gestión del Rendimiento</t>
  </si>
  <si>
    <t xml:space="preserve">Remisión de plantillas de la Evaluación del desempeño y de los Acuerdos del Desempeño </t>
  </si>
  <si>
    <t>Adecuar la estructura del personal a la realidad funcional</t>
  </si>
  <si>
    <t>En respuesta al Sistema de Gestión de Calidad (SG) hemos realizado la actualización de la Estructura Organizativa y Manuales, mediante Resolución Núm. 01-2024</t>
  </si>
  <si>
    <t>Realizar diagnóstico de necesidades y prioridades en materia de Recursos Humanos</t>
  </si>
  <si>
    <t xml:space="preserve">Aplicación  Encuesta de Clima,  Remisión y aplicación Plan de Mejora </t>
  </si>
  <si>
    <t>Implementar mejoras en consonancia con la encuesta de clima laboral y clima organizacional, análisis de los procesos, controles y procedimientos técnicos de valoración de absentismo laboral</t>
  </si>
  <si>
    <t>Encuesta realizada al universo del CNZFE</t>
  </si>
  <si>
    <t xml:space="preserve">Se han realizado el 50% de las actividades correspondientes a las acciones de mejora provenientes de la Encuesta de Clima Laboral. </t>
  </si>
  <si>
    <t>Realizar convocatoria del concurso</t>
  </si>
  <si>
    <t>Creación de la División de Desarrollo Institucional y Calidad en la Gestión, adscrita al Dpto. Planificación y Desarrollo - Incluyendo Riesgo Desaastre y Cambio Climático -Igualdad de Genero</t>
  </si>
  <si>
    <t>Concursos - Escala Salarial -Estructura</t>
  </si>
  <si>
    <t>Creación de la Sección de Evaluación de Desempeño y Capacitación, adscrita al Depto. Recursos Humanos</t>
  </si>
  <si>
    <t>Creación cargos vinculados a las politicas transversales : Equidad de Genero - Riesgo y Cambio Climático adscrita al Depto. de Planificación y Desarrollo</t>
  </si>
  <si>
    <t>Dar seguimiento a la carga del dossier de documentos del mismo en el SISMAP</t>
  </si>
  <si>
    <t>Diariamente el personal del CNZFE asignado da seguimiento al SISMAP y todos sus dossiers</t>
  </si>
  <si>
    <t xml:space="preserve">Remision del Plan de capacitación anual al INAP </t>
  </si>
  <si>
    <t>Solicitar la capacitación al INAP y fijar la fecha en el calendario de la institución</t>
  </si>
  <si>
    <t>Se  realizó todo el proceso en conjunto con el INAP para las capacitaciones y coordinación de fechas.</t>
  </si>
  <si>
    <t>Todos los cursos tienen identificados y convocados el personal de la institución a participar.</t>
  </si>
  <si>
    <t xml:space="preserve">Actualizacion el indicador de Relaciones Laborales </t>
  </si>
  <si>
    <t xml:space="preserve">Remision de las prestaciones laborables del personal desvinculado y/o que remuneración de la institucion. </t>
  </si>
  <si>
    <t>No cumplimiento de las acciones requeridas por los subindicadores establecidos en este indicador</t>
  </si>
  <si>
    <t xml:space="preserve">Ajustar el puesto de trabajo, modificando o disminuyendo funciones, cambiando el contenido de la tarea, organización de la misma o reestructuración horaria. </t>
  </si>
  <si>
    <t xml:space="preserve">Garantizar que todos los trabajadores obtengan la información y la formación adecuadas sobre las funciones de sus puestos de trabajos. </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</si>
  <si>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</si>
  <si>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</si>
  <si>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 xml:space="preserve">Impercepción de la totalidad de los pasos requeridos para completar el proceso de concurso. </t>
  </si>
  <si>
    <t xml:space="preserve">Conocer la rigurosidad de los procesos necesarios para completar el proceso de concurso de forma efectiva. </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</si>
  <si>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</si>
  <si>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</si>
  <si>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</si>
  <si>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</si>
  <si>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</si>
  <si>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</si>
  <si>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 xml:space="preserve">Trato preferencial en el personal a tomar la capacitación. </t>
  </si>
  <si>
    <t xml:space="preserve">Garantizar que todos los trabajadores obtengan las informaciones requeridas para la convocatoria al programa de capacitación. </t>
  </si>
  <si>
    <t>Incumplimineto en el sistema de Gestion CAF y las Normas ISO 9001:2015 establecidos la Resuloción Núm.14-2013</t>
  </si>
  <si>
    <t xml:space="preserve">Fomentar el compromiso a la calidad y la eficiencia </t>
  </si>
  <si>
    <t>Que no se implemente el plan correctamente ni en su totalidad</t>
  </si>
  <si>
    <t>Verificacion continua de la planificación y de las acciones a seguir</t>
  </si>
  <si>
    <t>2.  Solicitar y dar seguimiento al mantenimiento: extintores</t>
  </si>
  <si>
    <t>3. Realizar las políticas del SISTAP y difundirlas para conocimiento de todo el personal</t>
  </si>
  <si>
    <t>4. Actualización: Formulario de notificación de residencia y trayecto</t>
  </si>
  <si>
    <t>6. Jornada: de salud consulta médica, medicina general y E,K,G</t>
  </si>
  <si>
    <t>7. Simulacro: Institucional del edificio San Rafael</t>
  </si>
  <si>
    <t>10. Coordinar e implementar la Jornada: Donación de sangre</t>
  </si>
  <si>
    <t>1.7. Sistema de Gestión de Calidad Integrado</t>
  </si>
  <si>
    <t>1.8. Gestión integral de riesgos de desastres y cambio climático fortalecida</t>
  </si>
  <si>
    <t>1.9. Fomentar la equidad de género en los planes, programas y proyectos</t>
  </si>
  <si>
    <t>1.6.  Implementada la Gestión de Riesgos</t>
  </si>
  <si>
    <t>1.5. Profesionalización del talento humano</t>
  </si>
  <si>
    <t>17
2</t>
  </si>
  <si>
    <t>Aumentada la participación de las zonas francas dominicanas en el comercio exterior</t>
  </si>
  <si>
    <t xml:space="preserve">Se celebraron tres (3) reuniones del Clúster  Logístico; Participación en tres (03) reuniones del Comité Nacional de Facilitacion del Comercio, y en  tres (03) reuniones del Comité de Encadenamientos Encadenamiento del Clúster de Dispositivos Médicos.
</t>
  </si>
  <si>
    <t xml:space="preserve">Se realizaron los perfiles de Oportunidades de los siguientes países: Brasil,Canadá y Turkiye; elaboración de  Nota de prensa posicionamiento de productos ZF. Y Nota de prensa crecimiento de las zonas francas en los primeros cinco meses del 2024. 
</t>
  </si>
  <si>
    <t>Informe Posición CNZFE ante análisis de acuerdo MERCOSUR.
Participación en el taller de semiconductores, impartido por el Dr. Axel Zimmermann en INFOTEP.
Participación en capacitación presencial LinkedIn DR Free Zones. 
Participación en el taller “Formulación POA y Presentación Matriz de Resultados e Indicadores PEI 2025-2028”.
Participación en el taller “Trayectoria y Aprendizajes de Costa Rica en Dispositivos Médicos: Un Modelo de Innovación y Crecimiento”, del MICM.</t>
  </si>
  <si>
    <t xml:space="preserve">Actualización de Matriz regional.
Análisis de incentivos Costa Rica y México
Análisis comercio entre Hong Kong y Rep. Dom.
</t>
  </si>
  <si>
    <t>R2.2. Aumentada las negociaciones comerciales con empresas anclas en los 10 principales subsectores productivos</t>
  </si>
  <si>
    <t>Reuniones (02) de Coordinación con el MICM y el Banco Mundial
Matriz de Selección de Certificación EIP con los resultados de 13 parques.</t>
  </si>
  <si>
    <t>5. Presentar iniciativas que promuevan la inserción de energías alternativas y producción sostenible en las empresas acogidas bajo el regimén de zonas francas.</t>
  </si>
  <si>
    <t>Reporte estadístico Zonas Francas 2012-2024</t>
  </si>
  <si>
    <t xml:space="preserve">Participación en 10mo Congreso Mundial Anual de la Organización Mundial de Zonas Francas, en Dubái, Emiratos Árabes Unidos. </t>
  </si>
  <si>
    <t>Renovar los servicios de firewall, antivirus,
antispyware y filtrado Web para los equipos de la
institución</t>
  </si>
  <si>
    <t>1. Determinar la caducidad del servicio e incluir renovación en presupuesto departamental.</t>
  </si>
  <si>
    <t>4. Validar la funcionalidad del servicio según lo acordado.</t>
  </si>
  <si>
    <t xml:space="preserve">3. Implementación y/o desarrollo de la solución </t>
  </si>
  <si>
    <t>Realizar la planificación estratégica y presupuestaria
del departamento</t>
  </si>
  <si>
    <t>Participar en la Socialización de Programación y Seguimiento del Presupuesto Físico Financiero 2025</t>
  </si>
  <si>
    <t>1. Recibir convocatoria por parte de la Dirección General de Presupuesto</t>
  </si>
  <si>
    <t>2. Asistir a la socialización el día establecido para el CNZFE</t>
  </si>
  <si>
    <t>3. Realizar informe de reunión de los temas tratados en la socialización</t>
  </si>
  <si>
    <t>4. Realizar la programación y seguimiento del presupuesto 2024</t>
  </si>
  <si>
    <t>Mantener actualizado el Sub-indicador Gestión y Calidad de Servicios en el SISMAP</t>
  </si>
  <si>
    <t>1. Revisar el autodiagnóstico realizado el año anterior</t>
  </si>
  <si>
    <t>2. Realizar los cambios en el autodiagnóstico de acuerdo al Plan de Mejora</t>
  </si>
  <si>
    <t>3. Realizar reuniones con el Comité de Calidad para discutir el autodiagnóstico</t>
  </si>
  <si>
    <t>4. Remitir al MAP el autodiagnóstico actualizado</t>
  </si>
  <si>
    <t>5. Remitir informe y plan de mejora CAF para carga en el SISMAP</t>
  </si>
  <si>
    <t>Cumplimiento con el Sistema de Gestión de Calidad bajo la Norma ISO 9001:2015</t>
  </si>
  <si>
    <t xml:space="preserve">3. Aplicación de mejoras </t>
  </si>
  <si>
    <t>4. Realizar Reunión de Revisión por la Dirección al SGC</t>
  </si>
  <si>
    <t>3. Solicitud de adquisición de plataforma tecnológica para el SGC</t>
  </si>
  <si>
    <t xml:space="preserve">MANTENIMIENTO DE EQUIPOS E INFRAESTRUCTURA </t>
  </si>
  <si>
    <t>DISTRIBUCION DE CORRESPONDENCIA Y TRANSPORTE TÉCNICOS E INVERSIONISTAS</t>
  </si>
  <si>
    <t>MANTENIMIENTO  FLOTILLA DE VEHICULOS</t>
  </si>
  <si>
    <t>Indicador SISMAP actualizado</t>
  </si>
  <si>
    <t>Ampliación del alcance del SGC bajo las Normas ISO 9001:2015</t>
  </si>
  <si>
    <t>Reprogramación por agenda institucional ocupada</t>
  </si>
  <si>
    <t xml:space="preserve">Desconocimiento de la Metodología CAF           </t>
  </si>
  <si>
    <t>Cambios en la planilla de Autodiagnóstico</t>
  </si>
  <si>
    <t>Cambios de Analistas asignados para asistencia técnica de los sub indicadores</t>
  </si>
  <si>
    <t>Desconocimiento de los procedimientos descritos en el Manual</t>
  </si>
  <si>
    <t>SUPERVISAR LAS COMPRAS INSTITUCIONALES</t>
  </si>
  <si>
    <t>PROCESO DE FACTURACION Y FLUJO DE INGRESO</t>
  </si>
  <si>
    <t>REPOSICION FONDO VIATICOS Y CAJA CHICA</t>
  </si>
  <si>
    <t>GESTIONAR EL PRESUPUESTO DEL AÑO 2025</t>
  </si>
  <si>
    <t>Se realizaron los pagos en el mes de febrero 2024</t>
  </si>
  <si>
    <t>Informe censo anual de las empresas de la Ley No. 56-07.</t>
  </si>
  <si>
    <t>Las empresas han sido notificadas y remitodos los formularios; actualmente esta mos en proceso de acopio.</t>
  </si>
  <si>
    <t xml:space="preserve">Cronograma
Formulario. 
Ficha técnica 
Informe.
</t>
  </si>
  <si>
    <t xml:space="preserve">3.1.1 Que se omitan preguntas o errores en el formulario.
3.1.2 Que el formulario no sea entregado a las empresas de manera oportuna.
3.2.1 Que los formularios no sean acopiados en el plazo establecido en cronograma de trabajo o recibir formulario con errores y/o repetidos.
3.2.2 Que se cometan errores en la fase de digitación de los datos obtenidos en los formularios.
3.3.1 Que no se elabore en el plazo programado
</t>
  </si>
  <si>
    <t>Seguimiento al plan de implementación de la encuesta 
Reuniones con los grupos de interes interno
Uso de plataforma digital y segura
Procesos responsabilizados</t>
  </si>
  <si>
    <t xml:space="preserve">
3. Elaborar informe, para entregar a la D. E.</t>
  </si>
  <si>
    <t>Suministro Materiales de oficina y Limpieza</t>
  </si>
  <si>
    <t>Gestionar el desarrollo e implementación del Sistema de Transparencia Documental (TRANSDOC)</t>
  </si>
  <si>
    <t xml:space="preserve">4. Prueba del funcionamiento del sistema </t>
  </si>
  <si>
    <t>Gestionar la compra e  implementación del Sistema
de Mesa de Ayuda</t>
  </si>
  <si>
    <t>1. Determinar la necesidad de las áreas involucrada</t>
  </si>
  <si>
    <t>3. Implementación y/compra de la solución</t>
  </si>
  <si>
    <t>Gestionar el desarrollo e implementación del Sistema
de Gestión Documental</t>
  </si>
  <si>
    <t>Renovar las licencias de servicios de Office 365 y demás servicios de oficina</t>
  </si>
  <si>
    <t>Renovar servicios para el Web Site Institucional</t>
  </si>
  <si>
    <t>2. Hacer solicitud renovación del servicio</t>
  </si>
  <si>
    <t>3. Recepción del servicio por el tiempo acordado</t>
  </si>
  <si>
    <t>servicio Portafirmas Gubernamental</t>
  </si>
  <si>
    <t>Gestionar el desarrollo de los portales institucionales
y de transparencia.</t>
  </si>
  <si>
    <t>2. Socializar y acordar con el proveedor los terminos de referencia</t>
  </si>
  <si>
    <t>2. Identificar los temas que impactan el departamento de TI tanto en
el ámbito estratégico como en el presupuestario</t>
  </si>
  <si>
    <t>Obtener la certificación NORTIC A5:2015 (OPTIC)
sobre la Prestación y Automatización de los Servicios
Públicos del Estado Dominicano.</t>
  </si>
  <si>
    <t>1. Realizar la solicitud a la OPTIC.</t>
  </si>
  <si>
    <t>2. Cumplir con lo establecido para aprobar la NORTIC.</t>
  </si>
  <si>
    <t>3. Recibir evaluación de auditores.</t>
  </si>
  <si>
    <t>4. Recibir certificación de cumplimiento.</t>
  </si>
  <si>
    <t>Fortalecer el Sistema LIVE PRO BUSINESS (LPB) en sus 
diversos módulos.</t>
  </si>
  <si>
    <t>1. Recibir requerimiento del usuario y evaluar su factibilidad.</t>
  </si>
  <si>
    <t>2. Ejecutar lo acordado con el usuario</t>
  </si>
  <si>
    <t>3. Entrega de la mejora solicitada</t>
  </si>
  <si>
    <t>Este proyecto no fue aprobado por la mesa de Transformación digital de la OGTIC</t>
  </si>
  <si>
    <t xml:space="preserve"> Servicio en Proceso de Implementación</t>
  </si>
  <si>
    <t>A la espera de la implementacion del programa Burocracia 0</t>
  </si>
  <si>
    <t>Fueron atendidas  250 solitudes realizadas por nuestros clientes en el tercer trimestre primera semana de Dic.</t>
  </si>
  <si>
    <t>Mejora de Seguridad para correo 365</t>
  </si>
  <si>
    <t>Licencias Adquiridas</t>
  </si>
  <si>
    <t>Servicio no requerido debido a que fué redireccionado al portal único de usuarios GOB.DO</t>
  </si>
  <si>
    <t xml:space="preserve">25 Certificados renovados para firma digital y 21 nuevos </t>
  </si>
  <si>
    <t>Fue desarrollada y aplicada la nueva platilla al portal  dando cumplimiento a la Nortic A2</t>
  </si>
  <si>
    <t xml:space="preserve">Se actualizo el poa departamental a una nueva plantilla </t>
  </si>
  <si>
    <t xml:space="preserve">Se han realizado y completado los requerimientos solicitados </t>
  </si>
  <si>
    <t>Sistema Implementado</t>
  </si>
  <si>
    <t>Falta de recursos financieros y humanos</t>
  </si>
  <si>
    <t>Realizar alianzas estrategicas con el PNUD</t>
  </si>
  <si>
    <t>OCTUBRE-DICIEMBRE 2024</t>
  </si>
  <si>
    <t>31 DE DICIEMBRE 2024</t>
  </si>
  <si>
    <t>FECHA: 31 DE  DICIEMBRE 2024</t>
  </si>
  <si>
    <r>
      <t xml:space="preserve">Actualizados con evidencias Plantilla de Planificación de RRHH </t>
    </r>
    <r>
      <rPr>
        <b/>
        <sz val="10"/>
        <color theme="1"/>
        <rFont val="Calibri"/>
        <family val="2"/>
        <scheme val="minor"/>
      </rPr>
      <t>-  Anual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</si>
</sst>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quot;$&quot;#,##0_);[Red]\(&quot;$&quot;#,##0\)"/>
    <numFmt numFmtId="165" formatCode="&quot;$&quot;#,##0.00_);[Red]\(&quot;$&quot;#,##0.00\)"/>
    <numFmt numFmtId="166" formatCode="_(&quot;$&quot;* #,##0.00_);_(&quot;$&quot;* \(#,##0.00\);_(&quot;$&quot;* &quot;-&quot;??_);_(@_)"/>
    <numFmt numFmtId="167" formatCode="_(* #,##0.00_);_(* \(#,##0.00\);_(* &quot;-&quot;??_);_(@_)"/>
    <numFmt numFmtId="168" formatCode="&quot;$&quot;#,##0.00"/>
    <numFmt numFmtId="169" formatCode="_(* #,##0_);_(* \(#,##0\);_(* &quot;-&quot;??_);_(@_)"/>
  </numFmts>
  <fonts count="57">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2"/>
      <color theme="1"/>
      <name val="Artifex CF Light"/>
      <family val="3"/>
    </font>
    <font>
      <b/>
      <sz val="12"/>
      <color theme="1"/>
      <name val="Artifex CF Light"/>
      <family val="3"/>
    </font>
    <font>
      <b/>
      <sz val="12"/>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b/>
      <sz val="14"/>
      <color theme="1"/>
      <name val="Artifex CF Light"/>
      <family val="3"/>
    </font>
    <font>
      <sz val="9"/>
      <color theme="1"/>
      <name val="Calibri"/>
      <family val="2"/>
      <scheme val="minor"/>
    </font>
    <font>
      <sz val="10"/>
      <name val="Arial"/>
      <family val="2"/>
    </font>
    <font>
      <b/>
      <sz val="9"/>
      <name val="Calibri"/>
      <family val="2"/>
      <scheme val="minor"/>
    </font>
    <font>
      <sz val="11"/>
      <color rgb="FF9C0006"/>
      <name val="Calibri"/>
      <family val="2"/>
      <scheme val="minor"/>
    </font>
    <font>
      <sz val="9"/>
      <name val="Calibri"/>
      <family val="2"/>
      <scheme val="minor"/>
    </font>
    <font>
      <sz val="9"/>
      <color theme="1"/>
      <name val="Arial"/>
      <family val="2"/>
    </font>
    <font>
      <b/>
      <sz val="9"/>
      <color theme="1"/>
      <name val="Calibri"/>
      <family val="2"/>
      <scheme val="minor"/>
    </font>
    <font>
      <sz val="9"/>
      <color theme="1"/>
      <name val="Artifex CF Light"/>
      <family val="3"/>
    </font>
    <font>
      <b/>
      <sz val="10"/>
      <color theme="1"/>
      <name val="Artifex CF Light"/>
    </font>
    <font>
      <b/>
      <sz val="9"/>
      <name val="Artifex CF Light"/>
      <family val="3"/>
    </font>
    <font>
      <b/>
      <sz val="9"/>
      <color theme="0"/>
      <name val="Artifex CF Light"/>
      <family val="3"/>
    </font>
    <font>
      <sz val="10"/>
      <color theme="1"/>
      <name val="Arial"/>
      <family val="2"/>
    </font>
    <font>
      <sz val="14"/>
      <color theme="1"/>
      <name val="Calibri"/>
      <family val="2"/>
      <scheme val="minor"/>
    </font>
    <font>
      <b/>
      <sz val="12"/>
      <color theme="1"/>
      <name val="Calibri"/>
      <family val="2"/>
    </font>
    <font>
      <b/>
      <sz val="9"/>
      <name val="Wingdings 2"/>
      <family val="1"/>
      <charset val="2"/>
    </font>
    <font>
      <sz val="11"/>
      <color theme="1"/>
      <name val="Aptos Light"/>
      <family val="2"/>
    </font>
    <font>
      <sz val="11"/>
      <name val="Aptos Light"/>
      <family val="2"/>
    </font>
    <font>
      <b/>
      <sz val="11"/>
      <color theme="1"/>
      <name val="Aptos Light"/>
      <family val="2"/>
    </font>
    <font>
      <b/>
      <sz val="11"/>
      <name val="Aptos Light"/>
      <family val="2"/>
    </font>
    <font>
      <b/>
      <sz val="10"/>
      <color theme="1"/>
      <name val="Calibri"/>
      <family val="2"/>
      <scheme val="minor"/>
    </font>
    <font>
      <sz val="11"/>
      <color rgb="FFFF0000"/>
      <name val="Calibri"/>
      <family val="2"/>
      <scheme val="minor"/>
    </font>
    <font>
      <sz val="11"/>
      <name val="Calibri"/>
      <family val="2"/>
      <scheme val="minor"/>
    </font>
    <font>
      <sz val="11"/>
      <name val="Arial"/>
      <family val="2"/>
    </font>
    <font>
      <sz val="12"/>
      <name val="Calibri"/>
      <family val="2"/>
      <scheme val="minor"/>
    </font>
    <font>
      <sz val="11"/>
      <color theme="1"/>
      <name val="Arial"/>
      <family val="2"/>
    </font>
    <font>
      <sz val="8"/>
      <name val="Calibri"/>
      <family val="2"/>
      <scheme val="minor"/>
    </font>
    <font>
      <b/>
      <sz val="9"/>
      <color theme="1"/>
      <name val="Artifex CF Light"/>
      <family val="3"/>
    </font>
    <font>
      <sz val="10"/>
      <name val="Calibri"/>
      <family val="2"/>
      <scheme val="minor"/>
    </font>
    <font>
      <b/>
      <u/>
      <sz val="10"/>
      <color theme="1"/>
      <name val="Calibri"/>
      <family val="2"/>
      <scheme val="minor"/>
    </font>
    <font>
      <b/>
      <sz val="10"/>
      <color theme="1" tint="0.14999847407452621"/>
      <name val="Artifex CF Light"/>
      <family val="3"/>
    </font>
  </fonts>
  <fills count="10">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s>
  <borders count="72">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s>
  <cellStyleXfs count="9">
    <xf numFmtId="0" fontId="0" fillId="0" borderId="0"/>
    <xf numFmtId="166"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21" fillId="0" borderId="0"/>
    <xf numFmtId="0" fontId="25" fillId="7" borderId="0" applyNumberFormat="0" applyBorder="0" applyAlignment="0" applyProtection="0"/>
    <xf numFmtId="0" fontId="28" fillId="0" borderId="0"/>
    <xf numFmtId="0" fontId="30" fillId="8" borderId="0" applyNumberFormat="0" applyBorder="0" applyAlignment="0" applyProtection="0"/>
    <xf numFmtId="0" fontId="21" fillId="0" borderId="0"/>
  </cellStyleXfs>
  <cellXfs count="1720">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4" fillId="0" borderId="17" xfId="0" applyFont="1" applyBorder="1" applyAlignment="1">
      <alignment horizontal="center" vertical="center"/>
    </xf>
    <xf numFmtId="0" fontId="2" fillId="0" borderId="17" xfId="0" applyFont="1" applyBorder="1" applyProtection="1">
      <protection locked="0"/>
    </xf>
    <xf numFmtId="0" fontId="2" fillId="0" borderId="17" xfId="0" applyFont="1" applyBorder="1" applyAlignment="1" applyProtection="1">
      <alignment horizontal="left" vertical="center" wrapText="1"/>
      <protection locked="0"/>
    </xf>
    <xf numFmtId="0" fontId="2" fillId="0" borderId="4" xfId="0" applyFont="1" applyBorder="1"/>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0" fontId="2" fillId="0" borderId="20" xfId="0" applyFont="1" applyBorder="1" applyProtection="1">
      <protection locked="0"/>
    </xf>
    <xf numFmtId="0" fontId="2" fillId="0" borderId="4" xfId="0" applyFont="1" applyBorder="1" applyAlignment="1" applyProtection="1">
      <alignment wrapText="1"/>
      <protection locked="0"/>
    </xf>
    <xf numFmtId="0" fontId="4" fillId="0" borderId="11" xfId="0" applyFont="1" applyBorder="1" applyAlignment="1">
      <alignment horizontal="center" vertical="center"/>
    </xf>
    <xf numFmtId="0" fontId="2" fillId="0" borderId="11" xfId="0" applyFont="1" applyBorder="1" applyProtection="1">
      <protection locked="0"/>
    </xf>
    <xf numFmtId="166" fontId="2" fillId="0" borderId="0" xfId="0" applyNumberFormat="1" applyFont="1" applyProtection="1">
      <protection locked="0"/>
    </xf>
    <xf numFmtId="0" fontId="3" fillId="0" borderId="0" xfId="0" applyFont="1" applyProtection="1">
      <protection locked="0"/>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9" fontId="5" fillId="0" borderId="4" xfId="0" applyNumberFormat="1" applyFont="1" applyBorder="1" applyAlignment="1" applyProtection="1">
      <alignment horizontal="center"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0" fontId="2" fillId="0" borderId="52"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6" fillId="0" borderId="0" xfId="0" applyFont="1"/>
    <xf numFmtId="0" fontId="6" fillId="0" borderId="4" xfId="0" applyFont="1" applyBorder="1"/>
    <xf numFmtId="0" fontId="7" fillId="0" borderId="0" xfId="0" applyFont="1"/>
    <xf numFmtId="0" fontId="9" fillId="0" borderId="0" xfId="0" applyFont="1" applyProtection="1">
      <protection locked="0"/>
    </xf>
    <xf numFmtId="0" fontId="9" fillId="0" borderId="0" xfId="0" applyFont="1" applyAlignment="1" applyProtection="1">
      <alignment horizontal="center"/>
      <protection locked="0"/>
    </xf>
    <xf numFmtId="0" fontId="11" fillId="0" borderId="0" xfId="0" applyFont="1" applyAlignment="1" applyProtection="1">
      <alignment horizontal="left" vertical="center"/>
      <protection locked="0"/>
    </xf>
    <xf numFmtId="0" fontId="10" fillId="0" borderId="0" xfId="0" applyFont="1" applyAlignment="1" applyProtection="1">
      <alignment horizontal="left"/>
      <protection locked="0"/>
    </xf>
    <xf numFmtId="0" fontId="10" fillId="3" borderId="7" xfId="0" applyFont="1" applyFill="1" applyBorder="1" applyAlignment="1" applyProtection="1">
      <alignment horizontal="center"/>
      <protection locked="0"/>
    </xf>
    <xf numFmtId="0" fontId="10" fillId="3" borderId="8" xfId="0" applyFont="1" applyFill="1" applyBorder="1" applyAlignment="1" applyProtection="1">
      <alignment horizontal="center"/>
      <protection locked="0"/>
    </xf>
    <xf numFmtId="0" fontId="10" fillId="3" borderId="9" xfId="0" applyFont="1" applyFill="1" applyBorder="1" applyAlignment="1" applyProtection="1">
      <alignment horizontal="center"/>
      <protection locked="0"/>
    </xf>
    <xf numFmtId="0" fontId="11" fillId="4" borderId="45"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1" fillId="4" borderId="43" xfId="0" applyFont="1" applyFill="1" applyBorder="1" applyAlignment="1">
      <alignment horizontal="center" vertical="center" wrapText="1"/>
    </xf>
    <xf numFmtId="0" fontId="11" fillId="4" borderId="44" xfId="0" applyFont="1" applyFill="1" applyBorder="1" applyAlignment="1">
      <alignment horizontal="center" vertical="center" wrapText="1"/>
    </xf>
    <xf numFmtId="0" fontId="11" fillId="4" borderId="46" xfId="0" applyFont="1" applyFill="1" applyBorder="1" applyAlignment="1" applyProtection="1">
      <alignment horizontal="center" vertical="center" wrapText="1"/>
      <protection locked="0"/>
    </xf>
    <xf numFmtId="0" fontId="9" fillId="0" borderId="29" xfId="0" applyFont="1" applyBorder="1" applyProtection="1">
      <protection locked="0"/>
    </xf>
    <xf numFmtId="0" fontId="9" fillId="0" borderId="0" xfId="0" applyFont="1"/>
    <xf numFmtId="0" fontId="11" fillId="0" borderId="17" xfId="0" applyFont="1" applyBorder="1" applyAlignment="1">
      <alignment horizontal="center" vertical="center"/>
    </xf>
    <xf numFmtId="0" fontId="11" fillId="0" borderId="4" xfId="0" applyFont="1" applyBorder="1" applyAlignment="1">
      <alignment horizontal="center" vertical="center"/>
    </xf>
    <xf numFmtId="0" fontId="9" fillId="0" borderId="4" xfId="0" applyFont="1" applyBorder="1" applyProtection="1">
      <protection locked="0"/>
    </xf>
    <xf numFmtId="9" fontId="9" fillId="0" borderId="4" xfId="2" applyFont="1" applyFill="1" applyBorder="1" applyAlignment="1" applyProtection="1">
      <alignment horizontal="center"/>
      <protection locked="0"/>
    </xf>
    <xf numFmtId="0" fontId="10" fillId="0" borderId="0" xfId="0" applyFont="1" applyProtection="1">
      <protection locked="0"/>
    </xf>
    <xf numFmtId="0" fontId="6" fillId="0" borderId="0" xfId="0" applyFont="1" applyProtection="1">
      <protection locked="0"/>
    </xf>
    <xf numFmtId="0" fontId="11" fillId="4" borderId="42" xfId="0" applyFont="1" applyFill="1" applyBorder="1" applyAlignment="1">
      <alignment vertical="center" wrapText="1"/>
    </xf>
    <xf numFmtId="0" fontId="9" fillId="0" borderId="17" xfId="0" applyFont="1" applyBorder="1" applyAlignment="1" applyProtection="1">
      <alignment vertical="center"/>
      <protection locked="0"/>
    </xf>
    <xf numFmtId="0" fontId="9" fillId="0" borderId="18" xfId="0" applyFont="1" applyBorder="1" applyAlignment="1" applyProtection="1">
      <alignment vertical="center"/>
      <protection locked="0"/>
    </xf>
    <xf numFmtId="0" fontId="9" fillId="0" borderId="5" xfId="0" applyFont="1" applyBorder="1" applyProtection="1">
      <protection locked="0"/>
    </xf>
    <xf numFmtId="0" fontId="9" fillId="0" borderId="20" xfId="0" applyFont="1" applyBorder="1" applyProtection="1">
      <protection locked="0"/>
    </xf>
    <xf numFmtId="9" fontId="9" fillId="0" borderId="4" xfId="2" applyFont="1" applyFill="1" applyBorder="1" applyProtection="1">
      <protection locked="0"/>
    </xf>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47" xfId="0" applyFont="1" applyBorder="1" applyProtection="1">
      <protection locked="0"/>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0" fontId="6"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2" fillId="4" borderId="42" xfId="0" applyFont="1" applyFill="1" applyBorder="1" applyAlignment="1">
      <alignment vertical="center" wrapText="1"/>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2"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2"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9" fillId="0" borderId="4" xfId="0" applyFont="1" applyBorder="1"/>
    <xf numFmtId="0" fontId="0" fillId="0" borderId="0" xfId="0" applyProtection="1">
      <protection locked="0"/>
    </xf>
    <xf numFmtId="0" fontId="0" fillId="0" borderId="0" xfId="0" applyAlignment="1" applyProtection="1">
      <alignment horizontal="center"/>
      <protection locked="0"/>
    </xf>
    <xf numFmtId="0" fontId="16" fillId="0" borderId="0" xfId="0" applyFont="1" applyAlignment="1" applyProtection="1">
      <alignment horizontal="left" vertical="center"/>
      <protection locked="0"/>
    </xf>
    <xf numFmtId="0" fontId="13" fillId="0" borderId="0" xfId="0" applyFont="1" applyAlignment="1" applyProtection="1">
      <alignment horizontal="left"/>
      <protection locked="0"/>
    </xf>
    <xf numFmtId="0" fontId="14" fillId="3" borderId="7" xfId="0" applyFont="1" applyFill="1" applyBorder="1" applyAlignment="1" applyProtection="1">
      <alignment horizontal="center"/>
      <protection locked="0"/>
    </xf>
    <xf numFmtId="0" fontId="14" fillId="3" borderId="8" xfId="0" applyFont="1" applyFill="1" applyBorder="1" applyAlignment="1" applyProtection="1">
      <alignment horizontal="center"/>
      <protection locked="0"/>
    </xf>
    <xf numFmtId="0" fontId="14" fillId="3" borderId="9" xfId="0" applyFont="1" applyFill="1" applyBorder="1" applyAlignment="1" applyProtection="1">
      <alignment horizontal="center"/>
      <protection locked="0"/>
    </xf>
    <xf numFmtId="0" fontId="19" fillId="4" borderId="45" xfId="0" applyFont="1" applyFill="1" applyBorder="1" applyAlignment="1" applyProtection="1">
      <alignment horizontal="center" vertical="center" wrapText="1"/>
      <protection locked="0"/>
    </xf>
    <xf numFmtId="0" fontId="13" fillId="2" borderId="11" xfId="0" applyFont="1" applyFill="1" applyBorder="1" applyAlignment="1" applyProtection="1">
      <alignment horizontal="center" vertical="center" wrapText="1"/>
      <protection locked="0"/>
    </xf>
    <xf numFmtId="0" fontId="19" fillId="4" borderId="42" xfId="0" applyFont="1" applyFill="1" applyBorder="1" applyAlignment="1">
      <alignment vertical="center" wrapText="1"/>
    </xf>
    <xf numFmtId="0" fontId="19" fillId="4" borderId="43" xfId="0" applyFont="1" applyFill="1" applyBorder="1" applyAlignment="1">
      <alignment horizontal="center" vertical="center" wrapText="1"/>
    </xf>
    <xf numFmtId="0" fontId="19" fillId="4" borderId="44" xfId="0" applyFont="1" applyFill="1" applyBorder="1" applyAlignment="1">
      <alignment horizontal="center" vertical="center" wrapText="1"/>
    </xf>
    <xf numFmtId="0" fontId="19" fillId="4" borderId="46" xfId="0" applyFont="1" applyFill="1" applyBorder="1" applyAlignment="1" applyProtection="1">
      <alignment horizontal="center" vertical="center" wrapText="1"/>
      <protection locked="0"/>
    </xf>
    <xf numFmtId="0" fontId="0" fillId="0" borderId="30" xfId="0" applyBorder="1"/>
    <xf numFmtId="0" fontId="2" fillId="0" borderId="47" xfId="0" applyFont="1" applyBorder="1" applyAlignment="1" applyProtection="1">
      <alignment horizontal="center"/>
      <protection locked="0"/>
    </xf>
    <xf numFmtId="0" fontId="19"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4" fillId="0" borderId="0" xfId="0" applyFont="1" applyAlignment="1">
      <alignment vertical="center"/>
    </xf>
    <xf numFmtId="0" fontId="26" fillId="0" borderId="47"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0" fillId="2" borderId="52" xfId="0" applyFont="1" applyFill="1" applyBorder="1" applyAlignment="1" applyProtection="1">
      <alignment horizontal="center" vertical="center" wrapText="1"/>
      <protection locked="0"/>
    </xf>
    <xf numFmtId="0" fontId="11" fillId="4" borderId="49" xfId="0" applyFont="1" applyFill="1" applyBorder="1" applyAlignment="1">
      <alignment horizontal="center" vertical="center" wrapText="1"/>
    </xf>
    <xf numFmtId="0" fontId="11" fillId="4" borderId="28" xfId="0" applyFont="1" applyFill="1" applyBorder="1" applyAlignment="1">
      <alignment horizontal="center" vertical="center" wrapText="1"/>
    </xf>
    <xf numFmtId="0" fontId="11" fillId="4" borderId="59" xfId="0" applyFont="1" applyFill="1" applyBorder="1" applyAlignment="1">
      <alignment horizontal="center" vertical="center" wrapText="1"/>
    </xf>
    <xf numFmtId="0" fontId="0" fillId="0" borderId="39" xfId="0" applyBorder="1" applyProtection="1">
      <protection locked="0"/>
    </xf>
    <xf numFmtId="0" fontId="0" fillId="0" borderId="29" xfId="0" applyBorder="1" applyProtection="1">
      <protection locked="0"/>
    </xf>
    <xf numFmtId="0" fontId="7" fillId="0" borderId="8" xfId="0" applyFont="1" applyBorder="1" applyAlignment="1" applyProtection="1">
      <alignment horizontal="center"/>
      <protection locked="0"/>
    </xf>
    <xf numFmtId="0" fontId="12" fillId="0" borderId="0" xfId="0" applyFont="1" applyAlignment="1">
      <alignment vertical="center"/>
    </xf>
    <xf numFmtId="0" fontId="0" fillId="0" borderId="0" xfId="0" applyAlignment="1">
      <alignment wrapText="1"/>
    </xf>
    <xf numFmtId="0" fontId="3" fillId="0" borderId="37" xfId="0" applyFont="1" applyBorder="1" applyAlignment="1" applyProtection="1">
      <alignment horizontal="center" vertical="center" wrapText="1"/>
      <protection locked="0"/>
    </xf>
    <xf numFmtId="0" fontId="20" fillId="0" borderId="0" xfId="0" applyFont="1" applyAlignment="1" applyProtection="1">
      <alignment horizontal="center"/>
      <protection locked="0"/>
    </xf>
    <xf numFmtId="0" fontId="20" fillId="0" borderId="37" xfId="0" applyFont="1" applyBorder="1" applyProtection="1">
      <protection locked="0"/>
    </xf>
    <xf numFmtId="0" fontId="20" fillId="0" borderId="0" xfId="0" applyFont="1"/>
    <xf numFmtId="0" fontId="27" fillId="0" borderId="4" xfId="2"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0" fontId="27" fillId="0" borderId="4" xfId="0" applyFont="1" applyBorder="1" applyAlignment="1" applyProtection="1">
      <alignment vertical="center" wrapText="1"/>
      <protection locked="0"/>
    </xf>
    <xf numFmtId="168" fontId="27" fillId="0" borderId="4" xfId="1" applyNumberFormat="1" applyFont="1" applyFill="1" applyBorder="1" applyAlignment="1" applyProtection="1">
      <protection locked="0"/>
    </xf>
    <xf numFmtId="0" fontId="27" fillId="0" borderId="4" xfId="0" applyFont="1" applyBorder="1" applyProtection="1">
      <protection locked="0"/>
    </xf>
    <xf numFmtId="9" fontId="27" fillId="0" borderId="4" xfId="2" applyFont="1" applyFill="1" applyBorder="1" applyAlignment="1" applyProtection="1">
      <alignment horizontal="center" vertical="center"/>
      <protection locked="0"/>
    </xf>
    <xf numFmtId="0" fontId="27" fillId="6" borderId="4" xfId="0" applyFont="1" applyFill="1" applyBorder="1" applyProtection="1">
      <protection locked="0"/>
    </xf>
    <xf numFmtId="0" fontId="27" fillId="0" borderId="4" xfId="0" applyFont="1" applyBorder="1" applyAlignment="1" applyProtection="1">
      <alignment horizontal="left" vertical="center" wrapText="1"/>
      <protection locked="0"/>
    </xf>
    <xf numFmtId="0" fontId="27" fillId="0" borderId="17" xfId="0" applyFont="1" applyBorder="1" applyAlignment="1" applyProtection="1">
      <alignment horizontal="justify" vertical="center"/>
      <protection locked="0"/>
    </xf>
    <xf numFmtId="9" fontId="27" fillId="0" borderId="17" xfId="2" applyFont="1" applyFill="1" applyBorder="1" applyAlignment="1" applyProtection="1">
      <alignment vertical="center"/>
      <protection locked="0"/>
    </xf>
    <xf numFmtId="0" fontId="27" fillId="0" borderId="17" xfId="0" applyFont="1" applyBorder="1" applyAlignment="1" applyProtection="1">
      <alignment vertical="center" wrapText="1"/>
      <protection locked="0"/>
    </xf>
    <xf numFmtId="168" fontId="27" fillId="0" borderId="17" xfId="1" applyNumberFormat="1" applyFont="1" applyFill="1" applyBorder="1" applyAlignment="1" applyProtection="1">
      <alignment horizontal="center" vertical="center"/>
      <protection locked="0"/>
    </xf>
    <xf numFmtId="165" fontId="27" fillId="0" borderId="17" xfId="0" applyNumberFormat="1" applyFont="1" applyBorder="1" applyAlignment="1" applyProtection="1">
      <alignment vertical="center"/>
      <protection locked="0"/>
    </xf>
    <xf numFmtId="0" fontId="27" fillId="0" borderId="4" xfId="0" applyFont="1" applyBorder="1" applyAlignment="1" applyProtection="1">
      <alignment horizontal="justify"/>
      <protection locked="0"/>
    </xf>
    <xf numFmtId="0" fontId="27" fillId="0" borderId="4" xfId="0" applyFont="1" applyBorder="1" applyAlignment="1" applyProtection="1">
      <alignment wrapText="1"/>
      <protection locked="0"/>
    </xf>
    <xf numFmtId="168" fontId="27" fillId="0" borderId="4" xfId="1" applyNumberFormat="1" applyFont="1" applyFill="1" applyBorder="1" applyAlignment="1" applyProtection="1">
      <alignment horizontal="center"/>
      <protection locked="0"/>
    </xf>
    <xf numFmtId="0" fontId="27" fillId="0" borderId="4" xfId="2" applyNumberFormat="1" applyFont="1" applyBorder="1" applyAlignment="1" applyProtection="1">
      <alignment horizontal="center" vertical="center"/>
    </xf>
    <xf numFmtId="9" fontId="27" fillId="0" borderId="4" xfId="0" applyNumberFormat="1" applyFont="1" applyBorder="1" applyAlignment="1">
      <alignment horizontal="center" vertical="center"/>
    </xf>
    <xf numFmtId="0" fontId="27" fillId="0" borderId="4" xfId="0" applyFont="1" applyBorder="1" applyAlignment="1" applyProtection="1">
      <alignment horizontal="center" vertical="center" wrapText="1"/>
      <protection locked="0"/>
    </xf>
    <xf numFmtId="0" fontId="27" fillId="0" borderId="17" xfId="0" applyFont="1" applyBorder="1" applyAlignment="1" applyProtection="1">
      <alignment horizontal="justify" vertical="center" wrapText="1"/>
      <protection locked="0"/>
    </xf>
    <xf numFmtId="0" fontId="27" fillId="0" borderId="4" xfId="0" applyFont="1" applyBorder="1" applyAlignment="1" applyProtection="1">
      <alignment vertical="center"/>
      <protection locked="0"/>
    </xf>
    <xf numFmtId="168" fontId="27" fillId="0" borderId="4" xfId="1" applyNumberFormat="1" applyFont="1" applyFill="1" applyBorder="1" applyAlignment="1" applyProtection="1">
      <alignment vertical="center"/>
      <protection locked="0"/>
    </xf>
    <xf numFmtId="0" fontId="27" fillId="0" borderId="17" xfId="0" applyFont="1" applyBorder="1" applyAlignment="1" applyProtection="1">
      <alignment vertical="center"/>
      <protection locked="0"/>
    </xf>
    <xf numFmtId="0" fontId="27" fillId="0" borderId="4" xfId="0" applyFont="1" applyBorder="1" applyAlignment="1" applyProtection="1">
      <alignment horizontal="justify" wrapText="1"/>
      <protection locked="0"/>
    </xf>
    <xf numFmtId="168" fontId="27" fillId="0" borderId="4" xfId="1" applyNumberFormat="1" applyFont="1" applyFill="1" applyBorder="1" applyAlignment="1" applyProtection="1">
      <alignment horizontal="center" vertical="center"/>
      <protection locked="0"/>
    </xf>
    <xf numFmtId="0" fontId="27" fillId="0" borderId="4" xfId="0" applyFont="1" applyBorder="1" applyAlignment="1" applyProtection="1">
      <alignment horizontal="center" vertical="center"/>
      <protection locked="0"/>
    </xf>
    <xf numFmtId="0" fontId="31" fillId="0" borderId="4" xfId="6" quotePrefix="1" applyFont="1" applyBorder="1" applyAlignment="1">
      <alignment horizontal="justify" vertical="center" wrapText="1"/>
    </xf>
    <xf numFmtId="0" fontId="27" fillId="0" borderId="4" xfId="2" applyNumberFormat="1" applyFont="1" applyFill="1" applyBorder="1" applyAlignment="1" applyProtection="1">
      <alignment horizontal="center" vertical="center"/>
    </xf>
    <xf numFmtId="0" fontId="27" fillId="6" borderId="4" xfId="2" applyNumberFormat="1" applyFont="1" applyFill="1" applyBorder="1" applyAlignment="1" applyProtection="1">
      <alignment horizontal="center" vertical="center"/>
    </xf>
    <xf numFmtId="9" fontId="27" fillId="6" borderId="4" xfId="0" applyNumberFormat="1" applyFont="1" applyFill="1" applyBorder="1" applyAlignment="1">
      <alignment horizontal="center" vertical="center"/>
    </xf>
    <xf numFmtId="0" fontId="27" fillId="0" borderId="4" xfId="0" applyFont="1" applyBorder="1" applyAlignment="1" applyProtection="1">
      <alignment horizontal="center"/>
      <protection locked="0"/>
    </xf>
    <xf numFmtId="0" fontId="27" fillId="0" borderId="17" xfId="2" applyNumberFormat="1" applyFont="1" applyFill="1" applyBorder="1" applyAlignment="1" applyProtection="1">
      <alignment horizontal="center" vertical="center" wrapText="1"/>
      <protection locked="0"/>
    </xf>
    <xf numFmtId="0" fontId="27" fillId="0" borderId="17" xfId="2" applyNumberFormat="1" applyFont="1" applyFill="1" applyBorder="1" applyAlignment="1" applyProtection="1">
      <alignment horizontal="center" vertical="center"/>
      <protection locked="0"/>
    </xf>
    <xf numFmtId="9" fontId="27" fillId="0" borderId="17" xfId="2" applyFont="1" applyBorder="1" applyAlignment="1" applyProtection="1">
      <alignment horizontal="center" vertical="center"/>
    </xf>
    <xf numFmtId="0" fontId="27" fillId="0" borderId="4" xfId="0" applyFont="1" applyBorder="1" applyAlignment="1">
      <alignment horizontal="justify" vertical="center" wrapText="1"/>
    </xf>
    <xf numFmtId="0" fontId="27" fillId="0" borderId="4" xfId="0" applyFont="1" applyBorder="1" applyAlignment="1" applyProtection="1">
      <alignment horizontal="justify" vertical="center" wrapText="1"/>
      <protection locked="0"/>
    </xf>
    <xf numFmtId="166" fontId="27" fillId="0" borderId="4" xfId="1" applyFont="1" applyFill="1" applyBorder="1" applyAlignment="1" applyProtection="1">
      <alignment horizontal="center" vertical="center"/>
      <protection locked="0"/>
    </xf>
    <xf numFmtId="9" fontId="27" fillId="0" borderId="4" xfId="2" applyFont="1" applyBorder="1" applyAlignment="1" applyProtection="1">
      <alignment horizontal="center" vertical="center"/>
    </xf>
    <xf numFmtId="166" fontId="27" fillId="0" borderId="4" xfId="1" applyFont="1" applyFill="1" applyBorder="1" applyAlignment="1" applyProtection="1">
      <alignment horizontal="center"/>
      <protection locked="0"/>
    </xf>
    <xf numFmtId="0" fontId="27" fillId="0" borderId="4" xfId="0" applyFont="1" applyBorder="1" applyAlignment="1">
      <alignment horizontal="center" vertical="center"/>
    </xf>
    <xf numFmtId="166" fontId="27" fillId="0" borderId="4" xfId="1" applyFont="1" applyBorder="1"/>
    <xf numFmtId="0" fontId="27" fillId="0" borderId="4" xfId="0" applyFont="1" applyBorder="1" applyAlignment="1">
      <alignment horizontal="center"/>
    </xf>
    <xf numFmtId="0" fontId="27" fillId="0" borderId="11" xfId="0" applyFont="1" applyBorder="1" applyAlignment="1" applyProtection="1">
      <alignment horizontal="left" vertical="center" wrapText="1"/>
      <protection locked="0"/>
    </xf>
    <xf numFmtId="168" fontId="27" fillId="0" borderId="17" xfId="1" applyNumberFormat="1" applyFont="1" applyFill="1" applyBorder="1" applyAlignment="1" applyProtection="1">
      <alignment vertical="center" wrapText="1"/>
      <protection locked="0"/>
    </xf>
    <xf numFmtId="9" fontId="27" fillId="0" borderId="17" xfId="0" applyNumberFormat="1" applyFont="1" applyBorder="1" applyAlignment="1">
      <alignment horizontal="center" vertical="center"/>
    </xf>
    <xf numFmtId="9" fontId="27" fillId="0" borderId="4" xfId="2" applyFont="1" applyFill="1" applyBorder="1" applyAlignment="1" applyProtection="1">
      <alignment vertical="center"/>
      <protection locked="0"/>
    </xf>
    <xf numFmtId="168" fontId="27" fillId="0" borderId="4" xfId="1" applyNumberFormat="1" applyFont="1" applyFill="1" applyBorder="1" applyAlignment="1" applyProtection="1">
      <alignment wrapText="1"/>
      <protection locked="0"/>
    </xf>
    <xf numFmtId="166" fontId="27" fillId="0" borderId="4" xfId="1" applyFont="1" applyFill="1" applyBorder="1" applyProtection="1">
      <protection locked="0"/>
    </xf>
    <xf numFmtId="0" fontId="27" fillId="0" borderId="4" xfId="0" applyFont="1" applyBorder="1" applyAlignment="1">
      <alignment horizontal="justify" wrapText="1"/>
    </xf>
    <xf numFmtId="166" fontId="27" fillId="0" borderId="4" xfId="0" applyNumberFormat="1" applyFont="1" applyBorder="1" applyProtection="1">
      <protection locked="0"/>
    </xf>
    <xf numFmtId="9" fontId="27" fillId="0" borderId="4" xfId="0" applyNumberFormat="1" applyFont="1" applyBorder="1" applyAlignment="1" applyProtection="1">
      <alignment horizontal="center" vertical="center"/>
      <protection locked="0"/>
    </xf>
    <xf numFmtId="9" fontId="27" fillId="0" borderId="4" xfId="0" applyNumberFormat="1" applyFont="1" applyBorder="1" applyAlignment="1" applyProtection="1">
      <alignment vertical="center"/>
      <protection locked="0"/>
    </xf>
    <xf numFmtId="0" fontId="27" fillId="0" borderId="4" xfId="0" applyFont="1" applyBorder="1" applyAlignment="1">
      <alignment horizontal="justify"/>
    </xf>
    <xf numFmtId="0" fontId="27" fillId="0" borderId="17" xfId="0" applyFont="1" applyBorder="1" applyAlignment="1">
      <alignment horizontal="justify" wrapText="1"/>
    </xf>
    <xf numFmtId="9" fontId="27" fillId="0" borderId="17" xfId="2" applyFont="1" applyFill="1" applyBorder="1" applyAlignment="1" applyProtection="1">
      <alignment horizontal="center" vertical="center" wrapText="1"/>
      <protection locked="0"/>
    </xf>
    <xf numFmtId="0" fontId="27" fillId="0" borderId="4" xfId="2" applyNumberFormat="1" applyFont="1" applyFill="1" applyBorder="1" applyAlignment="1" applyProtection="1">
      <alignment vertical="center"/>
      <protection locked="0"/>
    </xf>
    <xf numFmtId="9" fontId="27" fillId="0" borderId="4" xfId="0" applyNumberFormat="1" applyFont="1" applyBorder="1" applyAlignment="1" applyProtection="1">
      <alignment vertical="center" wrapText="1"/>
      <protection locked="0"/>
    </xf>
    <xf numFmtId="9" fontId="27" fillId="0" borderId="4" xfId="0" applyNumberFormat="1" applyFont="1" applyBorder="1" applyAlignment="1">
      <alignment horizontal="center" vertical="center" wrapText="1"/>
    </xf>
    <xf numFmtId="3" fontId="27" fillId="0" borderId="4" xfId="2" applyNumberFormat="1" applyFont="1" applyFill="1" applyBorder="1" applyAlignment="1" applyProtection="1">
      <alignment horizontal="center" vertical="center"/>
      <protection locked="0"/>
    </xf>
    <xf numFmtId="3" fontId="27" fillId="0" borderId="4" xfId="0" applyNumberFormat="1" applyFont="1" applyBorder="1" applyAlignment="1" applyProtection="1">
      <alignment vertical="center"/>
      <protection locked="0"/>
    </xf>
    <xf numFmtId="0" fontId="27" fillId="0" borderId="11" xfId="0" applyFont="1" applyBorder="1" applyAlignment="1">
      <alignment horizontal="justify" wrapText="1"/>
    </xf>
    <xf numFmtId="0" fontId="27" fillId="0" borderId="11" xfId="0" applyFont="1" applyBorder="1" applyAlignment="1" applyProtection="1">
      <alignment wrapText="1"/>
      <protection locked="0"/>
    </xf>
    <xf numFmtId="0" fontId="27" fillId="0" borderId="11" xfId="0" applyFont="1" applyBorder="1" applyProtection="1">
      <protection locked="0"/>
    </xf>
    <xf numFmtId="9" fontId="27" fillId="0" borderId="11" xfId="2" applyFont="1" applyBorder="1" applyAlignment="1" applyProtection="1">
      <alignment horizontal="center" vertical="center"/>
    </xf>
    <xf numFmtId="9" fontId="27" fillId="0" borderId="11" xfId="0" applyNumberFormat="1" applyFont="1" applyBorder="1" applyAlignment="1">
      <alignment horizontal="center" vertical="center"/>
    </xf>
    <xf numFmtId="9" fontId="27" fillId="0" borderId="11" xfId="0" applyNumberFormat="1" applyFont="1" applyBorder="1" applyAlignment="1" applyProtection="1">
      <alignment horizontal="center"/>
      <protection locked="0"/>
    </xf>
    <xf numFmtId="0" fontId="27" fillId="0" borderId="4" xfId="0" applyFont="1" applyBorder="1"/>
    <xf numFmtId="166" fontId="27" fillId="0" borderId="4" xfId="1" applyFont="1" applyBorder="1" applyAlignment="1" applyProtection="1">
      <alignment horizontal="center"/>
      <protection locked="0"/>
    </xf>
    <xf numFmtId="0" fontId="27" fillId="0" borderId="17" xfId="0" applyFont="1" applyBorder="1" applyAlignment="1" applyProtection="1">
      <alignment horizontal="left" vertical="center" wrapText="1"/>
      <protection locked="0"/>
    </xf>
    <xf numFmtId="0" fontId="27" fillId="0" borderId="17" xfId="0" applyFont="1" applyBorder="1" applyAlignment="1" applyProtection="1">
      <alignment horizontal="center" vertical="center"/>
      <protection locked="0"/>
    </xf>
    <xf numFmtId="0" fontId="27" fillId="0" borderId="17" xfId="2" applyNumberFormat="1" applyFont="1" applyBorder="1" applyAlignment="1" applyProtection="1">
      <alignment horizontal="center" vertical="center"/>
    </xf>
    <xf numFmtId="0" fontId="27" fillId="0" borderId="4" xfId="0" applyFont="1" applyBorder="1" applyAlignment="1" applyProtection="1">
      <alignment horizontal="justify" vertical="center"/>
      <protection locked="0"/>
    </xf>
    <xf numFmtId="0" fontId="27" fillId="0" borderId="11" xfId="2" applyNumberFormat="1" applyFont="1" applyFill="1" applyBorder="1" applyAlignment="1" applyProtection="1">
      <alignment horizontal="center" vertical="center"/>
      <protection locked="0"/>
    </xf>
    <xf numFmtId="0" fontId="27" fillId="0" borderId="11" xfId="0" applyFont="1" applyBorder="1" applyAlignment="1">
      <alignment horizontal="justify"/>
    </xf>
    <xf numFmtId="9" fontId="27" fillId="0" borderId="17" xfId="2" applyFont="1" applyFill="1" applyBorder="1" applyAlignment="1" applyProtection="1">
      <alignment horizontal="center" vertical="center"/>
      <protection locked="0"/>
    </xf>
    <xf numFmtId="0" fontId="27" fillId="0" borderId="4" xfId="0" applyFont="1" applyBorder="1" applyAlignment="1">
      <alignment horizontal="justify" vertical="center"/>
    </xf>
    <xf numFmtId="166" fontId="27" fillId="0" borderId="4" xfId="1" applyFont="1" applyBorder="1" applyProtection="1">
      <protection locked="0"/>
    </xf>
    <xf numFmtId="0" fontId="27" fillId="0" borderId="11" xfId="0" applyFont="1" applyBorder="1" applyAlignment="1" applyProtection="1">
      <alignment horizontal="center" vertical="center"/>
      <protection locked="0"/>
    </xf>
    <xf numFmtId="0" fontId="27" fillId="0" borderId="17" xfId="0" applyFont="1" applyBorder="1" applyAlignment="1">
      <alignment horizontal="justify"/>
    </xf>
    <xf numFmtId="166" fontId="27" fillId="0" borderId="17" xfId="1" applyFont="1" applyFill="1" applyBorder="1" applyAlignment="1" applyProtection="1">
      <alignment vertical="center"/>
      <protection locked="0"/>
    </xf>
    <xf numFmtId="0" fontId="27" fillId="0" borderId="11" xfId="2" applyNumberFormat="1" applyFont="1" applyBorder="1" applyAlignment="1" applyProtection="1">
      <alignment horizontal="center" vertical="center"/>
    </xf>
    <xf numFmtId="166" fontId="27" fillId="0" borderId="4" xfId="1" applyFont="1" applyFill="1" applyBorder="1" applyAlignment="1" applyProtection="1">
      <alignment vertical="center"/>
      <protection locked="0"/>
    </xf>
    <xf numFmtId="0" fontId="27" fillId="0" borderId="4" xfId="0" applyFont="1" applyBorder="1" applyAlignment="1" applyProtection="1">
      <alignment horizontal="justify" vertical="top" wrapText="1"/>
      <protection locked="0"/>
    </xf>
    <xf numFmtId="9" fontId="27" fillId="0" borderId="11" xfId="0" applyNumberFormat="1" applyFont="1" applyBorder="1" applyAlignment="1" applyProtection="1">
      <alignment horizontal="center" vertical="center"/>
      <protection locked="0"/>
    </xf>
    <xf numFmtId="166" fontId="27" fillId="0" borderId="11" xfId="1" applyFont="1" applyFill="1" applyBorder="1" applyProtection="1">
      <protection locked="0"/>
    </xf>
    <xf numFmtId="0" fontId="27" fillId="0" borderId="4" xfId="1" applyNumberFormat="1" applyFont="1" applyFill="1" applyBorder="1" applyAlignment="1" applyProtection="1">
      <alignment horizontal="center" vertical="center"/>
      <protection locked="0"/>
    </xf>
    <xf numFmtId="9" fontId="27" fillId="0" borderId="4" xfId="0" applyNumberFormat="1" applyFont="1" applyBorder="1"/>
    <xf numFmtId="9" fontId="27" fillId="0" borderId="4" xfId="0" applyNumberFormat="1" applyFont="1" applyBorder="1" applyAlignment="1" applyProtection="1">
      <alignment horizontal="center"/>
      <protection locked="0"/>
    </xf>
    <xf numFmtId="0" fontId="27" fillId="0" borderId="17" xfId="0" applyFont="1" applyBorder="1" applyAlignment="1" applyProtection="1">
      <alignment horizontal="justify" wrapText="1"/>
      <protection locked="0"/>
    </xf>
    <xf numFmtId="0" fontId="27" fillId="0" borderId="11" xfId="0" applyFont="1" applyBorder="1" applyAlignment="1" applyProtection="1">
      <alignment horizontal="justify" wrapText="1"/>
      <protection locked="0"/>
    </xf>
    <xf numFmtId="0" fontId="27" fillId="0" borderId="11" xfId="0" applyFont="1" applyBorder="1" applyAlignment="1">
      <alignment horizontal="center" vertical="center"/>
    </xf>
    <xf numFmtId="0" fontId="27" fillId="0" borderId="11" xfId="0" applyFont="1" applyBorder="1"/>
    <xf numFmtId="0" fontId="27" fillId="0" borderId="17" xfId="0" applyFont="1" applyBorder="1" applyProtection="1">
      <protection locked="0"/>
    </xf>
    <xf numFmtId="9" fontId="27" fillId="0" borderId="4" xfId="2" applyFont="1" applyBorder="1" applyAlignment="1" applyProtection="1">
      <alignment horizontal="center"/>
      <protection locked="0"/>
    </xf>
    <xf numFmtId="9" fontId="27" fillId="0" borderId="11" xfId="2" applyFont="1" applyBorder="1" applyAlignment="1" applyProtection="1">
      <alignment horizontal="center" vertical="center"/>
      <protection locked="0"/>
    </xf>
    <xf numFmtId="9" fontId="27" fillId="0" borderId="11" xfId="2" applyFont="1" applyBorder="1" applyAlignment="1" applyProtection="1">
      <alignment horizontal="center"/>
      <protection locked="0"/>
    </xf>
    <xf numFmtId="0" fontId="3" fillId="0" borderId="4" xfId="0" applyFont="1" applyBorder="1" applyAlignment="1" applyProtection="1">
      <alignment horizontal="left"/>
      <protection locked="0"/>
    </xf>
    <xf numFmtId="0" fontId="3" fillId="3" borderId="4" xfId="0" applyFont="1" applyFill="1" applyBorder="1" applyAlignment="1" applyProtection="1">
      <alignment horizontal="center"/>
      <protection locked="0"/>
    </xf>
    <xf numFmtId="0" fontId="3" fillId="3" borderId="7" xfId="0" applyFont="1" applyFill="1" applyBorder="1" applyAlignment="1" applyProtection="1">
      <alignment horizontal="center" vertical="center"/>
      <protection locked="0"/>
    </xf>
    <xf numFmtId="0" fontId="31" fillId="6" borderId="4" xfId="0" applyFont="1" applyFill="1" applyBorder="1" applyAlignment="1">
      <alignment horizontal="justify" wrapText="1"/>
    </xf>
    <xf numFmtId="0" fontId="31" fillId="0" borderId="4" xfId="2" applyNumberFormat="1" applyFont="1" applyFill="1" applyBorder="1" applyAlignment="1" applyProtection="1">
      <alignment horizontal="center" vertical="center" wrapText="1"/>
      <protection locked="0"/>
    </xf>
    <xf numFmtId="0" fontId="31" fillId="0" borderId="4" xfId="4" applyFont="1" applyBorder="1" applyAlignment="1">
      <alignment horizontal="left" wrapText="1"/>
    </xf>
    <xf numFmtId="0" fontId="31" fillId="0" borderId="11" xfId="4" applyFont="1" applyBorder="1" applyAlignment="1">
      <alignment horizontal="left" wrapText="1"/>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168" fontId="31" fillId="0" borderId="4" xfId="1" applyNumberFormat="1" applyFont="1" applyFill="1" applyBorder="1" applyAlignment="1" applyProtection="1">
      <alignment horizontal="center" vertical="center"/>
      <protection locked="0"/>
    </xf>
    <xf numFmtId="0" fontId="27" fillId="0" borderId="11" xfId="0" applyFont="1" applyBorder="1" applyAlignment="1">
      <alignment horizontal="justify" vertical="center" wrapText="1"/>
    </xf>
    <xf numFmtId="0" fontId="27" fillId="0" borderId="17" xfId="0" applyFont="1" applyBorder="1" applyAlignment="1">
      <alignment horizontal="center" vertical="center"/>
    </xf>
    <xf numFmtId="0" fontId="2" fillId="0" borderId="64" xfId="0" applyFont="1" applyBorder="1" applyAlignment="1" applyProtection="1">
      <alignment horizontal="center"/>
      <protection locked="0"/>
    </xf>
    <xf numFmtId="1" fontId="27" fillId="0" borderId="17" xfId="2" applyNumberFormat="1" applyFont="1" applyFill="1" applyBorder="1" applyAlignment="1" applyProtection="1">
      <alignment horizontal="center" vertical="center"/>
      <protection locked="0"/>
    </xf>
    <xf numFmtId="1" fontId="27" fillId="0" borderId="11" xfId="2" applyNumberFormat="1" applyFont="1" applyFill="1" applyBorder="1" applyAlignment="1" applyProtection="1">
      <alignment horizontal="center" vertical="center"/>
      <protection locked="0"/>
    </xf>
    <xf numFmtId="0" fontId="9" fillId="0" borderId="17" xfId="0" applyFont="1" applyBorder="1" applyProtection="1">
      <protection locked="0"/>
    </xf>
    <xf numFmtId="0" fontId="11" fillId="0" borderId="11" xfId="0" applyFont="1" applyBorder="1" applyAlignment="1">
      <alignment horizontal="center" vertical="center"/>
    </xf>
    <xf numFmtId="0" fontId="9" fillId="0" borderId="11" xfId="0" applyFont="1" applyBorder="1" applyProtection="1">
      <protection locked="0"/>
    </xf>
    <xf numFmtId="168" fontId="27" fillId="0" borderId="17" xfId="1" applyNumberFormat="1" applyFont="1" applyFill="1" applyBorder="1" applyAlignment="1" applyProtection="1">
      <alignment vertical="center"/>
      <protection locked="0"/>
    </xf>
    <xf numFmtId="9" fontId="27" fillId="0" borderId="11" xfId="2" applyFont="1" applyFill="1" applyBorder="1" applyAlignment="1" applyProtection="1">
      <alignment horizontal="center" vertical="center"/>
      <protection locked="0"/>
    </xf>
    <xf numFmtId="0" fontId="27" fillId="0" borderId="17" xfId="0" applyFont="1" applyBorder="1" applyAlignment="1">
      <alignment vertical="center" wrapText="1"/>
    </xf>
    <xf numFmtId="9" fontId="0" fillId="0" borderId="11" xfId="2" applyFont="1" applyFill="1" applyBorder="1" applyAlignment="1">
      <alignment horizontal="center" vertical="center"/>
    </xf>
    <xf numFmtId="9" fontId="0" fillId="0" borderId="11" xfId="0" applyNumberFormat="1" applyBorder="1" applyAlignment="1">
      <alignment vertical="center"/>
    </xf>
    <xf numFmtId="168" fontId="0" fillId="0" borderId="11" xfId="1" applyNumberFormat="1" applyFont="1" applyFill="1" applyBorder="1" applyAlignment="1"/>
    <xf numFmtId="0" fontId="0" fillId="0" borderId="11" xfId="0" applyBorder="1"/>
    <xf numFmtId="0" fontId="0" fillId="0" borderId="11" xfId="2" applyNumberFormat="1" applyFont="1" applyBorder="1" applyAlignment="1" applyProtection="1">
      <alignment vertical="center"/>
    </xf>
    <xf numFmtId="0" fontId="0" fillId="0" borderId="19" xfId="0" applyBorder="1"/>
    <xf numFmtId="0" fontId="0" fillId="0" borderId="37" xfId="0" applyBorder="1"/>
    <xf numFmtId="0" fontId="31" fillId="0" borderId="4" xfId="0" applyFont="1" applyBorder="1" applyAlignment="1">
      <alignment horizontal="justify" wrapText="1"/>
    </xf>
    <xf numFmtId="0" fontId="27" fillId="6" borderId="4" xfId="0" applyFont="1" applyFill="1" applyBorder="1" applyAlignment="1" applyProtection="1">
      <alignment horizontal="left" vertical="center" wrapText="1"/>
      <protection locked="0"/>
    </xf>
    <xf numFmtId="0" fontId="31" fillId="0" borderId="17" xfId="0" applyFont="1" applyBorder="1" applyAlignment="1">
      <alignment horizontal="justify" wrapText="1"/>
    </xf>
    <xf numFmtId="0" fontId="31" fillId="0" borderId="11" xfId="0" applyFont="1" applyBorder="1" applyAlignment="1">
      <alignment horizontal="justify" wrapText="1"/>
    </xf>
    <xf numFmtId="0" fontId="27" fillId="6" borderId="4" xfId="0" applyFont="1" applyFill="1" applyBorder="1" applyAlignment="1" applyProtection="1">
      <alignment horizontal="center" vertical="center" wrapText="1"/>
      <protection locked="0"/>
    </xf>
    <xf numFmtId="0" fontId="31" fillId="0" borderId="11" xfId="6" quotePrefix="1" applyFont="1" applyBorder="1" applyAlignment="1">
      <alignment horizontal="justify" vertical="center" wrapText="1"/>
    </xf>
    <xf numFmtId="168" fontId="27" fillId="0" borderId="11" xfId="1" applyNumberFormat="1" applyFont="1" applyFill="1" applyBorder="1" applyAlignment="1" applyProtection="1">
      <alignment horizontal="center"/>
      <protection locked="0"/>
    </xf>
    <xf numFmtId="166" fontId="9" fillId="0" borderId="4" xfId="1" applyFont="1" applyFill="1" applyBorder="1" applyAlignment="1" applyProtection="1">
      <alignment wrapText="1"/>
      <protection locked="0"/>
    </xf>
    <xf numFmtId="0" fontId="27" fillId="0" borderId="11" xfId="0" applyFont="1" applyBorder="1" applyAlignment="1" applyProtection="1">
      <alignment horizontal="justify" vertical="center" wrapText="1"/>
      <protection locked="0"/>
    </xf>
    <xf numFmtId="0" fontId="2" fillId="0" borderId="11" xfId="0" applyFont="1" applyBorder="1" applyAlignment="1" applyProtection="1">
      <alignment horizontal="left" vertical="center" wrapText="1"/>
      <protection locked="0"/>
    </xf>
    <xf numFmtId="166" fontId="27" fillId="0" borderId="11" xfId="1" applyFont="1" applyFill="1" applyBorder="1" applyAlignment="1" applyProtection="1">
      <alignment horizontal="center" vertical="center"/>
      <protection locked="0"/>
    </xf>
    <xf numFmtId="0" fontId="31" fillId="0" borderId="4" xfId="2" applyNumberFormat="1" applyFont="1" applyFill="1" applyBorder="1" applyAlignment="1" applyProtection="1">
      <alignment horizontal="center" vertical="center"/>
      <protection locked="0"/>
    </xf>
    <xf numFmtId="0" fontId="0" fillId="0" borderId="61" xfId="0" applyBorder="1" applyProtection="1">
      <protection locked="0"/>
    </xf>
    <xf numFmtId="0" fontId="27" fillId="0" borderId="11" xfId="0" applyFont="1" applyBorder="1" applyAlignment="1" applyProtection="1">
      <alignment horizontal="center" vertical="center" wrapText="1"/>
      <protection locked="0"/>
    </xf>
    <xf numFmtId="0" fontId="27" fillId="0" borderId="17" xfId="0" applyFont="1" applyBorder="1" applyAlignment="1">
      <alignment horizontal="justify" vertical="center" wrapText="1"/>
    </xf>
    <xf numFmtId="0" fontId="4" fillId="0" borderId="0" xfId="0" applyFont="1" applyAlignment="1" applyProtection="1">
      <alignment horizontal="center" vertical="center"/>
      <protection locked="0"/>
    </xf>
    <xf numFmtId="0" fontId="2" fillId="0" borderId="0" xfId="0" applyFont="1" applyAlignment="1">
      <alignment horizontal="center"/>
    </xf>
    <xf numFmtId="9" fontId="2" fillId="0" borderId="4" xfId="0" applyNumberFormat="1" applyFont="1" applyBorder="1" applyAlignment="1" applyProtection="1">
      <alignment horizontal="center" vertical="center"/>
      <protection locked="0"/>
    </xf>
    <xf numFmtId="0" fontId="31" fillId="0" borderId="17" xfId="0" applyFont="1" applyBorder="1" applyAlignment="1">
      <alignment horizontal="center" vertical="center" wrapText="1"/>
    </xf>
    <xf numFmtId="9" fontId="2" fillId="0" borderId="4" xfId="0" applyNumberFormat="1" applyFont="1" applyBorder="1" applyAlignment="1" applyProtection="1">
      <alignment horizontal="center"/>
      <protection locked="0"/>
    </xf>
    <xf numFmtId="166" fontId="27" fillId="0" borderId="17" xfId="1" applyFont="1" applyFill="1" applyBorder="1" applyAlignment="1" applyProtection="1">
      <alignment horizontal="center"/>
      <protection locked="0"/>
    </xf>
    <xf numFmtId="0" fontId="27" fillId="0" borderId="17" xfId="0" applyFont="1" applyBorder="1"/>
    <xf numFmtId="164" fontId="27" fillId="0" borderId="4" xfId="0" applyNumberFormat="1" applyFont="1" applyBorder="1" applyAlignment="1">
      <alignment horizontal="left" indent="1"/>
    </xf>
    <xf numFmtId="0" fontId="27" fillId="0" borderId="10" xfId="0" applyFont="1" applyBorder="1" applyAlignment="1" applyProtection="1">
      <alignment horizontal="center" vertical="center"/>
      <protection locked="0"/>
    </xf>
    <xf numFmtId="164" fontId="27" fillId="0" borderId="11" xfId="0" applyNumberFormat="1" applyFont="1" applyBorder="1" applyProtection="1">
      <protection locked="0"/>
    </xf>
    <xf numFmtId="0" fontId="34" fillId="0" borderId="47" xfId="0" applyFont="1" applyBorder="1" applyAlignment="1" applyProtection="1">
      <alignment horizontal="center"/>
      <protection locked="0"/>
    </xf>
    <xf numFmtId="0" fontId="34" fillId="0" borderId="0" xfId="0" applyFont="1" applyProtection="1">
      <protection locked="0"/>
    </xf>
    <xf numFmtId="0" fontId="27" fillId="0" borderId="19" xfId="0" applyFont="1" applyBorder="1" applyAlignment="1" applyProtection="1">
      <alignment horizontal="center" vertical="center"/>
      <protection locked="0"/>
    </xf>
    <xf numFmtId="0" fontId="32" fillId="0" borderId="4" xfId="2" applyNumberFormat="1" applyFont="1" applyBorder="1" applyAlignment="1" applyProtection="1">
      <alignment horizontal="center" vertical="center"/>
    </xf>
    <xf numFmtId="0" fontId="32" fillId="0" borderId="17" xfId="2" applyNumberFormat="1" applyFont="1" applyBorder="1" applyAlignment="1" applyProtection="1">
      <alignment horizontal="center" vertical="center"/>
    </xf>
    <xf numFmtId="0" fontId="32" fillId="0" borderId="11" xfId="2" applyNumberFormat="1" applyFont="1" applyBorder="1" applyAlignment="1" applyProtection="1">
      <alignment horizontal="center" vertical="center"/>
    </xf>
    <xf numFmtId="9" fontId="27" fillId="0" borderId="4" xfId="2" applyFont="1" applyBorder="1" applyAlignment="1" applyProtection="1">
      <alignment horizontal="center" vertical="center"/>
      <protection locked="0"/>
    </xf>
    <xf numFmtId="0" fontId="31" fillId="0" borderId="4" xfId="0" applyFont="1" applyBorder="1" applyAlignment="1">
      <alignment horizontal="justify"/>
    </xf>
    <xf numFmtId="9" fontId="27" fillId="0" borderId="17" xfId="0" applyNumberFormat="1" applyFont="1" applyBorder="1" applyAlignment="1">
      <alignment horizontal="center" vertical="center" wrapText="1"/>
    </xf>
    <xf numFmtId="168" fontId="31" fillId="0" borderId="53" xfId="1" applyNumberFormat="1" applyFont="1" applyFill="1" applyBorder="1" applyAlignment="1">
      <alignment horizontal="center" vertical="center"/>
    </xf>
    <xf numFmtId="0" fontId="31" fillId="0" borderId="28" xfId="0" applyFont="1" applyBorder="1" applyAlignment="1">
      <alignment horizontal="justify" vertical="center" wrapText="1"/>
    </xf>
    <xf numFmtId="0" fontId="31" fillId="0" borderId="17" xfId="0" applyFont="1" applyBorder="1" applyAlignment="1">
      <alignment horizontal="justify"/>
    </xf>
    <xf numFmtId="0" fontId="31" fillId="0" borderId="11" xfId="0" applyFont="1" applyBorder="1" applyAlignment="1">
      <alignment horizontal="justify"/>
    </xf>
    <xf numFmtId="0" fontId="13" fillId="0" borderId="0" xfId="0" applyFont="1"/>
    <xf numFmtId="0" fontId="13" fillId="0" borderId="0" xfId="0" applyFont="1" applyProtection="1">
      <protection locked="0"/>
    </xf>
    <xf numFmtId="0" fontId="19" fillId="0" borderId="0" xfId="0" applyFont="1" applyAlignment="1" applyProtection="1">
      <alignment horizontal="left" vertical="center"/>
      <protection locked="0"/>
    </xf>
    <xf numFmtId="0" fontId="13" fillId="3" borderId="7" xfId="0" applyFont="1" applyFill="1" applyBorder="1" applyAlignment="1" applyProtection="1">
      <alignment horizontal="center"/>
      <protection locked="0"/>
    </xf>
    <xf numFmtId="0" fontId="13" fillId="3" borderId="8" xfId="0" applyFont="1" applyFill="1" applyBorder="1" applyAlignment="1" applyProtection="1">
      <alignment horizontal="center"/>
      <protection locked="0"/>
    </xf>
    <xf numFmtId="0" fontId="13" fillId="3" borderId="9" xfId="0" applyFont="1" applyFill="1" applyBorder="1" applyAlignment="1" applyProtection="1">
      <alignment horizontal="center"/>
      <protection locked="0"/>
    </xf>
    <xf numFmtId="0" fontId="13" fillId="0" borderId="8" xfId="0" applyFont="1" applyBorder="1" applyAlignment="1" applyProtection="1">
      <alignment horizontal="center"/>
      <protection locked="0"/>
    </xf>
    <xf numFmtId="0" fontId="24" fillId="0" borderId="64" xfId="0" applyFont="1" applyBorder="1" applyAlignment="1" applyProtection="1">
      <alignment horizontal="center"/>
      <protection locked="0"/>
    </xf>
    <xf numFmtId="0" fontId="22" fillId="0" borderId="47" xfId="0" applyFont="1" applyBorder="1" applyAlignment="1" applyProtection="1">
      <alignment horizontal="center"/>
      <protection locked="0"/>
    </xf>
    <xf numFmtId="0" fontId="24" fillId="0" borderId="47" xfId="0" applyFont="1" applyBorder="1" applyAlignment="1" applyProtection="1">
      <alignment horizontal="center"/>
      <protection locked="0"/>
    </xf>
    <xf numFmtId="0" fontId="24" fillId="0" borderId="0" xfId="0" applyFont="1" applyProtection="1">
      <protection locked="0"/>
    </xf>
    <xf numFmtId="0" fontId="24" fillId="0" borderId="25" xfId="0" applyFont="1" applyBorder="1" applyAlignment="1" applyProtection="1">
      <alignment horizontal="center"/>
      <protection locked="0"/>
    </xf>
    <xf numFmtId="0" fontId="24" fillId="0" borderId="5" xfId="0" applyFont="1" applyBorder="1" applyAlignment="1" applyProtection="1">
      <alignment horizontal="center"/>
      <protection locked="0"/>
    </xf>
    <xf numFmtId="0" fontId="24" fillId="0" borderId="15" xfId="0" applyFont="1" applyBorder="1" applyAlignment="1" applyProtection="1">
      <alignment horizontal="center"/>
      <protection locked="0"/>
    </xf>
    <xf numFmtId="0" fontId="24" fillId="0" borderId="35" xfId="0" applyFont="1" applyBorder="1" applyProtection="1">
      <protection locked="0"/>
    </xf>
    <xf numFmtId="0" fontId="24" fillId="0" borderId="6" xfId="0" applyFont="1" applyBorder="1" applyAlignment="1" applyProtection="1">
      <alignment horizontal="center"/>
      <protection locked="0"/>
    </xf>
    <xf numFmtId="0" fontId="24" fillId="0" borderId="63" xfId="0" applyFont="1" applyBorder="1" applyAlignment="1" applyProtection="1">
      <alignment horizontal="center"/>
      <protection locked="0"/>
    </xf>
    <xf numFmtId="0" fontId="24" fillId="0" borderId="35" xfId="0" applyFont="1" applyBorder="1" applyAlignment="1" applyProtection="1">
      <alignment horizontal="center"/>
      <protection locked="0"/>
    </xf>
    <xf numFmtId="0" fontId="24" fillId="0" borderId="48" xfId="0" applyFont="1" applyBorder="1" applyAlignment="1" applyProtection="1">
      <alignment horizontal="center"/>
      <protection locked="0"/>
    </xf>
    <xf numFmtId="0" fontId="24" fillId="0" borderId="47" xfId="0" applyFont="1" applyBorder="1"/>
    <xf numFmtId="168" fontId="31" fillId="0" borderId="28" xfId="1" applyNumberFormat="1" applyFont="1" applyFill="1" applyBorder="1" applyAlignment="1">
      <alignment horizontal="center" vertical="center"/>
    </xf>
    <xf numFmtId="0" fontId="27" fillId="0" borderId="20" xfId="0" applyFont="1" applyBorder="1" applyAlignment="1" applyProtection="1">
      <alignment horizontal="justify" vertical="center" wrapText="1"/>
      <protection locked="0"/>
    </xf>
    <xf numFmtId="0" fontId="31" fillId="0" borderId="17" xfId="0" applyFont="1" applyBorder="1" applyAlignment="1">
      <alignment vertical="center" wrapText="1"/>
    </xf>
    <xf numFmtId="0" fontId="31" fillId="0" borderId="17" xfId="0" applyFont="1" applyBorder="1" applyAlignment="1">
      <alignment horizontal="justify" vertical="center"/>
    </xf>
    <xf numFmtId="0" fontId="31" fillId="0" borderId="17" xfId="4" quotePrefix="1" applyFont="1" applyBorder="1" applyAlignment="1">
      <alignment horizontal="justify" vertical="center" wrapText="1"/>
    </xf>
    <xf numFmtId="9" fontId="32" fillId="0" borderId="17" xfId="0" applyNumberFormat="1" applyFont="1" applyBorder="1" applyAlignment="1">
      <alignment horizontal="center" vertical="center"/>
    </xf>
    <xf numFmtId="0" fontId="36" fillId="0" borderId="17" xfId="0" applyFont="1" applyBorder="1" applyAlignment="1">
      <alignment horizontal="center" vertical="center"/>
    </xf>
    <xf numFmtId="0" fontId="31" fillId="0" borderId="4" xfId="4" quotePrefix="1" applyFont="1" applyBorder="1" applyAlignment="1">
      <alignment horizontal="justify" vertical="center" wrapText="1"/>
    </xf>
    <xf numFmtId="9" fontId="32" fillId="0" borderId="4" xfId="0" applyNumberFormat="1" applyFont="1" applyBorder="1" applyAlignment="1">
      <alignment horizontal="center" vertical="center"/>
    </xf>
    <xf numFmtId="0" fontId="36" fillId="0" borderId="4" xfId="0" applyFont="1" applyBorder="1" applyAlignment="1">
      <alignment horizontal="center" vertical="center"/>
    </xf>
    <xf numFmtId="0" fontId="37" fillId="0" borderId="17" xfId="0" applyFont="1" applyBorder="1" applyAlignment="1">
      <alignment vertical="center"/>
    </xf>
    <xf numFmtId="0" fontId="27" fillId="0" borderId="18" xfId="0" applyFont="1" applyBorder="1" applyAlignment="1" applyProtection="1">
      <alignment vertical="center"/>
      <protection locked="0"/>
    </xf>
    <xf numFmtId="0" fontId="37" fillId="0" borderId="4" xfId="0" applyFont="1" applyBorder="1" applyAlignment="1">
      <alignment vertical="center"/>
    </xf>
    <xf numFmtId="0" fontId="27" fillId="0" borderId="20" xfId="0" applyFont="1" applyBorder="1" applyProtection="1">
      <protection locked="0"/>
    </xf>
    <xf numFmtId="0" fontId="27" fillId="0" borderId="20" xfId="0" applyFont="1" applyBorder="1"/>
    <xf numFmtId="0" fontId="37" fillId="0" borderId="11" xfId="0" applyFont="1" applyBorder="1" applyAlignment="1">
      <alignment vertical="center"/>
    </xf>
    <xf numFmtId="0" fontId="27" fillId="0" borderId="19" xfId="0" applyFont="1" applyBorder="1"/>
    <xf numFmtId="0" fontId="36" fillId="0" borderId="11" xfId="0" applyFont="1" applyBorder="1" applyAlignment="1">
      <alignment horizontal="center" vertical="center"/>
    </xf>
    <xf numFmtId="9" fontId="27" fillId="0" borderId="17" xfId="2" applyFont="1" applyBorder="1" applyAlignment="1" applyProtection="1">
      <alignment vertical="center"/>
      <protection locked="0"/>
    </xf>
    <xf numFmtId="9" fontId="27" fillId="0" borderId="4" xfId="2" applyFont="1" applyFill="1" applyBorder="1" applyAlignment="1" applyProtection="1">
      <alignment vertical="center" wrapText="1"/>
      <protection locked="0"/>
    </xf>
    <xf numFmtId="0" fontId="27" fillId="0" borderId="4" xfId="2" applyNumberFormat="1" applyFont="1" applyFill="1" applyBorder="1" applyAlignment="1" applyProtection="1">
      <alignment vertical="center" wrapText="1"/>
      <protection locked="0"/>
    </xf>
    <xf numFmtId="4" fontId="27" fillId="0" borderId="4" xfId="0" applyNumberFormat="1" applyFont="1" applyBorder="1" applyProtection="1">
      <protection locked="0"/>
    </xf>
    <xf numFmtId="0" fontId="27" fillId="0" borderId="20" xfId="0" applyFont="1" applyBorder="1" applyAlignment="1" applyProtection="1">
      <alignment wrapText="1"/>
      <protection locked="0"/>
    </xf>
    <xf numFmtId="168" fontId="27" fillId="0" borderId="11" xfId="1" applyNumberFormat="1" applyFont="1" applyFill="1" applyBorder="1" applyAlignment="1" applyProtection="1">
      <protection locked="0"/>
    </xf>
    <xf numFmtId="4" fontId="27" fillId="0" borderId="11" xfId="0" applyNumberFormat="1" applyFont="1" applyBorder="1" applyProtection="1">
      <protection locked="0"/>
    </xf>
    <xf numFmtId="9" fontId="32" fillId="0" borderId="11" xfId="0" applyNumberFormat="1" applyFont="1" applyBorder="1" applyAlignment="1">
      <alignment horizontal="center" vertical="center"/>
    </xf>
    <xf numFmtId="0" fontId="27" fillId="0" borderId="19" xfId="0" applyFont="1" applyBorder="1" applyAlignment="1" applyProtection="1">
      <alignment wrapText="1"/>
      <protection locked="0"/>
    </xf>
    <xf numFmtId="0" fontId="27" fillId="0" borderId="20" xfId="0" applyFont="1" applyBorder="1" applyAlignment="1" applyProtection="1">
      <alignment horizontal="justify"/>
      <protection locked="0"/>
    </xf>
    <xf numFmtId="9" fontId="27" fillId="0" borderId="17" xfId="0" applyNumberFormat="1" applyFont="1" applyBorder="1" applyAlignment="1">
      <alignment horizontal="justify"/>
    </xf>
    <xf numFmtId="9" fontId="27" fillId="0" borderId="4" xfId="0" applyNumberFormat="1" applyFont="1" applyBorder="1" applyAlignment="1">
      <alignment horizontal="justify"/>
    </xf>
    <xf numFmtId="9" fontId="27" fillId="0" borderId="4" xfId="0" applyNumberFormat="1" applyFont="1" applyBorder="1" applyAlignment="1">
      <alignment horizontal="justify" wrapText="1"/>
    </xf>
    <xf numFmtId="9" fontId="27" fillId="0" borderId="4" xfId="0" applyNumberFormat="1" applyFont="1" applyBorder="1" applyAlignment="1">
      <alignment horizontal="justify" vertical="center" wrapText="1"/>
    </xf>
    <xf numFmtId="9" fontId="27" fillId="0" borderId="11" xfId="0" applyNumberFormat="1" applyFont="1" applyBorder="1" applyAlignment="1">
      <alignment horizontal="justify"/>
    </xf>
    <xf numFmtId="9" fontId="27" fillId="0" borderId="11" xfId="0" applyNumberFormat="1" applyFont="1" applyBorder="1" applyAlignment="1" applyProtection="1">
      <alignment horizontal="justify"/>
      <protection locked="0"/>
    </xf>
    <xf numFmtId="9" fontId="27" fillId="0" borderId="11" xfId="0" applyNumberFormat="1" applyFont="1" applyBorder="1" applyAlignment="1">
      <alignment horizontal="justify" vertical="center" wrapText="1"/>
    </xf>
    <xf numFmtId="0" fontId="27" fillId="0" borderId="19" xfId="0" applyFont="1" applyBorder="1" applyAlignment="1" applyProtection="1">
      <alignment horizontal="justify"/>
      <protection locked="0"/>
    </xf>
    <xf numFmtId="0" fontId="31" fillId="0" borderId="4" xfId="0" applyFont="1" applyBorder="1" applyAlignment="1" applyProtection="1">
      <alignment horizontal="justify" vertical="center"/>
      <protection locked="0"/>
    </xf>
    <xf numFmtId="0" fontId="27" fillId="0" borderId="4" xfId="0" applyFont="1" applyBorder="1" applyAlignment="1" applyProtection="1">
      <alignment horizontal="left" vertical="top" wrapText="1"/>
      <protection locked="0"/>
    </xf>
    <xf numFmtId="0" fontId="27" fillId="0" borderId="4" xfId="0" applyFont="1" applyBorder="1" applyAlignment="1" applyProtection="1">
      <alignment horizontal="left" vertical="top"/>
      <protection locked="0"/>
    </xf>
    <xf numFmtId="0" fontId="27" fillId="0" borderId="11" xfId="0" applyFont="1" applyBorder="1" applyAlignment="1" applyProtection="1">
      <alignment horizontal="left" vertical="top" wrapText="1"/>
      <protection locked="0"/>
    </xf>
    <xf numFmtId="0" fontId="31" fillId="0" borderId="17" xfId="4" applyFont="1" applyBorder="1" applyAlignment="1">
      <alignment horizontal="justify" vertical="center" wrapText="1"/>
    </xf>
    <xf numFmtId="9" fontId="27" fillId="0" borderId="17" xfId="2" applyFont="1" applyFill="1" applyBorder="1" applyAlignment="1" applyProtection="1">
      <alignment horizontal="center" vertical="center"/>
    </xf>
    <xf numFmtId="9" fontId="2" fillId="0" borderId="17" xfId="0" applyNumberFormat="1" applyFont="1" applyBorder="1" applyAlignment="1" applyProtection="1">
      <alignment horizontal="center"/>
      <protection locked="0"/>
    </xf>
    <xf numFmtId="9" fontId="2" fillId="0" borderId="17" xfId="0" applyNumberFormat="1" applyFont="1" applyBorder="1" applyAlignment="1" applyProtection="1">
      <alignment horizontal="center" vertical="center"/>
      <protection locked="0"/>
    </xf>
    <xf numFmtId="9" fontId="27" fillId="0" borderId="4" xfId="2" applyFont="1" applyFill="1" applyBorder="1" applyAlignment="1" applyProtection="1">
      <alignment horizontal="center" vertical="center"/>
    </xf>
    <xf numFmtId="0" fontId="9" fillId="0" borderId="15" xfId="0" applyFont="1" applyBorder="1" applyAlignment="1" applyProtection="1">
      <alignment horizontal="center"/>
      <protection locked="0"/>
    </xf>
    <xf numFmtId="0" fontId="31" fillId="0" borderId="4" xfId="0" applyFont="1" applyBorder="1" applyAlignment="1">
      <alignment horizontal="justify" vertical="center"/>
    </xf>
    <xf numFmtId="0" fontId="38" fillId="0" borderId="20" xfId="0" applyFont="1" applyBorder="1" applyAlignment="1" applyProtection="1">
      <alignment horizontal="justify"/>
      <protection locked="0"/>
    </xf>
    <xf numFmtId="0" fontId="27" fillId="0" borderId="0" xfId="0" applyFont="1" applyAlignment="1" applyProtection="1">
      <alignment horizontal="center" vertical="center"/>
      <protection locked="0"/>
    </xf>
    <xf numFmtId="0" fontId="27" fillId="0" borderId="0" xfId="0" applyFont="1" applyAlignment="1" applyProtection="1">
      <alignment horizontal="center" vertical="center" wrapText="1"/>
      <protection locked="0"/>
    </xf>
    <xf numFmtId="0" fontId="27" fillId="0" borderId="0" xfId="0" applyFont="1" applyAlignment="1" applyProtection="1">
      <alignment horizontal="justify" vertical="center" wrapText="1"/>
      <protection locked="0"/>
    </xf>
    <xf numFmtId="0" fontId="27" fillId="0" borderId="0" xfId="0" applyFont="1" applyProtection="1">
      <protection locked="0"/>
    </xf>
    <xf numFmtId="0" fontId="39" fillId="0" borderId="4" xfId="0" applyFont="1" applyBorder="1" applyAlignment="1" applyProtection="1">
      <alignment wrapText="1"/>
      <protection locked="0"/>
    </xf>
    <xf numFmtId="0" fontId="0" fillId="0" borderId="4" xfId="0" applyBorder="1" applyAlignment="1">
      <alignment vertical="center" wrapText="1"/>
    </xf>
    <xf numFmtId="0" fontId="0" fillId="0" borderId="4" xfId="0" applyBorder="1" applyAlignment="1" applyProtection="1">
      <alignment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19" fillId="4" borderId="38" xfId="0" applyFont="1" applyFill="1" applyBorder="1" applyAlignment="1" applyProtection="1">
      <alignment horizontal="center" vertical="center" wrapText="1"/>
      <protection locked="0"/>
    </xf>
    <xf numFmtId="0" fontId="19" fillId="4" borderId="39"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9" fillId="4" borderId="41" xfId="0" applyFont="1" applyFill="1" applyBorder="1" applyAlignment="1" applyProtection="1">
      <alignment horizontal="center" vertical="center" wrapText="1"/>
      <protection locked="0"/>
    </xf>
    <xf numFmtId="0" fontId="19" fillId="4" borderId="21" xfId="0" applyFont="1" applyFill="1" applyBorder="1" applyAlignment="1" applyProtection="1">
      <alignment horizontal="center" vertical="center" wrapText="1"/>
      <protection locked="0"/>
    </xf>
    <xf numFmtId="1" fontId="20" fillId="0" borderId="0" xfId="2" applyNumberFormat="1" applyFont="1" applyFill="1" applyBorder="1" applyAlignment="1" applyProtection="1">
      <alignment vertical="center"/>
      <protection locked="0"/>
    </xf>
    <xf numFmtId="0" fontId="13" fillId="2" borderId="15" xfId="0" applyFont="1" applyFill="1" applyBorder="1" applyAlignment="1" applyProtection="1">
      <alignment horizontal="left"/>
      <protection locked="0"/>
    </xf>
    <xf numFmtId="0" fontId="13" fillId="2" borderId="6" xfId="0" applyFont="1" applyFill="1" applyBorder="1" applyAlignment="1" applyProtection="1">
      <alignment horizontal="left"/>
      <protection locked="0"/>
    </xf>
    <xf numFmtId="0" fontId="13" fillId="2" borderId="49" xfId="0" applyFont="1" applyFill="1" applyBorder="1" applyAlignment="1" applyProtection="1">
      <alignment horizontal="center" vertical="center" wrapText="1"/>
      <protection locked="0"/>
    </xf>
    <xf numFmtId="0" fontId="13" fillId="2" borderId="28" xfId="0" applyFont="1" applyFill="1" applyBorder="1" applyAlignment="1" applyProtection="1">
      <alignment horizontal="center" vertical="center" wrapText="1"/>
      <protection locked="0"/>
    </xf>
    <xf numFmtId="0" fontId="19" fillId="2" borderId="28" xfId="0" applyFont="1" applyFill="1" applyBorder="1" applyAlignment="1" applyProtection="1">
      <alignment horizontal="center" vertical="center" wrapText="1"/>
      <protection locked="0"/>
    </xf>
    <xf numFmtId="0" fontId="19" fillId="4" borderId="68" xfId="0" applyFont="1" applyFill="1" applyBorder="1" applyAlignment="1" applyProtection="1">
      <alignment horizontal="center" vertical="center" wrapText="1"/>
      <protection locked="0"/>
    </xf>
    <xf numFmtId="0" fontId="19" fillId="4" borderId="8" xfId="0" applyFont="1" applyFill="1" applyBorder="1" applyAlignment="1" applyProtection="1">
      <alignment horizontal="center" vertical="center" wrapText="1"/>
      <protection locked="0"/>
    </xf>
    <xf numFmtId="0" fontId="19" fillId="4" borderId="69" xfId="0" applyFont="1" applyFill="1" applyBorder="1" applyAlignment="1" applyProtection="1">
      <alignment horizontal="center" vertical="center" wrapText="1"/>
      <protection locked="0"/>
    </xf>
    <xf numFmtId="0" fontId="19" fillId="4" borderId="59"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1" fontId="13" fillId="2" borderId="11" xfId="0" applyNumberFormat="1" applyFont="1" applyFill="1" applyBorder="1" applyAlignment="1" applyProtection="1">
      <alignment horizontal="center" vertical="center" wrapText="1"/>
      <protection locked="0"/>
    </xf>
    <xf numFmtId="0" fontId="19" fillId="2" borderId="21" xfId="0" applyFont="1" applyFill="1" applyBorder="1" applyAlignment="1" applyProtection="1">
      <alignment horizontal="center" vertical="center" wrapText="1"/>
      <protection locked="0"/>
    </xf>
    <xf numFmtId="0" fontId="19" fillId="4" borderId="56" xfId="0" applyFont="1" applyFill="1" applyBorder="1" applyAlignment="1" applyProtection="1">
      <alignment horizontal="center" vertical="center" wrapText="1"/>
      <protection locked="0"/>
    </xf>
    <xf numFmtId="0" fontId="17" fillId="0" borderId="0" xfId="0" applyFont="1" applyProtection="1">
      <protection locked="0"/>
    </xf>
    <xf numFmtId="0" fontId="14" fillId="0" borderId="0" xfId="0" applyFont="1" applyAlignment="1" applyProtection="1">
      <alignment horizontal="center"/>
      <protection locked="0"/>
    </xf>
    <xf numFmtId="0" fontId="15" fillId="0" borderId="0" xfId="0" applyFont="1" applyAlignment="1" applyProtection="1">
      <alignment vertical="center"/>
      <protection locked="0"/>
    </xf>
    <xf numFmtId="0" fontId="14" fillId="0" borderId="1" xfId="0" applyFont="1" applyBorder="1" applyAlignment="1" applyProtection="1">
      <alignment horizontal="center" vertical="center"/>
      <protection locked="0"/>
    </xf>
    <xf numFmtId="0" fontId="14" fillId="0" borderId="37" xfId="0" applyFont="1" applyBorder="1" applyAlignment="1" applyProtection="1">
      <alignment horizontal="center" vertical="center"/>
      <protection locked="0"/>
    </xf>
    <xf numFmtId="0" fontId="14" fillId="0" borderId="12" xfId="0" applyFont="1" applyBorder="1" applyAlignment="1" applyProtection="1">
      <alignment horizontal="center" vertical="center"/>
      <protection locked="0"/>
    </xf>
    <xf numFmtId="0" fontId="0" fillId="0" borderId="2" xfId="0" applyBorder="1" applyProtection="1">
      <protection locked="0"/>
    </xf>
    <xf numFmtId="1" fontId="0" fillId="0" borderId="0" xfId="0" applyNumberFormat="1" applyProtection="1">
      <protection locked="0"/>
    </xf>
    <xf numFmtId="0" fontId="13" fillId="2" borderId="67" xfId="0" applyFont="1" applyFill="1" applyBorder="1" applyAlignment="1" applyProtection="1">
      <alignment horizontal="left"/>
      <protection locked="0"/>
    </xf>
    <xf numFmtId="0" fontId="0" fillId="0" borderId="13" xfId="0" applyBorder="1" applyProtection="1">
      <protection locked="0"/>
    </xf>
    <xf numFmtId="0" fontId="13" fillId="2" borderId="66" xfId="0" applyFont="1" applyFill="1" applyBorder="1" applyAlignment="1" applyProtection="1">
      <alignment horizontal="left"/>
      <protection locked="0"/>
    </xf>
    <xf numFmtId="0" fontId="13" fillId="2" borderId="40" xfId="0" applyFont="1" applyFill="1" applyBorder="1" applyAlignment="1" applyProtection="1">
      <alignment horizontal="left"/>
      <protection locked="0"/>
    </xf>
    <xf numFmtId="0" fontId="13" fillId="2" borderId="24" xfId="0" applyFont="1" applyFill="1" applyBorder="1" applyAlignment="1" applyProtection="1">
      <alignment horizontal="left"/>
      <protection locked="0"/>
    </xf>
    <xf numFmtId="9" fontId="27" fillId="0" borderId="17" xfId="0" applyNumberFormat="1" applyFont="1" applyBorder="1" applyAlignment="1" applyProtection="1">
      <alignment wrapText="1"/>
      <protection locked="0"/>
    </xf>
    <xf numFmtId="9" fontId="27" fillId="0" borderId="4" xfId="0" applyNumberFormat="1" applyFont="1" applyBorder="1" applyAlignment="1" applyProtection="1">
      <alignment wrapText="1"/>
      <protection locked="0"/>
    </xf>
    <xf numFmtId="1" fontId="27" fillId="0" borderId="17" xfId="0" applyNumberFormat="1" applyFont="1" applyBorder="1" applyProtection="1">
      <protection locked="0"/>
    </xf>
    <xf numFmtId="0" fontId="27" fillId="0" borderId="0" xfId="0" applyFont="1"/>
    <xf numFmtId="1" fontId="27" fillId="0" borderId="4" xfId="0" applyNumberFormat="1" applyFont="1" applyBorder="1" applyProtection="1">
      <protection locked="0"/>
    </xf>
    <xf numFmtId="0" fontId="27" fillId="0" borderId="18" xfId="0" applyFont="1" applyBorder="1" applyAlignment="1" applyProtection="1">
      <alignment horizontal="justify" vertical="center"/>
      <protection locked="0"/>
    </xf>
    <xf numFmtId="0" fontId="27" fillId="0" borderId="20" xfId="0" applyFont="1" applyBorder="1" applyAlignment="1" applyProtection="1">
      <alignment horizontal="justify" vertical="center"/>
      <protection locked="0"/>
    </xf>
    <xf numFmtId="0" fontId="27" fillId="0" borderId="54" xfId="0" applyFont="1" applyBorder="1" applyAlignment="1" applyProtection="1">
      <alignment horizontal="center" vertical="center"/>
      <protection locked="0"/>
    </xf>
    <xf numFmtId="0" fontId="0" fillId="0" borderId="0" xfId="0" applyAlignment="1">
      <alignment horizontal="center" vertical="center"/>
    </xf>
    <xf numFmtId="0" fontId="39" fillId="0" borderId="4" xfId="2" applyNumberFormat="1" applyFont="1" applyFill="1" applyBorder="1" applyAlignment="1" applyProtection="1">
      <alignment horizontal="center" vertical="center"/>
      <protection locked="0"/>
    </xf>
    <xf numFmtId="0" fontId="0" fillId="0" borderId="4" xfId="0" applyBorder="1" applyProtection="1">
      <protection locked="0"/>
    </xf>
    <xf numFmtId="0" fontId="0" fillId="0" borderId="11" xfId="0" applyBorder="1" applyProtection="1">
      <protection locked="0"/>
    </xf>
    <xf numFmtId="0" fontId="0" fillId="0" borderId="4" xfId="0" applyBorder="1"/>
    <xf numFmtId="9" fontId="0" fillId="0" borderId="4" xfId="0" applyNumberFormat="1" applyBorder="1"/>
    <xf numFmtId="0" fontId="0" fillId="0" borderId="20" xfId="0" applyBorder="1"/>
    <xf numFmtId="0" fontId="0" fillId="0" borderId="11" xfId="0" applyBorder="1" applyAlignment="1" applyProtection="1">
      <alignment wrapText="1"/>
      <protection locked="0"/>
    </xf>
    <xf numFmtId="1" fontId="27" fillId="0" borderId="0" xfId="2" applyNumberFormat="1" applyFont="1" applyFill="1" applyBorder="1" applyAlignment="1" applyProtection="1">
      <alignment horizontal="center" vertical="center"/>
      <protection locked="0"/>
    </xf>
    <xf numFmtId="1" fontId="27" fillId="0" borderId="0" xfId="0" applyNumberFormat="1" applyFont="1" applyProtection="1">
      <protection locked="0"/>
    </xf>
    <xf numFmtId="9" fontId="27" fillId="0" borderId="0" xfId="0" applyNumberFormat="1" applyFont="1" applyAlignment="1" applyProtection="1">
      <alignment horizontal="left" wrapText="1"/>
      <protection locked="0"/>
    </xf>
    <xf numFmtId="168" fontId="27" fillId="0" borderId="0" xfId="1" applyNumberFormat="1" applyFont="1" applyFill="1" applyBorder="1" applyAlignment="1" applyProtection="1">
      <protection locked="0"/>
    </xf>
    <xf numFmtId="0" fontId="32" fillId="0" borderId="0" xfId="2" applyNumberFormat="1" applyFont="1" applyBorder="1" applyAlignment="1" applyProtection="1">
      <alignment horizontal="center" vertical="center"/>
    </xf>
    <xf numFmtId="9" fontId="32" fillId="0" borderId="0" xfId="0" applyNumberFormat="1" applyFont="1" applyAlignment="1">
      <alignment horizontal="center" vertical="center"/>
    </xf>
    <xf numFmtId="0" fontId="41" fillId="0" borderId="0" xfId="0" applyFont="1" applyAlignment="1">
      <alignment horizontal="center" vertical="center"/>
    </xf>
    <xf numFmtId="0" fontId="43" fillId="6" borderId="4" xfId="0" applyFont="1" applyFill="1" applyBorder="1" applyAlignment="1" applyProtection="1">
      <alignment horizontal="left" vertical="center" wrapText="1"/>
      <protection locked="0"/>
    </xf>
    <xf numFmtId="9" fontId="42" fillId="0" borderId="4" xfId="0" applyNumberFormat="1" applyFont="1" applyBorder="1" applyAlignment="1" applyProtection="1">
      <alignment horizontal="left" vertical="center" wrapText="1"/>
      <protection locked="0"/>
    </xf>
    <xf numFmtId="0" fontId="42" fillId="0" borderId="4" xfId="0" applyFont="1" applyBorder="1" applyAlignment="1" applyProtection="1">
      <alignment horizontal="left" vertical="center"/>
      <protection locked="0"/>
    </xf>
    <xf numFmtId="0" fontId="42" fillId="0" borderId="4" xfId="0" applyFont="1" applyBorder="1" applyAlignment="1" applyProtection="1">
      <alignment horizontal="left" vertical="center" wrapText="1"/>
      <protection locked="0"/>
    </xf>
    <xf numFmtId="1" fontId="42" fillId="0" borderId="4" xfId="0" applyNumberFormat="1" applyFont="1" applyBorder="1" applyAlignment="1" applyProtection="1">
      <alignment horizontal="left" vertical="center"/>
      <protection locked="0"/>
    </xf>
    <xf numFmtId="0" fontId="42" fillId="0" borderId="4" xfId="0" applyFont="1" applyBorder="1" applyAlignment="1">
      <alignment horizontal="left" vertical="center"/>
    </xf>
    <xf numFmtId="0" fontId="43" fillId="6" borderId="4" xfId="0" applyFont="1" applyFill="1" applyBorder="1" applyAlignment="1" applyProtection="1">
      <alignment vertical="center" wrapText="1"/>
      <protection locked="0"/>
    </xf>
    <xf numFmtId="0" fontId="42" fillId="0" borderId="4" xfId="0" applyFont="1" applyBorder="1" applyAlignment="1">
      <alignment horizontal="left" vertical="center" wrapText="1"/>
    </xf>
    <xf numFmtId="0" fontId="45" fillId="0" borderId="4" xfId="0" applyFont="1" applyBorder="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0" fontId="27" fillId="0" borderId="17" xfId="0" applyNumberFormat="1" applyFont="1" applyBorder="1" applyAlignment="1" applyProtection="1">
      <alignment horizontal="center" vertical="center"/>
      <protection locked="0"/>
    </xf>
    <xf numFmtId="10" fontId="27" fillId="0" borderId="4" xfId="0" applyNumberFormat="1" applyFont="1" applyBorder="1" applyAlignment="1" applyProtection="1">
      <alignment horizontal="center" vertical="center"/>
      <protection locked="0"/>
    </xf>
    <xf numFmtId="1" fontId="42" fillId="0" borderId="4" xfId="2" applyNumberFormat="1" applyFont="1" applyFill="1" applyBorder="1" applyAlignment="1" applyProtection="1">
      <alignment horizontal="center" vertical="center"/>
      <protection locked="0"/>
    </xf>
    <xf numFmtId="9" fontId="42" fillId="0" borderId="4" xfId="2" applyFont="1" applyBorder="1" applyAlignment="1" applyProtection="1">
      <alignment horizontal="center" vertical="center"/>
      <protection locked="0"/>
    </xf>
    <xf numFmtId="10" fontId="27" fillId="0" borderId="0" xfId="0" applyNumberFormat="1" applyFont="1" applyAlignment="1" applyProtection="1">
      <alignment horizontal="center" vertical="center"/>
      <protection locked="0"/>
    </xf>
    <xf numFmtId="168" fontId="42" fillId="0" borderId="4" xfId="1" applyNumberFormat="1" applyFont="1" applyFill="1" applyBorder="1" applyAlignment="1" applyProtection="1">
      <alignment horizontal="center" vertical="center"/>
      <protection locked="0"/>
    </xf>
    <xf numFmtId="0" fontId="42" fillId="0" borderId="4" xfId="0" applyFont="1" applyBorder="1" applyAlignment="1" applyProtection="1">
      <alignment horizontal="center" vertical="center"/>
      <protection locked="0"/>
    </xf>
    <xf numFmtId="0" fontId="42" fillId="0" borderId="4" xfId="2" applyNumberFormat="1" applyFont="1" applyBorder="1" applyAlignment="1" applyProtection="1">
      <alignment horizontal="center" vertical="center"/>
    </xf>
    <xf numFmtId="9" fontId="42" fillId="0" borderId="4" xfId="0" applyNumberFormat="1" applyFont="1" applyBorder="1" applyAlignment="1">
      <alignment horizontal="center" vertical="center"/>
    </xf>
    <xf numFmtId="0" fontId="20" fillId="0" borderId="4" xfId="2" applyNumberFormat="1" applyFont="1" applyFill="1" applyBorder="1" applyAlignment="1" applyProtection="1">
      <alignment horizontal="center" vertical="center"/>
      <protection locked="0"/>
    </xf>
    <xf numFmtId="0" fontId="27" fillId="0" borderId="4" xfId="2" applyNumberFormat="1" applyFont="1" applyFill="1" applyBorder="1" applyAlignment="1" applyProtection="1">
      <alignment horizontal="center" vertical="center" wrapText="1"/>
      <protection locked="0"/>
    </xf>
    <xf numFmtId="9" fontId="2" fillId="0" borderId="0" xfId="0" applyNumberFormat="1" applyFont="1" applyProtection="1">
      <protection locked="0"/>
    </xf>
    <xf numFmtId="9" fontId="27" fillId="0" borderId="0" xfId="2" applyFont="1" applyBorder="1" applyAlignment="1" applyProtection="1">
      <alignment horizontal="center" vertical="center"/>
      <protection locked="0"/>
    </xf>
    <xf numFmtId="9" fontId="27" fillId="0" borderId="11" xfId="0" applyNumberFormat="1" applyFont="1" applyBorder="1" applyAlignment="1" applyProtection="1">
      <alignment vertical="center" wrapText="1"/>
      <protection locked="0"/>
    </xf>
    <xf numFmtId="0" fontId="13" fillId="2" borderId="4" xfId="0" applyFont="1" applyFill="1" applyBorder="1" applyAlignment="1" applyProtection="1">
      <alignment horizontal="center" vertical="center" wrapText="1"/>
      <protection locked="0"/>
    </xf>
    <xf numFmtId="0" fontId="19" fillId="4" borderId="4" xfId="0" applyFont="1" applyFill="1" applyBorder="1" applyAlignment="1" applyProtection="1">
      <alignment horizontal="center" vertical="center" wrapText="1"/>
      <protection locked="0"/>
    </xf>
    <xf numFmtId="0" fontId="19" fillId="4" borderId="4" xfId="0" applyFont="1" applyFill="1" applyBorder="1" applyAlignment="1">
      <alignment vertical="center" wrapText="1"/>
    </xf>
    <xf numFmtId="0" fontId="19" fillId="4" borderId="4" xfId="0" applyFont="1" applyFill="1" applyBorder="1" applyAlignment="1">
      <alignment horizontal="center" vertical="center" wrapText="1"/>
    </xf>
    <xf numFmtId="0" fontId="19" fillId="4" borderId="17" xfId="0" applyFont="1" applyFill="1" applyBorder="1" applyAlignment="1" applyProtection="1">
      <alignment horizontal="center" vertical="center" wrapText="1"/>
      <protection locked="0"/>
    </xf>
    <xf numFmtId="0" fontId="27" fillId="0" borderId="20" xfId="0" applyFont="1" applyBorder="1" applyAlignment="1" applyProtection="1">
      <alignment vertical="center" wrapText="1"/>
      <protection locked="0"/>
    </xf>
    <xf numFmtId="9" fontId="27" fillId="0" borderId="4" xfId="2" applyFont="1" applyFill="1" applyBorder="1" applyAlignment="1" applyProtection="1">
      <alignment horizontal="center" vertical="center" wrapText="1"/>
      <protection locked="0"/>
    </xf>
    <xf numFmtId="9" fontId="27" fillId="0" borderId="4" xfId="0" applyNumberFormat="1" applyFont="1" applyBorder="1" applyAlignment="1" applyProtection="1">
      <alignment horizontal="center" wrapText="1"/>
      <protection locked="0"/>
    </xf>
    <xf numFmtId="0" fontId="27" fillId="0" borderId="4" xfId="0" applyFont="1" applyBorder="1" applyAlignment="1" applyProtection="1">
      <alignment horizontal="center" wrapText="1"/>
      <protection locked="0"/>
    </xf>
    <xf numFmtId="0" fontId="27" fillId="0" borderId="11" xfId="0" applyFont="1" applyBorder="1" applyAlignment="1" applyProtection="1">
      <alignment horizontal="center" wrapText="1"/>
      <protection locked="0"/>
    </xf>
    <xf numFmtId="9" fontId="27" fillId="0" borderId="11" xfId="0" applyNumberFormat="1" applyFont="1" applyBorder="1" applyAlignment="1" applyProtection="1">
      <alignment horizontal="center" wrapText="1"/>
      <protection locked="0"/>
    </xf>
    <xf numFmtId="0" fontId="24" fillId="0" borderId="0" xfId="0" applyFont="1"/>
    <xf numFmtId="0" fontId="24" fillId="0" borderId="0" xfId="0" applyFont="1" applyAlignment="1" applyProtection="1">
      <alignment horizontal="center"/>
      <protection locked="0"/>
    </xf>
    <xf numFmtId="0" fontId="46" fillId="0" borderId="0" xfId="0" applyFont="1" applyAlignment="1" applyProtection="1">
      <alignment horizontal="left"/>
      <protection locked="0"/>
    </xf>
    <xf numFmtId="0" fontId="46" fillId="3" borderId="7" xfId="0" applyFont="1" applyFill="1" applyBorder="1" applyAlignment="1" applyProtection="1">
      <alignment horizontal="center"/>
      <protection locked="0"/>
    </xf>
    <xf numFmtId="0" fontId="46" fillId="3" borderId="8" xfId="0" applyFont="1" applyFill="1" applyBorder="1" applyAlignment="1" applyProtection="1">
      <alignment horizontal="center"/>
      <protection locked="0"/>
    </xf>
    <xf numFmtId="0" fontId="46" fillId="3" borderId="9" xfId="0" applyFont="1" applyFill="1" applyBorder="1" applyAlignment="1" applyProtection="1">
      <alignment horizontal="center"/>
      <protection locked="0"/>
    </xf>
    <xf numFmtId="0" fontId="46" fillId="0" borderId="8" xfId="0" applyFont="1" applyBorder="1" applyAlignment="1" applyProtection="1">
      <alignment horizontal="center"/>
      <protection locked="0"/>
    </xf>
    <xf numFmtId="0" fontId="16" fillId="4" borderId="45" xfId="0" applyFont="1" applyFill="1" applyBorder="1" applyAlignment="1" applyProtection="1">
      <alignment horizontal="center" vertical="center" wrapText="1"/>
      <protection locked="0"/>
    </xf>
    <xf numFmtId="0" fontId="46" fillId="2" borderId="11" xfId="0" applyFont="1" applyFill="1" applyBorder="1" applyAlignment="1" applyProtection="1">
      <alignment horizontal="center" vertical="center" wrapText="1"/>
      <protection locked="0"/>
    </xf>
    <xf numFmtId="0" fontId="16" fillId="4" borderId="42" xfId="0" applyFont="1" applyFill="1" applyBorder="1" applyAlignment="1">
      <alignment vertical="center" wrapText="1"/>
    </xf>
    <xf numFmtId="0" fontId="16" fillId="4" borderId="43"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6" xfId="0" applyFont="1" applyFill="1" applyBorder="1" applyAlignment="1" applyProtection="1">
      <alignment horizontal="center" vertical="center" wrapText="1"/>
      <protection locked="0"/>
    </xf>
    <xf numFmtId="0" fontId="24" fillId="0" borderId="29" xfId="0" applyFont="1" applyBorder="1" applyProtection="1">
      <protection locked="0"/>
    </xf>
    <xf numFmtId="0" fontId="24" fillId="0" borderId="30" xfId="0" applyFont="1" applyBorder="1"/>
    <xf numFmtId="0" fontId="24" fillId="0" borderId="37" xfId="0" applyFont="1" applyBorder="1"/>
    <xf numFmtId="0" fontId="24" fillId="0" borderId="0" xfId="0" applyFont="1" applyAlignment="1" applyProtection="1">
      <alignment horizontal="left" vertical="center"/>
      <protection locked="0"/>
    </xf>
    <xf numFmtId="0" fontId="9" fillId="0" borderId="17" xfId="2" applyNumberFormat="1" applyFont="1" applyFill="1" applyBorder="1" applyAlignment="1" applyProtection="1">
      <alignment vertical="center"/>
      <protection locked="0"/>
    </xf>
    <xf numFmtId="9" fontId="9" fillId="0" borderId="4" xfId="2" applyFont="1" applyFill="1" applyBorder="1" applyAlignment="1" applyProtection="1">
      <alignment vertical="center"/>
      <protection locked="0"/>
    </xf>
    <xf numFmtId="9" fontId="9" fillId="0" borderId="4" xfId="0" applyNumberFormat="1" applyFont="1" applyBorder="1" applyProtection="1">
      <protection locked="0"/>
    </xf>
    <xf numFmtId="9" fontId="0" fillId="0" borderId="17" xfId="2" applyFont="1" applyFill="1" applyBorder="1" applyAlignment="1" applyProtection="1">
      <alignment vertical="center"/>
      <protection locked="0"/>
    </xf>
    <xf numFmtId="9" fontId="2" fillId="0" borderId="4" xfId="0" applyNumberFormat="1" applyFont="1" applyBorder="1" applyAlignment="1">
      <alignment horizontal="left" indent="1"/>
    </xf>
    <xf numFmtId="0" fontId="48" fillId="0" borderId="4" xfId="0" applyFont="1" applyBorder="1" applyAlignment="1">
      <alignment horizontal="justify" vertical="center" wrapText="1"/>
    </xf>
    <xf numFmtId="0" fontId="48" fillId="0" borderId="17" xfId="0" applyFont="1" applyBorder="1" applyAlignment="1">
      <alignment horizontal="justify" vertical="center" wrapText="1"/>
    </xf>
    <xf numFmtId="0" fontId="0" fillId="0" borderId="11" xfId="0" applyBorder="1" applyAlignment="1">
      <alignment horizontal="center" vertical="center" wrapText="1"/>
    </xf>
    <xf numFmtId="0" fontId="48" fillId="0" borderId="11" xfId="0" applyFont="1" applyBorder="1" applyAlignment="1">
      <alignment horizontal="left" vertical="center" wrapText="1"/>
    </xf>
    <xf numFmtId="0" fontId="0" fillId="0" borderId="11" xfId="0" applyBorder="1" applyAlignment="1">
      <alignment vertical="center" wrapText="1"/>
    </xf>
    <xf numFmtId="9" fontId="0" fillId="0" borderId="11" xfId="0" applyNumberFormat="1" applyBorder="1" applyAlignment="1">
      <alignment horizontal="center" vertical="center"/>
    </xf>
    <xf numFmtId="0" fontId="0" fillId="0" borderId="11" xfId="0" applyBorder="1" applyAlignment="1">
      <alignment horizontal="left" vertical="center" wrapText="1"/>
    </xf>
    <xf numFmtId="0" fontId="19" fillId="0" borderId="11" xfId="0" applyFont="1" applyBorder="1" applyAlignment="1">
      <alignment horizontal="center" vertical="center"/>
    </xf>
    <xf numFmtId="0" fontId="48" fillId="6" borderId="4" xfId="7" applyFont="1" applyFill="1" applyBorder="1" applyProtection="1">
      <protection locked="0"/>
    </xf>
    <xf numFmtId="0" fontId="48" fillId="6" borderId="4" xfId="5" applyFont="1" applyFill="1" applyBorder="1" applyProtection="1">
      <protection locked="0"/>
    </xf>
    <xf numFmtId="0" fontId="50" fillId="6" borderId="4" xfId="0" applyFont="1" applyFill="1" applyBorder="1" applyProtection="1">
      <protection locked="0"/>
    </xf>
    <xf numFmtId="0" fontId="20" fillId="0" borderId="0" xfId="0" applyFont="1" applyAlignment="1" applyProtection="1">
      <alignment horizontal="center" vertical="center"/>
      <protection locked="0"/>
    </xf>
    <xf numFmtId="0" fontId="31" fillId="0" borderId="0" xfId="0" applyFont="1" applyAlignment="1">
      <alignment horizontal="justify" vertical="center" wrapText="1"/>
    </xf>
    <xf numFmtId="0" fontId="31" fillId="0" borderId="0" xfId="4" applyFont="1" applyAlignment="1">
      <alignment horizontal="left" wrapText="1"/>
    </xf>
    <xf numFmtId="0" fontId="27" fillId="0" borderId="0" xfId="0" applyFont="1" applyAlignment="1" applyProtection="1">
      <alignment horizontal="center" wrapText="1"/>
      <protection locked="0"/>
    </xf>
    <xf numFmtId="9" fontId="27" fillId="0" borderId="0" xfId="0" applyNumberFormat="1" applyFont="1" applyAlignment="1" applyProtection="1">
      <alignment horizontal="center" wrapText="1"/>
      <protection locked="0"/>
    </xf>
    <xf numFmtId="0" fontId="27" fillId="0" borderId="0" xfId="0" applyFont="1" applyAlignment="1" applyProtection="1">
      <alignment wrapText="1"/>
      <protection locked="0"/>
    </xf>
    <xf numFmtId="4" fontId="27" fillId="0" borderId="0" xfId="0" applyNumberFormat="1" applyFont="1" applyProtection="1">
      <protection locked="0"/>
    </xf>
    <xf numFmtId="0" fontId="36" fillId="0" borderId="0" xfId="0" applyFont="1" applyAlignment="1">
      <alignment horizontal="center" vertical="center"/>
    </xf>
    <xf numFmtId="9" fontId="27" fillId="0" borderId="0" xfId="0" applyNumberFormat="1" applyFont="1" applyAlignment="1" applyProtection="1">
      <alignment vertical="center" wrapText="1"/>
      <protection locked="0"/>
    </xf>
    <xf numFmtId="9" fontId="42" fillId="0" borderId="4" xfId="2" applyFont="1" applyBorder="1" applyAlignment="1" applyProtection="1">
      <alignment horizontal="left" vertical="center"/>
      <protection locked="0"/>
    </xf>
    <xf numFmtId="1" fontId="27" fillId="0" borderId="4" xfId="2" applyNumberFormat="1" applyFont="1" applyBorder="1" applyAlignment="1">
      <alignment horizontal="center" vertical="center"/>
    </xf>
    <xf numFmtId="169" fontId="27" fillId="0" borderId="4" xfId="3" applyNumberFormat="1" applyFont="1" applyBorder="1" applyAlignment="1">
      <alignment horizontal="center" vertical="center"/>
    </xf>
    <xf numFmtId="9" fontId="27" fillId="0" borderId="4" xfId="2" applyFont="1" applyBorder="1" applyAlignment="1">
      <alignment horizontal="center" vertical="center"/>
    </xf>
    <xf numFmtId="9" fontId="27" fillId="0" borderId="4" xfId="2" applyFont="1" applyBorder="1" applyAlignment="1" applyProtection="1">
      <alignment vertical="center"/>
      <protection locked="0"/>
    </xf>
    <xf numFmtId="9" fontId="27" fillId="0" borderId="11" xfId="2" applyFont="1" applyBorder="1" applyAlignment="1" applyProtection="1">
      <alignment vertical="center"/>
      <protection locked="0"/>
    </xf>
    <xf numFmtId="9" fontId="0" fillId="0" borderId="0" xfId="0" applyNumberFormat="1"/>
    <xf numFmtId="0" fontId="31" fillId="0" borderId="4" xfId="0" applyFont="1" applyBorder="1" applyAlignment="1">
      <alignment horizontal="justify" vertical="center" wrapText="1"/>
    </xf>
    <xf numFmtId="0" fontId="24" fillId="0" borderId="52" xfId="0" applyFont="1" applyBorder="1" applyProtection="1">
      <protection locked="0"/>
    </xf>
    <xf numFmtId="0" fontId="24" fillId="0" borderId="26" xfId="0" applyFont="1" applyBorder="1" applyProtection="1">
      <protection locked="0"/>
    </xf>
    <xf numFmtId="0" fontId="24" fillId="0" borderId="21" xfId="0" applyFont="1" applyBorder="1" applyProtection="1">
      <protection locked="0"/>
    </xf>
    <xf numFmtId="0" fontId="31" fillId="0" borderId="17" xfId="0" applyFont="1" applyBorder="1" applyAlignment="1">
      <alignment horizontal="justify" vertical="center" wrapText="1"/>
    </xf>
    <xf numFmtId="9" fontId="2" fillId="0" borderId="17" xfId="0" applyNumberFormat="1" applyFont="1" applyBorder="1" applyProtection="1">
      <protection locked="0"/>
    </xf>
    <xf numFmtId="9" fontId="2" fillId="0" borderId="4" xfId="0" applyNumberFormat="1" applyFont="1" applyBorder="1" applyProtection="1">
      <protection locked="0"/>
    </xf>
    <xf numFmtId="0" fontId="31" fillId="0" borderId="4" xfId="0" applyFont="1" applyBorder="1" applyAlignment="1">
      <alignment wrapText="1"/>
    </xf>
    <xf numFmtId="0" fontId="31" fillId="0" borderId="4" xfId="0" applyFont="1" applyBorder="1" applyAlignment="1" applyProtection="1">
      <alignment horizontal="left" vertical="center" wrapText="1"/>
      <protection locked="0"/>
    </xf>
    <xf numFmtId="0" fontId="31" fillId="0" borderId="4" xfId="0" applyFont="1" applyBorder="1" applyAlignment="1">
      <alignment horizontal="left" wrapText="1"/>
    </xf>
    <xf numFmtId="0" fontId="31" fillId="0" borderId="4" xfId="0" applyFont="1" applyBorder="1" applyAlignment="1">
      <alignment horizontal="left"/>
    </xf>
    <xf numFmtId="9" fontId="0" fillId="0" borderId="4" xfId="2" applyFont="1" applyBorder="1" applyProtection="1">
      <protection locked="0"/>
    </xf>
    <xf numFmtId="9" fontId="27" fillId="0" borderId="11" xfId="2" applyFont="1" applyFill="1" applyBorder="1" applyAlignment="1" applyProtection="1">
      <alignment vertical="center"/>
      <protection locked="0"/>
    </xf>
    <xf numFmtId="9" fontId="27" fillId="0" borderId="11" xfId="0" applyNumberFormat="1" applyFont="1" applyBorder="1" applyAlignment="1" applyProtection="1">
      <alignment vertical="center"/>
      <protection locked="0"/>
    </xf>
    <xf numFmtId="9" fontId="27" fillId="0" borderId="17" xfId="0" applyNumberFormat="1" applyFont="1" applyBorder="1" applyAlignment="1">
      <alignment horizontal="justify" vertical="top" wrapText="1"/>
    </xf>
    <xf numFmtId="169" fontId="27" fillId="0" borderId="4" xfId="3" applyNumberFormat="1" applyFont="1" applyBorder="1" applyAlignment="1" applyProtection="1">
      <alignment vertical="center"/>
      <protection locked="0"/>
    </xf>
    <xf numFmtId="0" fontId="49" fillId="6" borderId="4" xfId="2" applyNumberFormat="1" applyFont="1" applyFill="1" applyBorder="1" applyAlignment="1" applyProtection="1">
      <alignment vertical="center"/>
    </xf>
    <xf numFmtId="9" fontId="48" fillId="6" borderId="4" xfId="1" applyNumberFormat="1" applyFont="1" applyFill="1" applyBorder="1" applyAlignment="1" applyProtection="1">
      <alignment vertical="center"/>
      <protection locked="0"/>
    </xf>
    <xf numFmtId="0" fontId="24" fillId="0" borderId="0" xfId="0" applyFont="1" applyAlignment="1">
      <alignment vertical="center" wrapText="1"/>
    </xf>
    <xf numFmtId="0" fontId="24" fillId="0" borderId="0" xfId="0" applyFont="1" applyAlignment="1">
      <alignment vertical="center"/>
    </xf>
    <xf numFmtId="0" fontId="51" fillId="0" borderId="4" xfId="2" applyNumberFormat="1" applyFont="1" applyBorder="1" applyAlignment="1" applyProtection="1">
      <alignment horizontal="center" vertical="center"/>
    </xf>
    <xf numFmtId="0" fontId="48" fillId="6" borderId="17" xfId="7" applyFont="1" applyFill="1" applyBorder="1" applyProtection="1">
      <protection locked="0"/>
    </xf>
    <xf numFmtId="0" fontId="51" fillId="0" borderId="20" xfId="2" applyNumberFormat="1" applyFont="1" applyBorder="1" applyAlignment="1" applyProtection="1">
      <alignment horizontal="center" vertical="center"/>
    </xf>
    <xf numFmtId="0" fontId="50" fillId="6" borderId="11" xfId="0" applyFont="1" applyFill="1" applyBorder="1" applyProtection="1">
      <protection locked="0"/>
    </xf>
    <xf numFmtId="0" fontId="51" fillId="0" borderId="11" xfId="2" applyNumberFormat="1" applyFont="1" applyBorder="1" applyAlignment="1" applyProtection="1">
      <alignment horizontal="center" vertical="center"/>
    </xf>
    <xf numFmtId="0" fontId="51" fillId="0" borderId="19" xfId="2" applyNumberFormat="1" applyFont="1" applyBorder="1" applyAlignment="1" applyProtection="1">
      <alignment horizontal="center" vertical="center"/>
    </xf>
    <xf numFmtId="0" fontId="24" fillId="0" borderId="58" xfId="0" applyFont="1" applyBorder="1" applyAlignment="1" applyProtection="1">
      <alignment vertical="center"/>
      <protection locked="0"/>
    </xf>
    <xf numFmtId="0" fontId="2" fillId="0" borderId="11" xfId="0" applyFont="1" applyBorder="1" applyAlignment="1" applyProtection="1">
      <alignment horizontal="center"/>
      <protection locked="0"/>
    </xf>
    <xf numFmtId="1" fontId="42" fillId="6" borderId="4" xfId="2" applyNumberFormat="1" applyFont="1" applyFill="1" applyBorder="1" applyAlignment="1" applyProtection="1">
      <alignment horizontal="center" vertical="center"/>
      <protection locked="0"/>
    </xf>
    <xf numFmtId="9" fontId="42" fillId="6" borderId="4" xfId="2" applyFont="1" applyFill="1" applyBorder="1" applyAlignment="1" applyProtection="1">
      <alignment horizontal="center" vertical="center"/>
      <protection locked="0"/>
    </xf>
    <xf numFmtId="9" fontId="42" fillId="6" borderId="4" xfId="2" applyFont="1" applyFill="1" applyBorder="1" applyAlignment="1" applyProtection="1">
      <alignment horizontal="left" vertical="center"/>
      <protection locked="0"/>
    </xf>
    <xf numFmtId="9" fontId="27" fillId="0" borderId="17" xfId="1" applyNumberFormat="1" applyFont="1" applyFill="1" applyBorder="1" applyAlignment="1" applyProtection="1">
      <alignment horizontal="center"/>
      <protection locked="0"/>
    </xf>
    <xf numFmtId="9" fontId="27" fillId="0" borderId="4" xfId="1" applyNumberFormat="1" applyFont="1" applyFill="1" applyBorder="1" applyAlignment="1" applyProtection="1">
      <alignment horizontal="center"/>
      <protection locked="0"/>
    </xf>
    <xf numFmtId="0" fontId="31" fillId="0" borderId="11" xfId="0" applyFont="1" applyBorder="1" applyAlignment="1" applyProtection="1">
      <alignment horizontal="left" vertical="center" wrapText="1"/>
      <protection locked="0"/>
    </xf>
    <xf numFmtId="9" fontId="2" fillId="0" borderId="11" xfId="0" applyNumberFormat="1" applyFont="1" applyBorder="1" applyProtection="1">
      <protection locked="0"/>
    </xf>
    <xf numFmtId="166" fontId="27" fillId="0" borderId="11" xfId="1" applyFont="1" applyFill="1" applyBorder="1" applyAlignment="1" applyProtection="1">
      <alignment horizontal="center"/>
      <protection locked="0"/>
    </xf>
    <xf numFmtId="9" fontId="2" fillId="0" borderId="11" xfId="0" applyNumberFormat="1" applyFont="1" applyBorder="1" applyAlignment="1" applyProtection="1">
      <alignment horizontal="center"/>
      <protection locked="0"/>
    </xf>
    <xf numFmtId="9" fontId="2" fillId="0" borderId="11" xfId="0" applyNumberFormat="1" applyFont="1" applyBorder="1" applyAlignment="1" applyProtection="1">
      <alignment horizontal="center" vertical="center"/>
      <protection locked="0"/>
    </xf>
    <xf numFmtId="9" fontId="0" fillId="0" borderId="4" xfId="2" applyFont="1" applyFill="1" applyBorder="1" applyAlignment="1" applyProtection="1">
      <alignment vertical="center"/>
      <protection locked="0"/>
    </xf>
    <xf numFmtId="0" fontId="0" fillId="0" borderId="20" xfId="0" applyBorder="1" applyAlignment="1" applyProtection="1">
      <alignment wrapText="1"/>
      <protection locked="0"/>
    </xf>
    <xf numFmtId="0" fontId="0" fillId="0" borderId="19" xfId="0" applyBorder="1" applyAlignment="1" applyProtection="1">
      <alignment wrapText="1"/>
      <protection locked="0"/>
    </xf>
    <xf numFmtId="168" fontId="31" fillId="0" borderId="11" xfId="1" applyNumberFormat="1" applyFont="1" applyFill="1" applyBorder="1" applyAlignment="1" applyProtection="1">
      <alignment horizontal="center" vertical="center"/>
      <protection locked="0"/>
    </xf>
    <xf numFmtId="0" fontId="27" fillId="0" borderId="11" xfId="0" applyFont="1" applyBorder="1" applyAlignment="1">
      <alignment horizontal="justify" vertical="center"/>
    </xf>
    <xf numFmtId="0" fontId="6" fillId="0" borderId="54" xfId="0" applyFont="1" applyBorder="1" applyAlignment="1">
      <alignment horizontal="center" vertical="center"/>
    </xf>
    <xf numFmtId="0" fontId="31" fillId="0" borderId="11" xfId="0" applyFont="1" applyBorder="1" applyAlignment="1" applyProtection="1">
      <alignment horizontal="center" vertical="center" wrapText="1"/>
      <protection locked="0"/>
    </xf>
    <xf numFmtId="0" fontId="31" fillId="0" borderId="4" xfId="4" applyFont="1" applyBorder="1" applyAlignment="1">
      <alignment horizontal="justify" wrapText="1"/>
    </xf>
    <xf numFmtId="0" fontId="31" fillId="6" borderId="4" xfId="4" applyFont="1" applyFill="1" applyBorder="1" applyAlignment="1">
      <alignment horizontal="justify" vertical="center" wrapText="1"/>
    </xf>
    <xf numFmtId="0" fontId="31" fillId="6" borderId="4" xfId="4" applyFont="1" applyFill="1" applyBorder="1" applyAlignment="1">
      <alignment horizontal="justify" vertical="center"/>
    </xf>
    <xf numFmtId="0" fontId="31" fillId="0" borderId="4" xfId="4" applyFont="1" applyBorder="1" applyAlignment="1">
      <alignment horizontal="justify" vertical="top" wrapText="1"/>
    </xf>
    <xf numFmtId="0" fontId="31" fillId="0" borderId="4" xfId="0" applyFont="1" applyBorder="1" applyAlignment="1" applyProtection="1">
      <alignment vertical="center" wrapText="1"/>
      <protection locked="0"/>
    </xf>
    <xf numFmtId="0" fontId="35" fillId="0" borderId="2" xfId="0" applyFont="1" applyBorder="1" applyAlignment="1" applyProtection="1">
      <alignment vertical="center"/>
      <protection locked="0"/>
    </xf>
    <xf numFmtId="0" fontId="2" fillId="0" borderId="17" xfId="0" applyFont="1" applyBorder="1" applyAlignment="1" applyProtection="1">
      <alignment horizontal="center" vertical="center" wrapText="1"/>
      <protection locked="0"/>
    </xf>
    <xf numFmtId="0" fontId="2" fillId="0" borderId="18" xfId="0" applyFont="1" applyBorder="1" applyProtection="1">
      <protection locked="0"/>
    </xf>
    <xf numFmtId="0" fontId="31" fillId="0" borderId="11" xfId="0" applyFont="1" applyBorder="1" applyAlignment="1" applyProtection="1">
      <alignment vertical="center" wrapText="1"/>
      <protection locked="0"/>
    </xf>
    <xf numFmtId="0" fontId="24" fillId="0" borderId="17" xfId="0" applyFont="1" applyBorder="1" applyAlignment="1" applyProtection="1">
      <alignment horizontal="justify" vertical="center" wrapText="1"/>
      <protection locked="0"/>
    </xf>
    <xf numFmtId="0" fontId="24" fillId="0" borderId="17" xfId="0" applyFont="1" applyBorder="1" applyAlignment="1" applyProtection="1">
      <alignment horizontal="left" vertical="center" wrapText="1"/>
      <protection locked="0"/>
    </xf>
    <xf numFmtId="9" fontId="24" fillId="0" borderId="17" xfId="2" applyFont="1" applyFill="1" applyBorder="1" applyAlignment="1" applyProtection="1">
      <alignment horizontal="center" vertical="center" wrapText="1"/>
      <protection locked="0"/>
    </xf>
    <xf numFmtId="9" fontId="24" fillId="0" borderId="17" xfId="2" applyFont="1" applyFill="1" applyBorder="1" applyAlignment="1" applyProtection="1">
      <alignment horizontal="center" vertical="center"/>
      <protection locked="0"/>
    </xf>
    <xf numFmtId="9" fontId="24" fillId="0" borderId="17" xfId="0" applyNumberFormat="1" applyFont="1" applyBorder="1" applyAlignment="1" applyProtection="1">
      <alignment horizontal="center" vertical="center"/>
      <protection locked="0"/>
    </xf>
    <xf numFmtId="9" fontId="24" fillId="0" borderId="17" xfId="0" applyNumberFormat="1" applyFont="1" applyBorder="1" applyAlignment="1" applyProtection="1">
      <alignment vertical="center"/>
      <protection locked="0"/>
    </xf>
    <xf numFmtId="166" fontId="24" fillId="0" borderId="17" xfId="1" applyFont="1" applyFill="1" applyBorder="1" applyAlignment="1" applyProtection="1">
      <alignment wrapText="1"/>
      <protection locked="0"/>
    </xf>
    <xf numFmtId="0" fontId="24" fillId="0" borderId="17" xfId="0" applyFont="1" applyBorder="1" applyProtection="1">
      <protection locked="0"/>
    </xf>
    <xf numFmtId="0" fontId="24" fillId="0" borderId="17" xfId="2" applyNumberFormat="1" applyFont="1" applyBorder="1" applyAlignment="1" applyProtection="1">
      <alignment horizontal="center" vertical="center"/>
    </xf>
    <xf numFmtId="9" fontId="24" fillId="0" borderId="17" xfId="2" applyFont="1" applyBorder="1" applyAlignment="1" applyProtection="1">
      <alignment horizontal="center" vertical="center"/>
    </xf>
    <xf numFmtId="0" fontId="16" fillId="0" borderId="17" xfId="0" applyFont="1" applyBorder="1" applyAlignment="1">
      <alignment horizontal="center" vertical="center"/>
    </xf>
    <xf numFmtId="0" fontId="24" fillId="0" borderId="18" xfId="0" applyFont="1" applyBorder="1" applyAlignment="1" applyProtection="1">
      <alignment horizontal="justify" vertical="center" wrapText="1"/>
      <protection locked="0"/>
    </xf>
    <xf numFmtId="0" fontId="24" fillId="0" borderId="4" xfId="0" applyFont="1" applyBorder="1" applyAlignment="1" applyProtection="1">
      <alignment horizontal="justify" vertical="center" wrapText="1"/>
      <protection locked="0"/>
    </xf>
    <xf numFmtId="0" fontId="24" fillId="0" borderId="4" xfId="0" applyFont="1" applyBorder="1" applyAlignment="1" applyProtection="1">
      <alignment horizontal="left" vertical="center" wrapText="1"/>
      <protection locked="0"/>
    </xf>
    <xf numFmtId="9" fontId="24" fillId="0" borderId="4" xfId="2" applyFont="1" applyFill="1" applyBorder="1" applyAlignment="1" applyProtection="1">
      <alignment horizontal="center" vertical="center" wrapText="1"/>
      <protection locked="0"/>
    </xf>
    <xf numFmtId="9" fontId="24" fillId="0" borderId="4" xfId="2" applyFont="1" applyFill="1" applyBorder="1" applyAlignment="1" applyProtection="1">
      <alignment horizontal="center" vertical="center"/>
      <protection locked="0"/>
    </xf>
    <xf numFmtId="9" fontId="24" fillId="0" borderId="4" xfId="0" applyNumberFormat="1" applyFont="1" applyBorder="1" applyAlignment="1" applyProtection="1">
      <alignment horizontal="center" vertical="center"/>
      <protection locked="0"/>
    </xf>
    <xf numFmtId="9" fontId="24" fillId="0" borderId="4" xfId="0" applyNumberFormat="1" applyFont="1" applyBorder="1" applyAlignment="1" applyProtection="1">
      <alignment vertical="center"/>
      <protection locked="0"/>
    </xf>
    <xf numFmtId="166" fontId="24" fillId="0" borderId="4" xfId="1" applyFont="1" applyFill="1" applyBorder="1" applyAlignment="1" applyProtection="1">
      <alignment wrapText="1"/>
      <protection locked="0"/>
    </xf>
    <xf numFmtId="0" fontId="24" fillId="0" borderId="4" xfId="0" applyFont="1" applyBorder="1" applyAlignment="1" applyProtection="1">
      <alignment horizontal="center" vertical="center"/>
      <protection locked="0"/>
    </xf>
    <xf numFmtId="0" fontId="24" fillId="0" borderId="4" xfId="2" applyNumberFormat="1" applyFont="1" applyBorder="1" applyAlignment="1" applyProtection="1">
      <alignment horizontal="center" vertical="center"/>
    </xf>
    <xf numFmtId="9" fontId="24" fillId="0" borderId="4" xfId="2" applyFont="1" applyBorder="1" applyAlignment="1" applyProtection="1">
      <alignment horizontal="center" vertical="center"/>
    </xf>
    <xf numFmtId="0" fontId="16" fillId="0" borderId="4" xfId="0" applyFont="1" applyBorder="1" applyAlignment="1">
      <alignment horizontal="center" vertical="center"/>
    </xf>
    <xf numFmtId="0" fontId="24" fillId="0" borderId="4" xfId="0" applyFont="1" applyBorder="1" applyProtection="1">
      <protection locked="0"/>
    </xf>
    <xf numFmtId="0" fontId="24" fillId="0" borderId="20" xfId="0" applyFont="1" applyBorder="1" applyAlignment="1" applyProtection="1">
      <alignment horizontal="justify" vertical="center" wrapText="1"/>
      <protection locked="0"/>
    </xf>
    <xf numFmtId="0" fontId="24" fillId="6" borderId="4" xfId="0" applyFont="1" applyFill="1" applyBorder="1" applyAlignment="1" applyProtection="1">
      <alignment horizontal="left" vertical="center" wrapText="1"/>
      <protection locked="0"/>
    </xf>
    <xf numFmtId="9" fontId="24" fillId="6" borderId="4" xfId="2" applyFont="1" applyFill="1" applyBorder="1" applyAlignment="1" applyProtection="1">
      <alignment horizontal="center" vertical="center" wrapText="1"/>
      <protection locked="0"/>
    </xf>
    <xf numFmtId="9" fontId="24" fillId="6" borderId="4" xfId="2" applyFont="1" applyFill="1" applyBorder="1" applyAlignment="1" applyProtection="1">
      <alignment horizontal="center" vertical="center"/>
      <protection locked="0"/>
    </xf>
    <xf numFmtId="0" fontId="24" fillId="6" borderId="4" xfId="0" applyFont="1" applyFill="1" applyBorder="1" applyAlignment="1" applyProtection="1">
      <alignment horizontal="justify" vertical="center" wrapText="1"/>
      <protection locked="0"/>
    </xf>
    <xf numFmtId="0" fontId="24" fillId="0" borderId="4" xfId="0" applyFont="1" applyBorder="1" applyAlignment="1" applyProtection="1">
      <alignment vertical="center"/>
      <protection locked="0"/>
    </xf>
    <xf numFmtId="166" fontId="24" fillId="0" borderId="4" xfId="1" applyFont="1" applyFill="1" applyBorder="1" applyAlignment="1" applyProtection="1">
      <alignment horizontal="center" vertical="center" wrapText="1"/>
      <protection locked="0"/>
    </xf>
    <xf numFmtId="0" fontId="24" fillId="6" borderId="4" xfId="0" applyFont="1" applyFill="1" applyBorder="1" applyAlignment="1" applyProtection="1">
      <alignment vertical="center"/>
      <protection locked="0"/>
    </xf>
    <xf numFmtId="166" fontId="24" fillId="6" borderId="4" xfId="1" applyFont="1" applyFill="1" applyBorder="1" applyAlignment="1" applyProtection="1">
      <alignment wrapText="1"/>
      <protection locked="0"/>
    </xf>
    <xf numFmtId="0" fontId="24" fillId="6" borderId="4" xfId="0" applyFont="1" applyFill="1" applyBorder="1" applyAlignment="1" applyProtection="1">
      <alignment horizontal="center" vertical="center"/>
      <protection locked="0"/>
    </xf>
    <xf numFmtId="0" fontId="24" fillId="6" borderId="4" xfId="2" applyNumberFormat="1" applyFont="1" applyFill="1" applyBorder="1" applyAlignment="1" applyProtection="1">
      <alignment horizontal="center" vertical="center"/>
    </xf>
    <xf numFmtId="9" fontId="24" fillId="6" borderId="4" xfId="2" applyFont="1" applyFill="1" applyBorder="1" applyAlignment="1" applyProtection="1">
      <alignment horizontal="center" vertical="center"/>
    </xf>
    <xf numFmtId="0" fontId="16" fillId="6" borderId="4" xfId="0" applyFont="1" applyFill="1" applyBorder="1" applyAlignment="1">
      <alignment horizontal="center" vertical="center"/>
    </xf>
    <xf numFmtId="0" fontId="24" fillId="6" borderId="4" xfId="0" applyFont="1" applyFill="1" applyBorder="1" applyProtection="1">
      <protection locked="0"/>
    </xf>
    <xf numFmtId="0" fontId="24" fillId="6" borderId="20" xfId="0" applyFont="1" applyFill="1" applyBorder="1" applyAlignment="1" applyProtection="1">
      <alignment horizontal="justify" vertical="center" wrapText="1"/>
      <protection locked="0"/>
    </xf>
    <xf numFmtId="43" fontId="24" fillId="0" borderId="4" xfId="3" applyNumberFormat="1" applyFont="1" applyFill="1" applyBorder="1" applyAlignment="1">
      <alignment horizontal="center" vertical="center"/>
    </xf>
    <xf numFmtId="0" fontId="0" fillId="0" borderId="4" xfId="0" applyBorder="1" applyAlignment="1" applyProtection="1">
      <alignment horizontal="center" vertical="center" wrapText="1"/>
      <protection locked="0"/>
    </xf>
    <xf numFmtId="9" fontId="24" fillId="0" borderId="4" xfId="2" applyFont="1" applyBorder="1" applyAlignment="1" applyProtection="1">
      <alignment vertical="center"/>
      <protection locked="0"/>
    </xf>
    <xf numFmtId="9" fontId="24" fillId="0" borderId="4" xfId="0" applyNumberFormat="1" applyFont="1" applyBorder="1" applyAlignment="1">
      <alignment horizontal="center" vertical="center"/>
    </xf>
    <xf numFmtId="0" fontId="24" fillId="0" borderId="4" xfId="0" applyFont="1" applyBorder="1" applyAlignment="1" applyProtection="1">
      <alignment wrapText="1"/>
      <protection locked="0"/>
    </xf>
    <xf numFmtId="168" fontId="24" fillId="0" borderId="4" xfId="1" applyNumberFormat="1" applyFont="1" applyFill="1" applyBorder="1" applyAlignment="1" applyProtection="1">
      <alignment horizontal="center" vertical="center"/>
      <protection locked="0"/>
    </xf>
    <xf numFmtId="10" fontId="24" fillId="0" borderId="4" xfId="0" applyNumberFormat="1" applyFont="1" applyBorder="1" applyProtection="1">
      <protection locked="0"/>
    </xf>
    <xf numFmtId="0" fontId="24" fillId="0" borderId="20" xfId="0" applyFont="1" applyBorder="1" applyAlignment="1" applyProtection="1">
      <alignment horizontal="left" vertical="center" wrapText="1"/>
      <protection locked="0"/>
    </xf>
    <xf numFmtId="4" fontId="24" fillId="0" borderId="4" xfId="0" applyNumberFormat="1" applyFont="1" applyBorder="1" applyAlignment="1" applyProtection="1">
      <alignment horizontal="center" vertical="center"/>
      <protection locked="0"/>
    </xf>
    <xf numFmtId="9" fontId="24" fillId="0" borderId="4" xfId="2" applyFont="1" applyFill="1" applyBorder="1" applyAlignment="1" applyProtection="1">
      <alignment horizontal="center"/>
      <protection locked="0"/>
    </xf>
    <xf numFmtId="0" fontId="24" fillId="0" borderId="4" xfId="2" applyNumberFormat="1" applyFont="1" applyBorder="1" applyAlignment="1" applyProtection="1">
      <alignment horizontal="center" vertical="center" wrapText="1"/>
    </xf>
    <xf numFmtId="9" fontId="24" fillId="0" borderId="4" xfId="2" applyFont="1" applyBorder="1" applyAlignment="1" applyProtection="1">
      <alignment horizontal="center" vertical="center" wrapText="1"/>
    </xf>
    <xf numFmtId="0" fontId="16" fillId="0" borderId="4" xfId="0" applyFont="1" applyBorder="1" applyAlignment="1">
      <alignment horizontal="center" vertical="center" wrapText="1"/>
    </xf>
    <xf numFmtId="0" fontId="24" fillId="0" borderId="4" xfId="0" applyFont="1" applyBorder="1"/>
    <xf numFmtId="0" fontId="24" fillId="0" borderId="20" xfId="0" applyFont="1" applyBorder="1"/>
    <xf numFmtId="0" fontId="24" fillId="0" borderId="11" xfId="0" applyFont="1" applyBorder="1" applyAlignment="1" applyProtection="1">
      <alignment horizontal="left" wrapText="1"/>
      <protection locked="0"/>
    </xf>
    <xf numFmtId="9" fontId="24" fillId="0" borderId="11" xfId="2" applyFont="1" applyFill="1" applyBorder="1" applyAlignment="1" applyProtection="1">
      <alignment horizontal="center" vertical="center" wrapText="1"/>
      <protection locked="0"/>
    </xf>
    <xf numFmtId="9" fontId="24" fillId="0" borderId="11" xfId="0" applyNumberFormat="1" applyFont="1" applyBorder="1" applyAlignment="1" applyProtection="1">
      <alignment vertical="center"/>
      <protection locked="0"/>
    </xf>
    <xf numFmtId="0" fontId="24" fillId="0" borderId="11" xfId="0" applyFont="1" applyBorder="1" applyAlignment="1" applyProtection="1">
      <alignment wrapText="1"/>
      <protection locked="0"/>
    </xf>
    <xf numFmtId="0" fontId="24" fillId="0" borderId="11" xfId="0" applyFont="1" applyBorder="1" applyAlignment="1" applyProtection="1">
      <alignment horizontal="center"/>
      <protection locked="0"/>
    </xf>
    <xf numFmtId="0" fontId="24" fillId="0" borderId="11" xfId="0" applyFont="1" applyBorder="1" applyProtection="1">
      <protection locked="0"/>
    </xf>
    <xf numFmtId="9" fontId="24" fillId="0" borderId="11" xfId="2" applyFont="1" applyBorder="1" applyAlignment="1" applyProtection="1">
      <alignment horizontal="center"/>
      <protection locked="0"/>
    </xf>
    <xf numFmtId="0" fontId="16" fillId="0" borderId="11" xfId="0" applyFont="1" applyBorder="1" applyAlignment="1">
      <alignment horizontal="center" vertical="center" wrapText="1"/>
    </xf>
    <xf numFmtId="0" fontId="24" fillId="0" borderId="11" xfId="0" applyFont="1" applyBorder="1"/>
    <xf numFmtId="0" fontId="24" fillId="0" borderId="19" xfId="0" applyFont="1" applyBorder="1"/>
    <xf numFmtId="0" fontId="29" fillId="0" borderId="4" xfId="0" applyFont="1" applyBorder="1" applyAlignment="1">
      <alignment horizontal="center" vertical="center"/>
    </xf>
    <xf numFmtId="0" fontId="29" fillId="0" borderId="11" xfId="0" applyFont="1" applyBorder="1" applyAlignment="1">
      <alignment horizontal="center" vertical="center"/>
    </xf>
    <xf numFmtId="1" fontId="27" fillId="0" borderId="11" xfId="2" applyNumberFormat="1" applyFont="1" applyBorder="1" applyAlignment="1">
      <alignment horizontal="center" vertical="center"/>
    </xf>
    <xf numFmtId="0" fontId="29" fillId="0" borderId="17" xfId="0" applyFont="1" applyBorder="1" applyAlignment="1">
      <alignment horizontal="center" vertical="center"/>
    </xf>
    <xf numFmtId="9" fontId="27" fillId="0" borderId="4" xfId="0" applyNumberFormat="1" applyFont="1" applyBorder="1" applyAlignment="1">
      <alignment horizontal="justify" vertical="top" wrapText="1"/>
    </xf>
    <xf numFmtId="9" fontId="2" fillId="0" borderId="4" xfId="0" applyNumberFormat="1" applyFont="1" applyBorder="1" applyAlignment="1">
      <alignment horizontal="center"/>
    </xf>
    <xf numFmtId="9" fontId="2" fillId="0" borderId="17" xfId="0" applyNumberFormat="1" applyFont="1" applyBorder="1"/>
    <xf numFmtId="0" fontId="27" fillId="0" borderId="17" xfId="0" applyFont="1" applyBorder="1" applyAlignment="1">
      <alignment horizontal="justify" vertical="center"/>
    </xf>
    <xf numFmtId="0" fontId="38" fillId="0" borderId="18" xfId="0" applyFont="1" applyBorder="1" applyAlignment="1" applyProtection="1">
      <alignment horizontal="justify"/>
      <protection locked="0"/>
    </xf>
    <xf numFmtId="9" fontId="27" fillId="0" borderId="4" xfId="0" applyNumberFormat="1" applyFont="1" applyBorder="1" applyAlignment="1">
      <alignment vertical="center"/>
    </xf>
    <xf numFmtId="0" fontId="27" fillId="0" borderId="11" xfId="0" applyFont="1" applyBorder="1" applyAlignment="1" applyProtection="1">
      <alignment horizontal="center"/>
      <protection locked="0"/>
    </xf>
    <xf numFmtId="0" fontId="27" fillId="6" borderId="20" xfId="0" applyFont="1" applyFill="1" applyBorder="1" applyAlignment="1" applyProtection="1">
      <alignment horizontal="center" vertical="center" wrapText="1"/>
      <protection locked="0"/>
    </xf>
    <xf numFmtId="1" fontId="27" fillId="0" borderId="4" xfId="0" applyNumberFormat="1" applyFont="1" applyBorder="1" applyAlignment="1" applyProtection="1">
      <alignment horizontal="center" vertical="center"/>
      <protection locked="0"/>
    </xf>
    <xf numFmtId="0" fontId="39" fillId="0" borderId="20" xfId="0" applyFont="1" applyBorder="1" applyAlignment="1" applyProtection="1">
      <alignment wrapText="1"/>
      <protection locked="0"/>
    </xf>
    <xf numFmtId="0" fontId="24" fillId="0" borderId="17" xfId="0" applyFont="1" applyBorder="1" applyAlignment="1" applyProtection="1">
      <alignment vertical="center"/>
      <protection locked="0"/>
    </xf>
    <xf numFmtId="0" fontId="3" fillId="0" borderId="4" xfId="0" applyFont="1" applyBorder="1" applyProtection="1">
      <protection locked="0"/>
    </xf>
    <xf numFmtId="0" fontId="27" fillId="0" borderId="19" xfId="0" applyFont="1" applyBorder="1" applyProtection="1">
      <protection locked="0"/>
    </xf>
    <xf numFmtId="1" fontId="27" fillId="0" borderId="17" xfId="0" applyNumberFormat="1" applyFont="1" applyBorder="1" applyAlignment="1" applyProtection="1">
      <alignment horizontal="center" vertical="center"/>
      <protection locked="0"/>
    </xf>
    <xf numFmtId="0" fontId="34" fillId="0" borderId="17" xfId="0" applyFont="1" applyBorder="1" applyAlignment="1" applyProtection="1">
      <alignment vertical="center"/>
      <protection locked="0"/>
    </xf>
    <xf numFmtId="0" fontId="27" fillId="0" borderId="17" xfId="0" applyFont="1" applyBorder="1" applyAlignment="1">
      <alignment horizontal="left" vertical="center"/>
    </xf>
    <xf numFmtId="0" fontId="34" fillId="0" borderId="18" xfId="0" applyFont="1" applyBorder="1" applyAlignment="1" applyProtection="1">
      <alignment vertical="center"/>
      <protection locked="0"/>
    </xf>
    <xf numFmtId="9" fontId="34" fillId="0" borderId="4" xfId="2" applyFont="1" applyFill="1" applyBorder="1" applyProtection="1">
      <protection locked="0"/>
    </xf>
    <xf numFmtId="0" fontId="27" fillId="0" borderId="4" xfId="0" applyFont="1" applyBorder="1" applyAlignment="1">
      <alignment horizontal="left" vertical="center" wrapText="1"/>
    </xf>
    <xf numFmtId="0" fontId="34" fillId="0" borderId="20" xfId="0" applyFont="1" applyBorder="1" applyProtection="1">
      <protection locked="0"/>
    </xf>
    <xf numFmtId="0" fontId="34" fillId="0" borderId="4" xfId="0" applyFont="1" applyBorder="1" applyProtection="1">
      <protection locked="0"/>
    </xf>
    <xf numFmtId="0" fontId="27" fillId="0" borderId="4" xfId="0" applyFont="1" applyBorder="1" applyAlignment="1">
      <alignment vertical="center" wrapText="1"/>
    </xf>
    <xf numFmtId="0" fontId="53" fillId="0" borderId="10" xfId="0" applyFont="1" applyBorder="1" applyProtection="1">
      <protection locked="0"/>
    </xf>
    <xf numFmtId="0" fontId="53" fillId="0" borderId="11" xfId="0" applyFont="1" applyBorder="1" applyProtection="1">
      <protection locked="0"/>
    </xf>
    <xf numFmtId="0" fontId="34" fillId="0" borderId="11" xfId="0" applyFont="1" applyBorder="1" applyProtection="1">
      <protection locked="0"/>
    </xf>
    <xf numFmtId="168" fontId="27" fillId="0" borderId="11" xfId="0" applyNumberFormat="1" applyFont="1" applyBorder="1" applyProtection="1">
      <protection locked="0"/>
    </xf>
    <xf numFmtId="1" fontId="27" fillId="0" borderId="11" xfId="0" applyNumberFormat="1" applyFont="1" applyBorder="1" applyAlignment="1" applyProtection="1">
      <alignment horizontal="center" vertical="center"/>
      <protection locked="0"/>
    </xf>
    <xf numFmtId="0" fontId="34" fillId="0" borderId="19" xfId="0" applyFont="1" applyBorder="1" applyProtection="1">
      <protection locked="0"/>
    </xf>
    <xf numFmtId="0" fontId="27" fillId="0" borderId="18" xfId="0" applyFont="1" applyBorder="1" applyAlignment="1" applyProtection="1">
      <alignment horizontal="left" vertical="top" wrapText="1"/>
      <protection locked="0"/>
    </xf>
    <xf numFmtId="0" fontId="27" fillId="0" borderId="20" xfId="0" applyFont="1" applyBorder="1" applyAlignment="1" applyProtection="1">
      <alignment horizontal="left" vertical="top"/>
      <protection locked="0"/>
    </xf>
    <xf numFmtId="0" fontId="27" fillId="0" borderId="20" xfId="0" applyFont="1" applyBorder="1" applyAlignment="1" applyProtection="1">
      <alignment horizontal="left" vertical="top" wrapText="1"/>
      <protection locked="0"/>
    </xf>
    <xf numFmtId="0" fontId="27" fillId="0" borderId="19" xfId="0" applyFont="1" applyBorder="1" applyAlignment="1" applyProtection="1">
      <alignment horizontal="left" vertical="top" wrapText="1"/>
      <protection locked="0"/>
    </xf>
    <xf numFmtId="0" fontId="7" fillId="2" borderId="4"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4" xfId="0" applyFont="1" applyFill="1" applyBorder="1" applyAlignment="1">
      <alignment vertical="center" wrapText="1"/>
    </xf>
    <xf numFmtId="0" fontId="6" fillId="0" borderId="4" xfId="0" applyFont="1" applyBorder="1" applyAlignment="1">
      <alignment horizontal="center" vertical="center"/>
    </xf>
    <xf numFmtId="0" fontId="12" fillId="4" borderId="17" xfId="0" applyFont="1" applyFill="1" applyBorder="1" applyAlignment="1">
      <alignment horizontal="center" vertical="center" wrapText="1"/>
    </xf>
    <xf numFmtId="0" fontId="6" fillId="0" borderId="20" xfId="0" applyFont="1" applyBorder="1"/>
    <xf numFmtId="0" fontId="0" fillId="0" borderId="24" xfId="0" applyBorder="1"/>
    <xf numFmtId="0" fontId="6" fillId="0" borderId="52" xfId="0" applyFont="1" applyBorder="1" applyAlignment="1">
      <alignment horizontal="center" vertical="center"/>
    </xf>
    <xf numFmtId="0" fontId="6" fillId="0" borderId="52" xfId="0" applyFont="1" applyBorder="1"/>
    <xf numFmtId="0" fontId="6" fillId="0" borderId="52" xfId="0" applyFont="1" applyBorder="1" applyAlignment="1">
      <alignment vertical="center"/>
    </xf>
    <xf numFmtId="0" fontId="6" fillId="0" borderId="52" xfId="0" applyFont="1" applyBorder="1" applyAlignment="1">
      <alignment vertical="center" wrapText="1"/>
    </xf>
    <xf numFmtId="0" fontId="7" fillId="0" borderId="4" xfId="0" applyFont="1" applyBorder="1" applyAlignment="1">
      <alignment horizontal="left" vertical="center"/>
    </xf>
    <xf numFmtId="0" fontId="6" fillId="0" borderId="4" xfId="0" applyFont="1" applyBorder="1" applyAlignment="1">
      <alignment horizontal="left"/>
    </xf>
    <xf numFmtId="0" fontId="12" fillId="0" borderId="4" xfId="0" applyFont="1" applyBorder="1" applyAlignment="1">
      <alignment vertical="center"/>
    </xf>
    <xf numFmtId="0" fontId="6" fillId="0" borderId="4" xfId="0" applyFont="1" applyBorder="1" applyAlignment="1">
      <alignment horizontal="center"/>
    </xf>
    <xf numFmtId="9" fontId="27" fillId="0" borderId="17" xfId="0" applyNumberFormat="1" applyFont="1" applyBorder="1" applyAlignment="1" applyProtection="1">
      <alignment vertical="center"/>
      <protection locked="0"/>
    </xf>
    <xf numFmtId="9" fontId="27" fillId="0" borderId="4" xfId="2" applyFont="1" applyFill="1" applyBorder="1" applyProtection="1">
      <protection locked="0"/>
    </xf>
    <xf numFmtId="0" fontId="9" fillId="0" borderId="6" xfId="0" applyFont="1" applyBorder="1"/>
    <xf numFmtId="0" fontId="9" fillId="0" borderId="10" xfId="0" applyFont="1" applyBorder="1" applyProtection="1">
      <protection locked="0"/>
    </xf>
    <xf numFmtId="0" fontId="9" fillId="0" borderId="19" xfId="0" applyFont="1" applyBorder="1" applyProtection="1">
      <protection locked="0"/>
    </xf>
    <xf numFmtId="0" fontId="27" fillId="0" borderId="18" xfId="0" applyFont="1" applyBorder="1" applyAlignment="1" applyProtection="1">
      <alignment vertical="center" wrapText="1"/>
      <protection locked="0"/>
    </xf>
    <xf numFmtId="0" fontId="29" fillId="0" borderId="11" xfId="0" applyFont="1" applyBorder="1" applyAlignment="1">
      <alignment vertical="center"/>
    </xf>
    <xf numFmtId="0" fontId="27" fillId="0" borderId="20" xfId="0" applyFont="1" applyBorder="1" applyAlignment="1" applyProtection="1">
      <alignment horizontal="center" wrapText="1"/>
      <protection locked="0"/>
    </xf>
    <xf numFmtId="1" fontId="27" fillId="0" borderId="4" xfId="2" applyNumberFormat="1" applyFont="1" applyFill="1" applyBorder="1" applyAlignment="1" applyProtection="1">
      <alignment vertical="center"/>
      <protection locked="0"/>
    </xf>
    <xf numFmtId="9" fontId="0" fillId="0" borderId="11" xfId="2" applyFont="1" applyBorder="1" applyProtection="1">
      <protection locked="0"/>
    </xf>
    <xf numFmtId="9" fontId="0" fillId="0" borderId="11" xfId="2" applyFont="1" applyFill="1" applyBorder="1" applyAlignment="1" applyProtection="1">
      <alignment vertical="center"/>
      <protection locked="0"/>
    </xf>
    <xf numFmtId="0" fontId="0" fillId="0" borderId="54" xfId="0" applyBorder="1" applyProtection="1">
      <protection locked="0"/>
    </xf>
    <xf numFmtId="0" fontId="0" fillId="0" borderId="52" xfId="0" applyBorder="1" applyProtection="1">
      <protection locked="0"/>
    </xf>
    <xf numFmtId="0" fontId="0" fillId="0" borderId="52" xfId="0" applyBorder="1"/>
    <xf numFmtId="0" fontId="0" fillId="0" borderId="55" xfId="0" applyBorder="1" applyProtection="1">
      <protection locked="0"/>
    </xf>
    <xf numFmtId="9" fontId="27" fillId="0" borderId="17" xfId="2" applyFont="1" applyFill="1" applyBorder="1" applyAlignment="1" applyProtection="1">
      <alignment vertical="center" wrapText="1"/>
      <protection locked="0"/>
    </xf>
    <xf numFmtId="4" fontId="27" fillId="0" borderId="17" xfId="0" applyNumberFormat="1" applyFont="1" applyBorder="1" applyAlignment="1" applyProtection="1">
      <alignment vertical="center"/>
      <protection locked="0"/>
    </xf>
    <xf numFmtId="9" fontId="27" fillId="0" borderId="17" xfId="0" applyNumberFormat="1" applyFont="1" applyBorder="1" applyAlignment="1" applyProtection="1">
      <alignment vertical="center" wrapText="1"/>
      <protection locked="0"/>
    </xf>
    <xf numFmtId="0" fontId="27" fillId="0" borderId="32"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45" fillId="0" borderId="17" xfId="0" applyFont="1" applyBorder="1" applyAlignment="1">
      <alignment horizontal="center" vertical="center"/>
    </xf>
    <xf numFmtId="0" fontId="42" fillId="0" borderId="20" xfId="0" applyFont="1" applyBorder="1" applyAlignment="1" applyProtection="1">
      <alignment horizontal="left" vertical="center"/>
      <protection locked="0"/>
    </xf>
    <xf numFmtId="0" fontId="42" fillId="0" borderId="20" xfId="0" applyFont="1" applyBorder="1" applyAlignment="1" applyProtection="1">
      <alignment horizontal="left" vertical="center" wrapText="1"/>
      <protection locked="0"/>
    </xf>
    <xf numFmtId="0" fontId="45" fillId="6" borderId="58" xfId="0" applyFont="1" applyFill="1" applyBorder="1" applyAlignment="1" applyProtection="1">
      <alignment horizontal="left" vertical="center" wrapText="1"/>
      <protection locked="0"/>
    </xf>
    <xf numFmtId="0" fontId="42" fillId="0" borderId="20" xfId="0" applyFont="1" applyBorder="1" applyAlignment="1">
      <alignment horizontal="left" vertical="center"/>
    </xf>
    <xf numFmtId="0" fontId="43" fillId="6" borderId="11" xfId="0" applyFont="1" applyFill="1" applyBorder="1" applyAlignment="1" applyProtection="1">
      <alignment horizontal="left" vertical="center" wrapText="1"/>
      <protection locked="0"/>
    </xf>
    <xf numFmtId="1" fontId="42" fillId="0" borderId="11" xfId="2" applyNumberFormat="1" applyFont="1" applyFill="1" applyBorder="1" applyAlignment="1" applyProtection="1">
      <alignment horizontal="center" vertical="center"/>
      <protection locked="0"/>
    </xf>
    <xf numFmtId="9" fontId="42" fillId="0" borderId="11" xfId="2" applyFont="1" applyBorder="1" applyAlignment="1" applyProtection="1">
      <alignment horizontal="center" vertical="center"/>
      <protection locked="0"/>
    </xf>
    <xf numFmtId="1" fontId="42" fillId="0" borderId="11" xfId="0" applyNumberFormat="1" applyFont="1" applyBorder="1" applyAlignment="1" applyProtection="1">
      <alignment horizontal="left" vertical="center"/>
      <protection locked="0"/>
    </xf>
    <xf numFmtId="0" fontId="42" fillId="0" borderId="11" xfId="0" applyFont="1" applyBorder="1" applyAlignment="1">
      <alignment horizontal="left" vertical="center" wrapText="1"/>
    </xf>
    <xf numFmtId="168" fontId="42" fillId="0" borderId="11" xfId="1" applyNumberFormat="1" applyFont="1" applyFill="1" applyBorder="1" applyAlignment="1" applyProtection="1">
      <alignment horizontal="center" vertical="center"/>
      <protection locked="0"/>
    </xf>
    <xf numFmtId="0" fontId="42" fillId="0" borderId="11" xfId="0" applyFont="1" applyBorder="1" applyAlignment="1" applyProtection="1">
      <alignment horizontal="center" vertical="center"/>
      <protection locked="0"/>
    </xf>
    <xf numFmtId="0" fontId="42" fillId="0" borderId="11" xfId="2" applyNumberFormat="1" applyFont="1" applyBorder="1" applyAlignment="1" applyProtection="1">
      <alignment horizontal="center" vertical="center"/>
    </xf>
    <xf numFmtId="9" fontId="42" fillId="0" borderId="11" xfId="0" applyNumberFormat="1" applyFont="1" applyBorder="1" applyAlignment="1">
      <alignment horizontal="center" vertical="center"/>
    </xf>
    <xf numFmtId="0" fontId="45" fillId="0" borderId="11" xfId="0" applyFont="1" applyBorder="1" applyAlignment="1">
      <alignment horizontal="center" vertical="center"/>
    </xf>
    <xf numFmtId="0" fontId="42" fillId="0" borderId="11" xfId="0" applyFont="1" applyBorder="1" applyAlignment="1">
      <alignment horizontal="left" vertical="center"/>
    </xf>
    <xf numFmtId="0" fontId="42" fillId="0" borderId="19" xfId="0" applyFont="1" applyBorder="1" applyAlignment="1">
      <alignment horizontal="left" vertical="center"/>
    </xf>
    <xf numFmtId="0" fontId="46" fillId="5" borderId="4" xfId="0" applyFont="1" applyFill="1" applyBorder="1" applyAlignment="1">
      <alignment horizontal="center"/>
    </xf>
    <xf numFmtId="0" fontId="46" fillId="5" borderId="4" xfId="0" applyFont="1" applyFill="1" applyBorder="1" applyAlignment="1">
      <alignment horizontal="center" wrapText="1"/>
    </xf>
    <xf numFmtId="0" fontId="2" fillId="4" borderId="4" xfId="0" applyFont="1" applyFill="1" applyBorder="1"/>
    <xf numFmtId="0" fontId="46" fillId="5" borderId="6" xfId="0" applyFont="1" applyFill="1" applyBorder="1"/>
    <xf numFmtId="0" fontId="46" fillId="5" borderId="4" xfId="0" applyFont="1" applyFill="1" applyBorder="1"/>
    <xf numFmtId="0" fontId="46" fillId="0" borderId="4" xfId="0" applyFont="1" applyBorder="1"/>
    <xf numFmtId="0" fontId="24" fillId="0" borderId="4" xfId="0" applyFont="1" applyBorder="1" applyAlignment="1">
      <alignment wrapText="1"/>
    </xf>
    <xf numFmtId="9" fontId="24" fillId="0" borderId="4" xfId="0" applyNumberFormat="1" applyFont="1" applyBorder="1" applyAlignment="1">
      <alignment horizontal="center"/>
    </xf>
    <xf numFmtId="0" fontId="54" fillId="0" borderId="6" xfId="0" applyFont="1" applyBorder="1" applyAlignment="1">
      <alignment horizontal="justify"/>
    </xf>
    <xf numFmtId="0" fontId="54" fillId="0" borderId="6" xfId="0" applyFont="1" applyBorder="1" applyAlignment="1">
      <alignment horizontal="justify" wrapText="1"/>
    </xf>
    <xf numFmtId="0" fontId="54" fillId="0" borderId="6" xfId="0" applyFont="1" applyBorder="1" applyAlignment="1">
      <alignment horizontal="justify" vertical="center" wrapText="1"/>
    </xf>
    <xf numFmtId="0" fontId="24" fillId="0" borderId="6" xfId="0" applyFont="1" applyBorder="1" applyAlignment="1">
      <alignment wrapText="1"/>
    </xf>
    <xf numFmtId="0" fontId="24" fillId="4" borderId="4" xfId="0" applyFont="1" applyFill="1" applyBorder="1"/>
    <xf numFmtId="9" fontId="24" fillId="4" borderId="4" xfId="0" applyNumberFormat="1" applyFont="1" applyFill="1" applyBorder="1" applyAlignment="1">
      <alignment horizontal="center"/>
    </xf>
    <xf numFmtId="9" fontId="24" fillId="6" borderId="4" xfId="0" applyNumberFormat="1" applyFont="1" applyFill="1" applyBorder="1" applyAlignment="1">
      <alignment horizontal="center"/>
    </xf>
    <xf numFmtId="0" fontId="24" fillId="6" borderId="4" xfId="0" applyFont="1" applyFill="1" applyBorder="1"/>
    <xf numFmtId="0" fontId="24" fillId="0" borderId="6" xfId="0" applyFont="1" applyBorder="1" applyAlignment="1">
      <alignment horizontal="justify" wrapText="1"/>
    </xf>
    <xf numFmtId="0" fontId="24" fillId="4" borderId="4" xfId="0" applyFont="1" applyFill="1" applyBorder="1" applyAlignment="1">
      <alignment horizontal="center"/>
    </xf>
    <xf numFmtId="0" fontId="24" fillId="0" borderId="6" xfId="0" applyFont="1" applyBorder="1"/>
    <xf numFmtId="0" fontId="46" fillId="0" borderId="4" xfId="0" applyFont="1" applyBorder="1" applyAlignment="1">
      <alignment wrapText="1"/>
    </xf>
    <xf numFmtId="0" fontId="24" fillId="0" borderId="4" xfId="0" applyFont="1" applyBorder="1" applyAlignment="1">
      <alignment horizontal="justify" wrapText="1"/>
    </xf>
    <xf numFmtId="9" fontId="54" fillId="0" borderId="4" xfId="0" applyNumberFormat="1" applyFont="1" applyBorder="1" applyAlignment="1">
      <alignment horizontal="center"/>
    </xf>
    <xf numFmtId="0" fontId="46" fillId="0" borderId="15" xfId="0" applyFont="1" applyBorder="1" applyProtection="1">
      <protection locked="0"/>
    </xf>
    <xf numFmtId="0" fontId="46" fillId="0" borderId="0" xfId="0" applyFont="1" applyProtection="1">
      <protection locked="0"/>
    </xf>
    <xf numFmtId="0" fontId="46" fillId="2" borderId="4" xfId="0" applyFont="1" applyFill="1" applyBorder="1"/>
    <xf numFmtId="0" fontId="24" fillId="2" borderId="4" xfId="0" applyFont="1" applyFill="1" applyBorder="1"/>
    <xf numFmtId="0" fontId="46" fillId="4" borderId="4" xfId="0" applyFont="1" applyFill="1" applyBorder="1"/>
    <xf numFmtId="0" fontId="24" fillId="4" borderId="4" xfId="0" applyFont="1" applyFill="1" applyBorder="1" applyAlignment="1">
      <alignment wrapText="1"/>
    </xf>
    <xf numFmtId="0" fontId="24" fillId="0" borderId="4" xfId="0" applyFont="1" applyBorder="1" applyAlignment="1" applyProtection="1">
      <alignment vertical="center" wrapText="1"/>
      <protection locked="0"/>
    </xf>
    <xf numFmtId="9" fontId="24" fillId="6" borderId="4" xfId="0" applyNumberFormat="1" applyFont="1" applyFill="1" applyBorder="1" applyAlignment="1">
      <alignment horizontal="center" vertical="center"/>
    </xf>
    <xf numFmtId="0" fontId="24" fillId="4" borderId="4" xfId="0" applyFont="1" applyFill="1" applyBorder="1" applyAlignment="1" applyProtection="1">
      <alignment vertical="center" wrapText="1"/>
      <protection locked="0"/>
    </xf>
    <xf numFmtId="9" fontId="24" fillId="4" borderId="4" xfId="0" applyNumberFormat="1" applyFont="1" applyFill="1" applyBorder="1" applyAlignment="1">
      <alignment horizontal="center" vertical="center"/>
    </xf>
    <xf numFmtId="0" fontId="46" fillId="0" borderId="0" xfId="0" applyFont="1"/>
    <xf numFmtId="0" fontId="55" fillId="0" borderId="0" xfId="0" applyFont="1"/>
    <xf numFmtId="0" fontId="56" fillId="0" borderId="0" xfId="0" applyFont="1"/>
    <xf numFmtId="0" fontId="8" fillId="0" borderId="0" xfId="0" applyFont="1" applyAlignment="1">
      <alignment horizontal="center"/>
    </xf>
    <xf numFmtId="0" fontId="8" fillId="0" borderId="47" xfId="0" applyFont="1" applyBorder="1" applyAlignment="1">
      <alignment horizontal="center"/>
    </xf>
    <xf numFmtId="0" fontId="31" fillId="0" borderId="4" xfId="4" applyFont="1" applyBorder="1" applyAlignment="1">
      <alignment horizontal="justify" vertical="center" wrapText="1"/>
    </xf>
    <xf numFmtId="0" fontId="35" fillId="0" borderId="34" xfId="0" applyFont="1" applyBorder="1" applyAlignment="1" applyProtection="1">
      <alignment horizontal="center" vertical="center"/>
      <protection locked="0"/>
    </xf>
    <xf numFmtId="0" fontId="35" fillId="0" borderId="2" xfId="0" applyFont="1" applyBorder="1" applyAlignment="1" applyProtection="1">
      <alignment horizontal="center" vertical="center"/>
      <protection locked="0"/>
    </xf>
    <xf numFmtId="0" fontId="35" fillId="0" borderId="70" xfId="0" applyFont="1" applyBorder="1" applyAlignment="1" applyProtection="1">
      <alignment horizontal="center" vertical="center"/>
      <protection locked="0"/>
    </xf>
    <xf numFmtId="0" fontId="35" fillId="0" borderId="32" xfId="0" applyFont="1" applyBorder="1" applyAlignment="1" applyProtection="1">
      <alignment horizontal="center" vertical="center"/>
      <protection locked="0"/>
    </xf>
    <xf numFmtId="0" fontId="35" fillId="0" borderId="67" xfId="0" applyFont="1" applyBorder="1" applyAlignment="1" applyProtection="1">
      <alignment horizontal="center" vertical="center"/>
      <protection locked="0"/>
    </xf>
    <xf numFmtId="0" fontId="31" fillId="0" borderId="17" xfId="4" applyFont="1" applyBorder="1" applyAlignment="1">
      <alignment horizontal="justify" vertical="center" wrapText="1"/>
    </xf>
    <xf numFmtId="0" fontId="31" fillId="6" borderId="4" xfId="4" applyFont="1" applyFill="1" applyBorder="1" applyAlignment="1">
      <alignment horizontal="justify" vertical="center" wrapText="1"/>
    </xf>
    <xf numFmtId="0" fontId="31" fillId="0" borderId="4" xfId="0" applyFont="1" applyBorder="1" applyAlignment="1">
      <alignment horizontal="justify" vertical="center" wrapText="1"/>
    </xf>
    <xf numFmtId="0" fontId="27" fillId="0" borderId="4" xfId="0" applyFont="1" applyBorder="1" applyAlignment="1">
      <alignment horizontal="justify" vertical="center" wrapText="1"/>
    </xf>
    <xf numFmtId="0" fontId="27" fillId="0" borderId="4" xfId="0" applyFont="1" applyBorder="1" applyAlignment="1" applyProtection="1">
      <alignment horizontal="justify" vertical="center" wrapText="1"/>
      <protection locked="0"/>
    </xf>
    <xf numFmtId="0" fontId="27" fillId="0" borderId="4" xfId="0" applyFont="1" applyBorder="1" applyAlignment="1" applyProtection="1">
      <alignment horizontal="center" wrapText="1"/>
      <protection locked="0"/>
    </xf>
    <xf numFmtId="0" fontId="27" fillId="0" borderId="16" xfId="0" applyFont="1" applyBorder="1" applyAlignment="1" applyProtection="1">
      <alignment horizontal="justify" vertical="center" wrapText="1"/>
      <protection locked="0"/>
    </xf>
    <xf numFmtId="0" fontId="27" fillId="0" borderId="58" xfId="0" applyFont="1" applyBorder="1" applyAlignment="1" applyProtection="1">
      <alignment horizontal="justify" vertical="center" wrapText="1"/>
      <protection locked="0"/>
    </xf>
    <xf numFmtId="0" fontId="13" fillId="0" borderId="5" xfId="0" applyFont="1" applyBorder="1" applyAlignment="1" applyProtection="1">
      <alignment horizontal="left"/>
      <protection locked="0"/>
    </xf>
    <xf numFmtId="0" fontId="13" fillId="0" borderId="15" xfId="0" applyFont="1" applyBorder="1" applyAlignment="1" applyProtection="1">
      <alignment horizontal="left"/>
      <protection locked="0"/>
    </xf>
    <xf numFmtId="0" fontId="13" fillId="0" borderId="6" xfId="0" applyFont="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49" xfId="0" applyFont="1" applyFill="1" applyBorder="1" applyAlignment="1" applyProtection="1">
      <alignment horizontal="center" vertical="center" wrapText="1"/>
      <protection locked="0"/>
    </xf>
    <xf numFmtId="0" fontId="3" fillId="2" borderId="57"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1" xfId="0" applyFont="1" applyFill="1" applyBorder="1" applyAlignment="1" applyProtection="1">
      <alignment horizontal="center" vertical="center" wrapText="1"/>
      <protection locked="0"/>
    </xf>
    <xf numFmtId="0" fontId="3" fillId="2" borderId="62"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left"/>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31" fillId="0" borderId="4" xfId="0" applyFont="1" applyBorder="1" applyAlignment="1" applyProtection="1">
      <alignment horizontal="center" vertical="center" wrapText="1"/>
      <protection locked="0"/>
    </xf>
    <xf numFmtId="0" fontId="31" fillId="0" borderId="4" xfId="4" applyFont="1" applyBorder="1" applyAlignment="1">
      <alignment horizontal="center" vertical="center" wrapText="1"/>
    </xf>
    <xf numFmtId="0" fontId="31" fillId="0" borderId="58" xfId="0" applyFont="1" applyBorder="1" applyAlignment="1">
      <alignment horizontal="center" vertical="center" wrapText="1"/>
    </xf>
    <xf numFmtId="0" fontId="31" fillId="0" borderId="10" xfId="0" applyFont="1" applyBorder="1" applyAlignment="1">
      <alignment horizontal="center" vertical="center" wrapText="1"/>
    </xf>
    <xf numFmtId="0" fontId="27" fillId="0" borderId="11" xfId="0" applyFont="1" applyBorder="1" applyAlignment="1" applyProtection="1">
      <alignment horizontal="justify" vertical="center" wrapText="1"/>
      <protection locked="0"/>
    </xf>
    <xf numFmtId="0" fontId="31" fillId="0" borderId="11" xfId="4" applyFont="1" applyBorder="1" applyAlignment="1">
      <alignment horizontal="center" vertical="center" wrapText="1"/>
    </xf>
    <xf numFmtId="0" fontId="24" fillId="0" borderId="16" xfId="0" applyFont="1" applyBorder="1" applyAlignment="1" applyProtection="1">
      <alignment horizontal="center" vertical="center"/>
      <protection locked="0"/>
    </xf>
    <xf numFmtId="0" fontId="24" fillId="0" borderId="58" xfId="0" applyFont="1" applyBorder="1" applyAlignment="1" applyProtection="1">
      <alignment horizontal="center" vertical="center"/>
      <protection locked="0"/>
    </xf>
    <xf numFmtId="0" fontId="24" fillId="0" borderId="17" xfId="0" applyFont="1" applyBorder="1" applyAlignment="1" applyProtection="1">
      <alignment horizontal="justify" vertical="center" wrapText="1"/>
      <protection locked="0"/>
    </xf>
    <xf numFmtId="0" fontId="24" fillId="0" borderId="4" xfId="0" applyFont="1" applyBorder="1" applyAlignment="1" applyProtection="1">
      <alignment horizontal="justify" vertical="center" wrapText="1"/>
      <protection locked="0"/>
    </xf>
    <xf numFmtId="0" fontId="24" fillId="0" borderId="4" xfId="0" applyFont="1" applyBorder="1" applyAlignment="1" applyProtection="1">
      <alignment horizontal="center" vertical="center" wrapText="1"/>
      <protection locked="0"/>
    </xf>
    <xf numFmtId="0" fontId="24" fillId="0" borderId="11" xfId="0" applyFont="1" applyBorder="1" applyAlignment="1" applyProtection="1">
      <alignment horizontal="center" vertical="center" wrapText="1"/>
      <protection locked="0"/>
    </xf>
    <xf numFmtId="0" fontId="24" fillId="0" borderId="58" xfId="0" applyFont="1" applyBorder="1" applyAlignment="1">
      <alignment horizontal="center" vertical="center"/>
    </xf>
    <xf numFmtId="0" fontId="24" fillId="0" borderId="10" xfId="0" applyFont="1" applyBorder="1" applyAlignment="1">
      <alignment horizontal="center" vertical="center"/>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31" fillId="0" borderId="4" xfId="0" applyFont="1" applyBorder="1" applyAlignment="1">
      <alignment horizontal="center" vertical="center" wrapText="1"/>
    </xf>
    <xf numFmtId="0" fontId="31" fillId="0" borderId="11" xfId="0" applyFont="1" applyBorder="1" applyAlignment="1">
      <alignment horizontal="center" vertical="center" wrapText="1"/>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1" fillId="0" borderId="4" xfId="0" applyFont="1" applyBorder="1" applyAlignment="1" applyProtection="1">
      <alignment horizontal="justify"/>
      <protection locked="0"/>
    </xf>
    <xf numFmtId="0" fontId="31" fillId="0" borderId="11" xfId="0" applyFont="1" applyBorder="1" applyAlignment="1" applyProtection="1">
      <alignment horizontal="justify"/>
      <protection locked="0"/>
    </xf>
    <xf numFmtId="0" fontId="27" fillId="0" borderId="20" xfId="0" applyFont="1" applyBorder="1" applyAlignment="1" applyProtection="1">
      <alignment horizontal="justify"/>
      <protection locked="0"/>
    </xf>
    <xf numFmtId="0" fontId="27" fillId="0" borderId="19" xfId="0" applyFont="1" applyBorder="1" applyAlignment="1" applyProtection="1">
      <alignment horizontal="justify"/>
      <protection locked="0"/>
    </xf>
    <xf numFmtId="0" fontId="27" fillId="0" borderId="4" xfId="0" applyFont="1" applyBorder="1" applyAlignment="1" applyProtection="1">
      <alignment horizontal="justify" wrapText="1"/>
      <protection locked="0"/>
    </xf>
    <xf numFmtId="0" fontId="27" fillId="0" borderId="11" xfId="0" applyFont="1" applyBorder="1" applyAlignment="1" applyProtection="1">
      <alignment horizontal="justify" wrapText="1"/>
      <protection locked="0"/>
    </xf>
    <xf numFmtId="0" fontId="27" fillId="0" borderId="17" xfId="0" applyFont="1" applyBorder="1" applyAlignment="1" applyProtection="1">
      <alignment horizontal="justify" vertical="center" wrapText="1"/>
      <protection locked="0"/>
    </xf>
    <xf numFmtId="9" fontId="27" fillId="0" borderId="17" xfId="0" applyNumberFormat="1" applyFont="1" applyBorder="1" applyAlignment="1">
      <alignment horizontal="center" vertical="center"/>
    </xf>
    <xf numFmtId="9" fontId="27" fillId="0" borderId="4" xfId="0" applyNumberFormat="1" applyFont="1" applyBorder="1" applyAlignment="1">
      <alignment horizontal="center" vertical="center"/>
    </xf>
    <xf numFmtId="0" fontId="27" fillId="0" borderId="58"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31" fillId="0" borderId="4" xfId="0" applyFont="1" applyBorder="1" applyAlignment="1">
      <alignment horizontal="justify" vertical="center"/>
    </xf>
    <xf numFmtId="0" fontId="31" fillId="0" borderId="17" xfId="0" applyFont="1" applyBorder="1" applyAlignment="1">
      <alignment horizontal="justify" vertical="center"/>
    </xf>
    <xf numFmtId="0" fontId="27" fillId="0" borderId="18" xfId="0" applyFont="1" applyBorder="1" applyAlignment="1" applyProtection="1">
      <alignment horizontal="justify"/>
      <protection locked="0"/>
    </xf>
    <xf numFmtId="0" fontId="27" fillId="0" borderId="16" xfId="0" applyFont="1" applyBorder="1" applyAlignment="1" applyProtection="1">
      <alignment horizontal="center" vertical="center"/>
      <protection locked="0"/>
    </xf>
    <xf numFmtId="0" fontId="29" fillId="0" borderId="17" xfId="0" applyFont="1" applyBorder="1" applyAlignment="1">
      <alignment horizontal="center" vertical="center"/>
    </xf>
    <xf numFmtId="0" fontId="29" fillId="0" borderId="4" xfId="0" applyFont="1" applyBorder="1" applyAlignment="1">
      <alignment horizontal="center" vertical="center"/>
    </xf>
    <xf numFmtId="0" fontId="27" fillId="0" borderId="17" xfId="0" applyFont="1" applyBorder="1" applyAlignment="1">
      <alignment horizontal="left"/>
    </xf>
    <xf numFmtId="0" fontId="27" fillId="0" borderId="4" xfId="0" applyFont="1" applyBorder="1" applyAlignment="1">
      <alignment horizontal="left"/>
    </xf>
    <xf numFmtId="0" fontId="27" fillId="0" borderId="17" xfId="0" applyFont="1" applyBorder="1" applyAlignment="1">
      <alignment horizontal="justify" wrapText="1"/>
    </xf>
    <xf numFmtId="0" fontId="27" fillId="0" borderId="4" xfId="0" applyFont="1" applyBorder="1" applyAlignment="1">
      <alignment horizontal="justify" wrapText="1"/>
    </xf>
    <xf numFmtId="0" fontId="27" fillId="0" borderId="17" xfId="2" applyNumberFormat="1" applyFont="1" applyBorder="1" applyAlignment="1" applyProtection="1">
      <alignment horizontal="center" vertical="center"/>
    </xf>
    <xf numFmtId="0" fontId="27" fillId="0" borderId="4" xfId="2" applyNumberFormat="1" applyFont="1" applyBorder="1" applyAlignment="1" applyProtection="1">
      <alignment horizontal="center" vertical="center"/>
    </xf>
    <xf numFmtId="9" fontId="27" fillId="0" borderId="17" xfId="2" applyFont="1" applyBorder="1" applyAlignment="1">
      <alignment horizontal="center" vertical="center"/>
    </xf>
    <xf numFmtId="9" fontId="27" fillId="0" borderId="4" xfId="2" applyFont="1" applyBorder="1" applyAlignment="1">
      <alignment horizontal="center" vertical="center"/>
    </xf>
    <xf numFmtId="0" fontId="27" fillId="0" borderId="4" xfId="0" applyFont="1" applyBorder="1" applyAlignment="1">
      <alignment horizontal="center" vertical="center"/>
    </xf>
    <xf numFmtId="0" fontId="27" fillId="0" borderId="4" xfId="0" applyFont="1" applyBorder="1" applyAlignment="1" applyProtection="1">
      <alignment horizontal="center" vertical="center" wrapText="1"/>
      <protection locked="0"/>
    </xf>
    <xf numFmtId="0" fontId="27" fillId="0" borderId="11" xfId="0" applyFont="1" applyBorder="1" applyAlignment="1" applyProtection="1">
      <alignment horizontal="center" vertical="center" wrapText="1"/>
      <protection locked="0"/>
    </xf>
    <xf numFmtId="0" fontId="27" fillId="0" borderId="51" xfId="0" applyFont="1" applyBorder="1" applyAlignment="1" applyProtection="1">
      <alignment horizontal="center" vertical="center"/>
      <protection locked="0"/>
    </xf>
    <xf numFmtId="0" fontId="27" fillId="0" borderId="53" xfId="0" applyFont="1" applyBorder="1" applyAlignment="1" applyProtection="1">
      <alignment horizontal="justify" vertical="center" wrapText="1"/>
      <protection locked="0"/>
    </xf>
    <xf numFmtId="0" fontId="27" fillId="0" borderId="52" xfId="0" applyFont="1" applyBorder="1" applyAlignment="1" applyProtection="1">
      <alignment horizontal="justify" vertical="center" wrapText="1"/>
      <protection locked="0"/>
    </xf>
    <xf numFmtId="0" fontId="27" fillId="0" borderId="16" xfId="0" applyFont="1" applyBorder="1" applyAlignment="1" applyProtection="1">
      <alignment horizontal="center"/>
      <protection locked="0"/>
    </xf>
    <xf numFmtId="0" fontId="27" fillId="0" borderId="58" xfId="0" applyFont="1" applyBorder="1" applyAlignment="1" applyProtection="1">
      <alignment horizontal="center"/>
      <protection locked="0"/>
    </xf>
    <xf numFmtId="9" fontId="27" fillId="0" borderId="11" xfId="0" applyNumberFormat="1" applyFont="1" applyBorder="1" applyAlignment="1">
      <alignment horizontal="center" vertical="center"/>
    </xf>
    <xf numFmtId="0" fontId="29" fillId="0" borderId="11" xfId="0" applyFont="1" applyBorder="1" applyAlignment="1">
      <alignment horizontal="center" vertical="center"/>
    </xf>
    <xf numFmtId="0" fontId="27" fillId="0" borderId="4" xfId="0" applyFont="1" applyBorder="1" applyAlignment="1" applyProtection="1">
      <alignment horizontal="center"/>
      <protection locked="0"/>
    </xf>
    <xf numFmtId="0" fontId="27" fillId="0" borderId="11" xfId="0" applyFont="1" applyBorder="1" applyAlignment="1" applyProtection="1">
      <alignment horizontal="center"/>
      <protection locked="0"/>
    </xf>
    <xf numFmtId="0" fontId="27" fillId="0" borderId="17" xfId="2" applyNumberFormat="1" applyFont="1" applyFill="1" applyBorder="1" applyAlignment="1" applyProtection="1">
      <alignment horizontal="justify" vertical="center"/>
      <protection locked="0"/>
    </xf>
    <xf numFmtId="0" fontId="27" fillId="0" borderId="4" xfId="2" applyNumberFormat="1" applyFont="1" applyFill="1" applyBorder="1" applyAlignment="1" applyProtection="1">
      <alignment horizontal="justify" vertical="center"/>
      <protection locked="0"/>
    </xf>
    <xf numFmtId="0" fontId="31" fillId="0" borderId="4" xfId="0" applyFont="1" applyBorder="1" applyAlignment="1" applyProtection="1">
      <alignment horizontal="justify" vertical="center" wrapText="1"/>
      <protection locked="0"/>
    </xf>
    <xf numFmtId="168" fontId="27" fillId="0" borderId="4" xfId="1" applyNumberFormat="1" applyFont="1" applyFill="1" applyBorder="1" applyAlignment="1" applyProtection="1">
      <alignment horizontal="center" vertical="center"/>
      <protection locked="0"/>
    </xf>
    <xf numFmtId="168" fontId="27" fillId="0" borderId="11" xfId="1" applyNumberFormat="1" applyFont="1" applyFill="1" applyBorder="1" applyAlignment="1" applyProtection="1">
      <alignment horizontal="center" vertical="center"/>
      <protection locked="0"/>
    </xf>
    <xf numFmtId="168" fontId="31" fillId="0" borderId="4" xfId="1" applyNumberFormat="1" applyFont="1" applyFill="1" applyBorder="1" applyAlignment="1" applyProtection="1">
      <alignment horizontal="center" vertical="center"/>
      <protection locked="0"/>
    </xf>
    <xf numFmtId="168" fontId="31" fillId="0" borderId="11" xfId="1"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1" fontId="27" fillId="0" borderId="11" xfId="2" applyNumberFormat="1" applyFont="1" applyFill="1" applyBorder="1" applyAlignment="1" applyProtection="1">
      <alignment horizontal="center" vertical="center"/>
      <protection locked="0"/>
    </xf>
    <xf numFmtId="0" fontId="27" fillId="0" borderId="11" xfId="2" applyNumberFormat="1" applyFont="1" applyBorder="1" applyAlignment="1" applyProtection="1">
      <alignment horizontal="center" vertical="center"/>
    </xf>
    <xf numFmtId="0" fontId="27" fillId="6" borderId="4" xfId="2" applyNumberFormat="1" applyFont="1" applyFill="1" applyBorder="1" applyAlignment="1" applyProtection="1">
      <alignment horizontal="justify" vertical="center"/>
      <protection locked="0"/>
    </xf>
    <xf numFmtId="0" fontId="27" fillId="6" borderId="4" xfId="0" applyFont="1" applyFill="1" applyBorder="1" applyAlignment="1" applyProtection="1">
      <alignment horizontal="justify" vertical="center" wrapText="1"/>
      <protection locked="0"/>
    </xf>
    <xf numFmtId="0" fontId="27" fillId="0" borderId="11" xfId="2" applyNumberFormat="1" applyFont="1" applyFill="1" applyBorder="1" applyAlignment="1" applyProtection="1">
      <alignment horizontal="justify" vertical="center"/>
      <protection locked="0"/>
    </xf>
    <xf numFmtId="0" fontId="31" fillId="0" borderId="11" xfId="0" applyFont="1" applyBorder="1" applyAlignment="1" applyProtection="1">
      <alignment horizontal="justify" vertical="center" wrapText="1"/>
      <protection locked="0"/>
    </xf>
    <xf numFmtId="0" fontId="2" fillId="0" borderId="63" xfId="0" applyFont="1" applyBorder="1" applyAlignment="1" applyProtection="1">
      <alignment horizontal="center"/>
      <protection locked="0"/>
    </xf>
    <xf numFmtId="0" fontId="2" fillId="0" borderId="35" xfId="0" applyFont="1" applyBorder="1" applyAlignment="1" applyProtection="1">
      <alignment horizontal="center"/>
      <protection locked="0"/>
    </xf>
    <xf numFmtId="0" fontId="2" fillId="0" borderId="48" xfId="0" applyFont="1" applyBorder="1" applyAlignment="1" applyProtection="1">
      <alignment horizontal="center"/>
      <protection locked="0"/>
    </xf>
    <xf numFmtId="0" fontId="2" fillId="0" borderId="64" xfId="0" applyFont="1" applyBorder="1" applyAlignment="1" applyProtection="1">
      <alignment horizontal="center"/>
      <protection locked="0"/>
    </xf>
    <xf numFmtId="0" fontId="2" fillId="0" borderId="25" xfId="0" applyFont="1" applyBorder="1" applyAlignment="1" applyProtection="1">
      <alignment horizontal="center"/>
      <protection locked="0"/>
    </xf>
    <xf numFmtId="0" fontId="27" fillId="6" borderId="4" xfId="0" applyFont="1" applyFill="1" applyBorder="1" applyAlignment="1" applyProtection="1">
      <alignment horizontal="center" vertical="center" wrapText="1"/>
      <protection locked="0"/>
    </xf>
    <xf numFmtId="0" fontId="27" fillId="6" borderId="20" xfId="0" applyFont="1" applyFill="1" applyBorder="1" applyAlignment="1" applyProtection="1">
      <alignment horizontal="center" vertical="center" wrapText="1"/>
      <protection locked="0"/>
    </xf>
    <xf numFmtId="0" fontId="31" fillId="0" borderId="4" xfId="2" applyNumberFormat="1" applyFont="1" applyFill="1" applyBorder="1" applyAlignment="1" applyProtection="1">
      <alignment horizontal="justify" vertical="center"/>
      <protection locked="0"/>
    </xf>
    <xf numFmtId="0" fontId="27" fillId="0" borderId="4" xfId="0" applyFont="1" applyBorder="1" applyAlignment="1" applyProtection="1">
      <alignment horizontal="center" vertical="center"/>
      <protection locked="0"/>
    </xf>
    <xf numFmtId="0" fontId="31" fillId="0" borderId="17" xfId="0" applyFont="1" applyBorder="1" applyAlignment="1" applyProtection="1">
      <alignment horizontal="justify" vertical="center" wrapText="1"/>
      <protection locked="0"/>
    </xf>
    <xf numFmtId="168" fontId="27" fillId="0" borderId="17" xfId="1" applyNumberFormat="1" applyFont="1" applyFill="1" applyBorder="1" applyAlignment="1" applyProtection="1">
      <alignment horizontal="center" vertical="center"/>
      <protection locked="0"/>
    </xf>
    <xf numFmtId="1" fontId="27" fillId="0" borderId="17" xfId="2" applyNumberFormat="1" applyFont="1" applyFill="1" applyBorder="1" applyAlignment="1" applyProtection="1">
      <alignment horizontal="center" vertical="center"/>
      <protection locked="0"/>
    </xf>
    <xf numFmtId="0" fontId="27" fillId="0" borderId="4" xfId="0" applyFont="1" applyBorder="1" applyAlignment="1" applyProtection="1">
      <alignment horizontal="justify" vertical="center"/>
      <protection locked="0"/>
    </xf>
    <xf numFmtId="0" fontId="27" fillId="0" borderId="17" xfId="2" applyNumberFormat="1" applyFont="1" applyFill="1" applyBorder="1" applyAlignment="1" applyProtection="1">
      <alignment horizontal="center" vertical="center"/>
      <protection locked="0"/>
    </xf>
    <xf numFmtId="0" fontId="27" fillId="0" borderId="4" xfId="2" applyNumberFormat="1"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27" fillId="0" borderId="17" xfId="0" applyFont="1" applyBorder="1" applyAlignment="1" applyProtection="1">
      <alignment horizontal="center"/>
      <protection locked="0"/>
    </xf>
    <xf numFmtId="0" fontId="27" fillId="6" borderId="11" xfId="0" applyFont="1" applyFill="1" applyBorder="1" applyAlignment="1" applyProtection="1">
      <alignment horizontal="center" vertical="center" wrapText="1"/>
      <protection locked="0"/>
    </xf>
    <xf numFmtId="0" fontId="27" fillId="6" borderId="18" xfId="0" applyFont="1" applyFill="1" applyBorder="1" applyAlignment="1" applyProtection="1">
      <alignment horizontal="center" vertical="center" wrapText="1"/>
      <protection locked="0"/>
    </xf>
    <xf numFmtId="0" fontId="27" fillId="6" borderId="19" xfId="0" applyFont="1" applyFill="1" applyBorder="1" applyAlignment="1" applyProtection="1">
      <alignment horizontal="center" vertical="center" wrapText="1"/>
      <protection locked="0"/>
    </xf>
    <xf numFmtId="0" fontId="27" fillId="6" borderId="17" xfId="0" applyFont="1" applyFill="1" applyBorder="1" applyAlignment="1" applyProtection="1">
      <alignment horizontal="center" vertical="center" wrapText="1"/>
      <protection locked="0"/>
    </xf>
    <xf numFmtId="0" fontId="46" fillId="2" borderId="7" xfId="0" applyFont="1" applyFill="1" applyBorder="1" applyAlignment="1" applyProtection="1">
      <alignment horizontal="center" vertical="center"/>
      <protection locked="0"/>
    </xf>
    <xf numFmtId="0" fontId="46" fillId="2" borderId="8" xfId="0" applyFont="1" applyFill="1" applyBorder="1" applyAlignment="1" applyProtection="1">
      <alignment horizontal="center" vertical="center"/>
      <protection locked="0"/>
    </xf>
    <xf numFmtId="0" fontId="46" fillId="2" borderId="9" xfId="0" applyFont="1" applyFill="1" applyBorder="1" applyAlignment="1" applyProtection="1">
      <alignment horizontal="center" vertical="center"/>
      <protection locked="0"/>
    </xf>
    <xf numFmtId="0" fontId="16" fillId="4" borderId="8" xfId="0" applyFont="1" applyFill="1" applyBorder="1" applyAlignment="1" applyProtection="1">
      <alignment horizontal="center" vertical="center"/>
      <protection locked="0"/>
    </xf>
    <xf numFmtId="0" fontId="16" fillId="4" borderId="9" xfId="0" applyFont="1" applyFill="1" applyBorder="1" applyAlignment="1" applyProtection="1">
      <alignment horizontal="center" vertical="center"/>
      <protection locked="0"/>
    </xf>
    <xf numFmtId="0" fontId="46" fillId="2" borderId="16" xfId="0" applyFont="1" applyFill="1" applyBorder="1" applyAlignment="1" applyProtection="1">
      <alignment horizontal="center" vertical="center" wrapText="1"/>
      <protection locked="0"/>
    </xf>
    <xf numFmtId="0" fontId="46" fillId="2" borderId="10" xfId="0" applyFont="1" applyFill="1" applyBorder="1" applyAlignment="1" applyProtection="1">
      <alignment horizontal="center" vertical="center" wrapText="1"/>
      <protection locked="0"/>
    </xf>
    <xf numFmtId="0" fontId="46" fillId="9" borderId="16" xfId="0" applyFont="1" applyFill="1" applyBorder="1" applyAlignment="1" applyProtection="1">
      <alignment horizontal="center" vertical="center" wrapText="1"/>
      <protection locked="0"/>
    </xf>
    <xf numFmtId="0" fontId="46" fillId="9" borderId="10" xfId="0" applyFont="1" applyFill="1" applyBorder="1" applyAlignment="1" applyProtection="1">
      <alignment horizontal="center" vertical="center" wrapText="1"/>
      <protection locked="0"/>
    </xf>
    <xf numFmtId="0" fontId="16" fillId="4" borderId="38" xfId="0" applyFont="1" applyFill="1" applyBorder="1" applyAlignment="1" applyProtection="1">
      <alignment horizontal="center" vertical="center" wrapText="1"/>
      <protection locked="0"/>
    </xf>
    <xf numFmtId="0" fontId="16" fillId="4" borderId="37" xfId="0" applyFont="1" applyFill="1" applyBorder="1" applyAlignment="1" applyProtection="1">
      <alignment horizontal="center" vertical="center" wrapText="1"/>
      <protection locked="0"/>
    </xf>
    <xf numFmtId="0" fontId="16" fillId="4" borderId="39" xfId="0" applyFont="1" applyFill="1" applyBorder="1" applyAlignment="1" applyProtection="1">
      <alignment horizontal="center" vertical="center" wrapText="1"/>
      <protection locked="0"/>
    </xf>
    <xf numFmtId="0" fontId="16" fillId="4" borderId="26" xfId="0" applyFont="1" applyFill="1" applyBorder="1" applyAlignment="1" applyProtection="1">
      <alignment horizontal="center" vertical="center" wrapText="1"/>
      <protection locked="0"/>
    </xf>
    <xf numFmtId="0" fontId="16" fillId="4" borderId="41" xfId="0" applyFont="1" applyFill="1" applyBorder="1" applyAlignment="1" applyProtection="1">
      <alignment horizontal="center" vertical="center" wrapText="1"/>
      <protection locked="0"/>
    </xf>
    <xf numFmtId="0" fontId="48" fillId="6" borderId="17" xfId="5" applyNumberFormat="1" applyFont="1" applyFill="1" applyBorder="1" applyAlignment="1" applyProtection="1">
      <alignment horizontal="center" vertical="center"/>
    </xf>
    <xf numFmtId="0" fontId="48" fillId="6" borderId="4" xfId="5" applyNumberFormat="1" applyFont="1" applyFill="1" applyBorder="1" applyAlignment="1" applyProtection="1">
      <alignment horizontal="center" vertical="center"/>
    </xf>
    <xf numFmtId="9" fontId="48" fillId="6" borderId="17" xfId="5" applyNumberFormat="1" applyFont="1" applyFill="1" applyBorder="1" applyAlignment="1" applyProtection="1">
      <alignment horizontal="center" vertical="center"/>
      <protection locked="0"/>
    </xf>
    <xf numFmtId="9" fontId="48" fillId="6" borderId="4" xfId="5" applyNumberFormat="1" applyFont="1" applyFill="1" applyBorder="1" applyAlignment="1" applyProtection="1">
      <alignment horizontal="center" vertical="center"/>
      <protection locked="0"/>
    </xf>
    <xf numFmtId="0" fontId="4" fillId="0" borderId="17" xfId="0" applyFont="1" applyBorder="1" applyAlignment="1">
      <alignment horizontal="center" vertical="center"/>
    </xf>
    <xf numFmtId="0" fontId="4" fillId="0" borderId="4" xfId="0" applyFont="1" applyBorder="1" applyAlignment="1">
      <alignment horizontal="center" vertical="center"/>
    </xf>
    <xf numFmtId="9" fontId="48" fillId="6" borderId="17" xfId="7" applyNumberFormat="1" applyFont="1" applyFill="1" applyBorder="1" applyAlignment="1" applyProtection="1">
      <alignment horizontal="center" vertical="center"/>
      <protection locked="0"/>
    </xf>
    <xf numFmtId="9" fontId="48" fillId="6" borderId="4" xfId="7" applyNumberFormat="1" applyFont="1" applyFill="1" applyBorder="1" applyAlignment="1" applyProtection="1">
      <alignment horizontal="center" vertical="center"/>
      <protection locked="0"/>
    </xf>
    <xf numFmtId="0" fontId="24" fillId="0" borderId="17" xfId="0" applyFont="1" applyBorder="1" applyAlignment="1" applyProtection="1">
      <alignment horizontal="center" vertical="center" wrapText="1"/>
      <protection locked="0"/>
    </xf>
    <xf numFmtId="0" fontId="48" fillId="6" borderId="17" xfId="7" applyNumberFormat="1" applyFont="1" applyFill="1" applyBorder="1" applyAlignment="1" applyProtection="1">
      <alignment horizontal="center" vertical="center"/>
      <protection locked="0"/>
    </xf>
    <xf numFmtId="0" fontId="48" fillId="6" borderId="4" xfId="7" applyNumberFormat="1" applyFont="1" applyFill="1" applyBorder="1" applyAlignment="1" applyProtection="1">
      <alignment horizontal="center" vertical="center"/>
      <protection locked="0"/>
    </xf>
    <xf numFmtId="0" fontId="48" fillId="6" borderId="17" xfId="7" applyFont="1" applyFill="1" applyBorder="1" applyAlignment="1" applyProtection="1">
      <alignment horizontal="center" vertical="center"/>
      <protection locked="0"/>
    </xf>
    <xf numFmtId="0" fontId="48" fillId="6" borderId="4" xfId="7" applyFont="1" applyFill="1" applyBorder="1" applyAlignment="1" applyProtection="1">
      <alignment horizontal="center" vertical="center"/>
      <protection locked="0"/>
    </xf>
    <xf numFmtId="0" fontId="16" fillId="4" borderId="27" xfId="0" applyFont="1" applyFill="1" applyBorder="1" applyAlignment="1" applyProtection="1">
      <alignment horizontal="center" vertical="center" wrapText="1"/>
      <protection locked="0"/>
    </xf>
    <xf numFmtId="0" fontId="16" fillId="4" borderId="19" xfId="0" applyFont="1" applyFill="1" applyBorder="1" applyAlignment="1" applyProtection="1">
      <alignment horizontal="center" vertical="center" wrapText="1"/>
      <protection locked="0"/>
    </xf>
    <xf numFmtId="0" fontId="16" fillId="2" borderId="17" xfId="0" applyFont="1" applyFill="1" applyBorder="1" applyAlignment="1" applyProtection="1">
      <alignment horizontal="center" vertical="center" wrapText="1"/>
      <protection locked="0"/>
    </xf>
    <xf numFmtId="0" fontId="16" fillId="2" borderId="11" xfId="0" applyFont="1" applyFill="1" applyBorder="1" applyAlignment="1" applyProtection="1">
      <alignment horizontal="center" vertical="center" wrapText="1"/>
      <protection locked="0"/>
    </xf>
    <xf numFmtId="0" fontId="16" fillId="4" borderId="25" xfId="0" applyFont="1" applyFill="1" applyBorder="1" applyAlignment="1" applyProtection="1">
      <alignment horizontal="center" vertical="center" wrapText="1"/>
      <protection locked="0"/>
    </xf>
    <xf numFmtId="0" fontId="16" fillId="4" borderId="40" xfId="0" applyFont="1" applyFill="1" applyBorder="1" applyAlignment="1" applyProtection="1">
      <alignment horizontal="center" vertical="center" wrapText="1"/>
      <protection locked="0"/>
    </xf>
    <xf numFmtId="0" fontId="46" fillId="2" borderId="61" xfId="0" applyFont="1" applyFill="1" applyBorder="1" applyAlignment="1" applyProtection="1">
      <alignment horizontal="center" vertical="center" wrapText="1"/>
      <protection locked="0"/>
    </xf>
    <xf numFmtId="0" fontId="46" fillId="2" borderId="62" xfId="0" applyFont="1" applyFill="1" applyBorder="1" applyAlignment="1" applyProtection="1">
      <alignment horizontal="center" vertical="center" wrapText="1"/>
      <protection locked="0"/>
    </xf>
    <xf numFmtId="0" fontId="24" fillId="0" borderId="49" xfId="0" applyFont="1" applyBorder="1" applyAlignment="1" applyProtection="1">
      <alignment horizontal="center" vertical="center"/>
      <protection locked="0"/>
    </xf>
    <xf numFmtId="0" fontId="24" fillId="0" borderId="50"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16" fillId="4" borderId="28" xfId="0" applyFont="1" applyFill="1" applyBorder="1" applyAlignment="1" applyProtection="1">
      <alignment horizontal="center" vertical="center" wrapText="1"/>
      <protection locked="0"/>
    </xf>
    <xf numFmtId="0" fontId="16" fillId="4" borderId="21" xfId="0" applyFont="1" applyFill="1" applyBorder="1" applyAlignment="1" applyProtection="1">
      <alignment horizontal="center" vertical="center" wrapText="1"/>
      <protection locked="0"/>
    </xf>
    <xf numFmtId="0" fontId="51" fillId="0" borderId="17" xfId="2" applyNumberFormat="1" applyFont="1" applyBorder="1" applyAlignment="1" applyProtection="1">
      <alignment horizontal="center" vertical="center"/>
    </xf>
    <xf numFmtId="0" fontId="51" fillId="0" borderId="4" xfId="2" applyNumberFormat="1" applyFont="1" applyBorder="1" applyAlignment="1" applyProtection="1">
      <alignment horizontal="center" vertical="center"/>
    </xf>
    <xf numFmtId="0" fontId="24" fillId="0" borderId="1" xfId="0" applyFont="1" applyBorder="1" applyAlignment="1" applyProtection="1">
      <alignment horizontal="center"/>
      <protection locked="0"/>
    </xf>
    <xf numFmtId="0" fontId="24" fillId="0" borderId="37" xfId="0" applyFont="1" applyBorder="1" applyAlignment="1" applyProtection="1">
      <alignment horizontal="center"/>
      <protection locked="0"/>
    </xf>
    <xf numFmtId="0" fontId="24" fillId="0" borderId="12" xfId="0" applyFont="1" applyBorder="1" applyAlignment="1" applyProtection="1">
      <alignment horizontal="center"/>
      <protection locked="0"/>
    </xf>
    <xf numFmtId="0" fontId="24" fillId="0" borderId="2" xfId="0" applyFont="1" applyBorder="1" applyAlignment="1" applyProtection="1">
      <alignment horizontal="center"/>
      <protection locked="0"/>
    </xf>
    <xf numFmtId="0" fontId="24" fillId="0" borderId="0" xfId="0" applyFont="1" applyAlignment="1" applyProtection="1">
      <alignment horizontal="center"/>
      <protection locked="0"/>
    </xf>
    <xf numFmtId="0" fontId="24" fillId="0" borderId="13" xfId="0" applyFont="1" applyBorder="1" applyAlignment="1" applyProtection="1">
      <alignment horizontal="center"/>
      <protection locked="0"/>
    </xf>
    <xf numFmtId="0" fontId="24" fillId="0" borderId="3" xfId="0" applyFont="1" applyBorder="1" applyAlignment="1" applyProtection="1">
      <alignment horizontal="center"/>
      <protection locked="0"/>
    </xf>
    <xf numFmtId="0" fontId="24" fillId="0" borderId="30" xfId="0" applyFont="1" applyBorder="1" applyAlignment="1" applyProtection="1">
      <alignment horizontal="center"/>
      <protection locked="0"/>
    </xf>
    <xf numFmtId="0" fontId="24" fillId="0" borderId="14" xfId="0" applyFont="1" applyBorder="1" applyAlignment="1" applyProtection="1">
      <alignment horizontal="center"/>
      <protection locked="0"/>
    </xf>
    <xf numFmtId="0" fontId="46" fillId="0" borderId="32" xfId="0" applyFont="1" applyBorder="1" applyAlignment="1" applyProtection="1">
      <alignment horizontal="center" vertical="center"/>
      <protection locked="0"/>
    </xf>
    <xf numFmtId="0" fontId="46" fillId="0" borderId="31" xfId="0" applyFont="1" applyBorder="1" applyAlignment="1" applyProtection="1">
      <alignment horizontal="center" vertical="center"/>
      <protection locked="0"/>
    </xf>
    <xf numFmtId="0" fontId="46" fillId="0" borderId="33" xfId="0" applyFont="1" applyBorder="1" applyAlignment="1" applyProtection="1">
      <alignment horizontal="center" vertical="center"/>
      <protection locked="0"/>
    </xf>
    <xf numFmtId="0" fontId="46" fillId="0" borderId="7" xfId="0" applyFont="1" applyBorder="1" applyAlignment="1" applyProtection="1">
      <alignment horizontal="center" vertical="center"/>
      <protection locked="0"/>
    </xf>
    <xf numFmtId="0" fontId="46" fillId="0" borderId="8" xfId="0" applyFont="1" applyBorder="1" applyAlignment="1" applyProtection="1">
      <alignment horizontal="center" vertical="center"/>
      <protection locked="0"/>
    </xf>
    <xf numFmtId="0" fontId="46" fillId="0" borderId="9" xfId="0" applyFont="1" applyBorder="1" applyAlignment="1" applyProtection="1">
      <alignment horizontal="center" vertical="center"/>
      <protection locked="0"/>
    </xf>
    <xf numFmtId="0" fontId="46" fillId="0" borderId="34" xfId="0" applyFont="1" applyBorder="1" applyAlignment="1" applyProtection="1">
      <alignment horizontal="center" vertical="center" wrapText="1"/>
      <protection locked="0"/>
    </xf>
    <xf numFmtId="0" fontId="46" fillId="0" borderId="35" xfId="0" applyFont="1" applyBorder="1" applyAlignment="1" applyProtection="1">
      <alignment horizontal="center" vertical="center" wrapText="1"/>
      <protection locked="0"/>
    </xf>
    <xf numFmtId="0" fontId="46" fillId="0" borderId="36" xfId="0"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protection locked="0"/>
    </xf>
    <xf numFmtId="0" fontId="46" fillId="0" borderId="30" xfId="0" applyFont="1" applyBorder="1" applyAlignment="1" applyProtection="1">
      <alignment horizontal="center" vertical="center" wrapText="1"/>
      <protection locked="0"/>
    </xf>
    <xf numFmtId="0" fontId="46" fillId="0" borderId="14" xfId="0" applyFont="1" applyBorder="1" applyAlignment="1" applyProtection="1">
      <alignment horizontal="center" vertical="center" wrapText="1"/>
      <protection locked="0"/>
    </xf>
    <xf numFmtId="0" fontId="46" fillId="0" borderId="7" xfId="0" applyFont="1" applyBorder="1" applyAlignment="1" applyProtection="1">
      <alignment horizontal="center" vertical="center" wrapText="1"/>
      <protection locked="0"/>
    </xf>
    <xf numFmtId="0" fontId="46" fillId="0" borderId="8" xfId="0" applyFont="1" applyBorder="1" applyAlignment="1" applyProtection="1">
      <alignment horizontal="center" vertical="center" wrapText="1"/>
      <protection locked="0"/>
    </xf>
    <xf numFmtId="0" fontId="46" fillId="0" borderId="9"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46" fillId="2" borderId="4" xfId="0" applyFont="1" applyFill="1" applyBorder="1" applyAlignment="1" applyProtection="1">
      <alignment horizontal="left"/>
      <protection locked="0"/>
    </xf>
    <xf numFmtId="0" fontId="46" fillId="3" borderId="7" xfId="0" applyFont="1" applyFill="1" applyBorder="1" applyAlignment="1" applyProtection="1">
      <alignment horizontal="center"/>
      <protection locked="0"/>
    </xf>
    <xf numFmtId="0" fontId="46" fillId="3" borderId="8" xfId="0" applyFont="1" applyFill="1" applyBorder="1" applyAlignment="1" applyProtection="1">
      <alignment horizontal="center"/>
      <protection locked="0"/>
    </xf>
    <xf numFmtId="0" fontId="46" fillId="3" borderId="9" xfId="0" applyFont="1" applyFill="1" applyBorder="1" applyAlignment="1" applyProtection="1">
      <alignment horizontal="center"/>
      <protection locked="0"/>
    </xf>
    <xf numFmtId="0" fontId="46" fillId="0" borderId="5" xfId="0" applyFont="1" applyBorder="1" applyAlignment="1" applyProtection="1">
      <alignment horizontal="left"/>
      <protection locked="0"/>
    </xf>
    <xf numFmtId="0" fontId="46" fillId="0" borderId="15" xfId="0" applyFont="1" applyBorder="1" applyAlignment="1" applyProtection="1">
      <alignment horizontal="left"/>
      <protection locked="0"/>
    </xf>
    <xf numFmtId="0" fontId="46" fillId="0" borderId="6" xfId="0" applyFont="1" applyBorder="1" applyAlignment="1" applyProtection="1">
      <alignment horizontal="left"/>
      <protection locked="0"/>
    </xf>
    <xf numFmtId="0" fontId="48" fillId="6" borderId="4" xfId="5" applyNumberFormat="1" applyFont="1" applyFill="1" applyBorder="1" applyAlignment="1" applyProtection="1">
      <alignment horizontal="center" vertical="center" wrapText="1"/>
      <protection locked="0"/>
    </xf>
    <xf numFmtId="168" fontId="48" fillId="6" borderId="4" xfId="5" applyNumberFormat="1" applyFont="1" applyFill="1" applyBorder="1" applyAlignment="1" applyProtection="1">
      <alignment horizontal="center" vertical="center"/>
      <protection locked="0"/>
    </xf>
    <xf numFmtId="0" fontId="46" fillId="2" borderId="17" xfId="0" applyFont="1" applyFill="1" applyBorder="1" applyAlignment="1" applyProtection="1">
      <alignment horizontal="center" vertical="center" wrapText="1"/>
      <protection locked="0"/>
    </xf>
    <xf numFmtId="0" fontId="46" fillId="2" borderId="11" xfId="0" applyFont="1" applyFill="1" applyBorder="1" applyAlignment="1" applyProtection="1">
      <alignment horizontal="center" vertical="center" wrapText="1"/>
      <protection locked="0"/>
    </xf>
    <xf numFmtId="0" fontId="51" fillId="0" borderId="17" xfId="2" applyNumberFormat="1" applyFont="1" applyBorder="1" applyAlignment="1" applyProtection="1">
      <alignment horizontal="center" vertical="center" wrapText="1"/>
    </xf>
    <xf numFmtId="0" fontId="51" fillId="0" borderId="4" xfId="2" applyNumberFormat="1" applyFont="1" applyBorder="1" applyAlignment="1" applyProtection="1">
      <alignment horizontal="center" vertical="center" wrapText="1"/>
    </xf>
    <xf numFmtId="168" fontId="48" fillId="6" borderId="17" xfId="7" applyNumberFormat="1" applyFont="1" applyFill="1" applyBorder="1" applyAlignment="1" applyProtection="1">
      <alignment horizontal="center" vertical="center"/>
      <protection locked="0"/>
    </xf>
    <xf numFmtId="168" fontId="48" fillId="6" borderId="4" xfId="7" applyNumberFormat="1" applyFont="1" applyFill="1" applyBorder="1" applyAlignment="1" applyProtection="1">
      <alignment horizontal="center" vertical="center"/>
      <protection locked="0"/>
    </xf>
    <xf numFmtId="0" fontId="46" fillId="2" borderId="22" xfId="0" applyFont="1" applyFill="1" applyBorder="1" applyAlignment="1" applyProtection="1">
      <alignment horizontal="center" vertical="center" wrapText="1"/>
      <protection locked="0"/>
    </xf>
    <xf numFmtId="0" fontId="46" fillId="2" borderId="31" xfId="0" applyFont="1" applyFill="1" applyBorder="1" applyAlignment="1" applyProtection="1">
      <alignment horizontal="center" vertical="center" wrapText="1"/>
      <protection locked="0"/>
    </xf>
    <xf numFmtId="0" fontId="46" fillId="2" borderId="23" xfId="0" applyFont="1" applyFill="1" applyBorder="1" applyAlignment="1" applyProtection="1">
      <alignment horizontal="center" vertical="center" wrapText="1"/>
      <protection locked="0"/>
    </xf>
    <xf numFmtId="0" fontId="48" fillId="6" borderId="17" xfId="7" applyNumberFormat="1" applyFont="1" applyFill="1" applyBorder="1" applyAlignment="1" applyProtection="1">
      <alignment horizontal="center" vertical="center" wrapText="1"/>
      <protection locked="0"/>
    </xf>
    <xf numFmtId="0" fontId="48" fillId="6" borderId="4" xfId="7" applyNumberFormat="1" applyFont="1" applyFill="1" applyBorder="1" applyAlignment="1" applyProtection="1">
      <alignment horizontal="center" vertical="center" wrapText="1"/>
      <protection locked="0"/>
    </xf>
    <xf numFmtId="0" fontId="48" fillId="0" borderId="4" xfId="5" applyNumberFormat="1" applyFont="1" applyFill="1" applyBorder="1" applyAlignment="1" applyProtection="1">
      <alignment horizontal="center" vertical="center" wrapText="1"/>
      <protection locked="0"/>
    </xf>
    <xf numFmtId="0" fontId="48" fillId="6" borderId="4" xfId="5" applyNumberFormat="1" applyFont="1" applyFill="1" applyBorder="1" applyAlignment="1" applyProtection="1">
      <alignment horizontal="center" vertical="center"/>
      <protection locked="0"/>
    </xf>
    <xf numFmtId="0" fontId="24" fillId="0" borderId="4" xfId="0" applyFont="1" applyBorder="1" applyAlignment="1">
      <alignment horizontal="center" wrapText="1"/>
    </xf>
    <xf numFmtId="0" fontId="24" fillId="0" borderId="11" xfId="0" applyFont="1" applyBorder="1" applyAlignment="1">
      <alignment horizontal="center" wrapText="1"/>
    </xf>
    <xf numFmtId="0" fontId="48" fillId="6" borderId="4" xfId="5" applyFont="1" applyFill="1" applyBorder="1" applyAlignment="1" applyProtection="1">
      <alignment horizontal="center" vertical="center"/>
      <protection locked="0"/>
    </xf>
    <xf numFmtId="0" fontId="48" fillId="0" borderId="17" xfId="7" applyFont="1" applyFill="1" applyBorder="1" applyAlignment="1" applyProtection="1">
      <alignment horizontal="center" vertical="center" wrapText="1"/>
      <protection locked="0"/>
    </xf>
    <xf numFmtId="0" fontId="48" fillId="0" borderId="4" xfId="7" applyFont="1" applyFill="1" applyBorder="1" applyAlignment="1" applyProtection="1">
      <alignment horizontal="center" vertical="center" wrapText="1"/>
      <protection locked="0"/>
    </xf>
    <xf numFmtId="0" fontId="48" fillId="6" borderId="4" xfId="2" applyNumberFormat="1" applyFont="1" applyFill="1" applyBorder="1" applyAlignment="1" applyProtection="1">
      <alignment horizontal="center" vertical="center"/>
      <protection locked="0"/>
    </xf>
    <xf numFmtId="0" fontId="48" fillId="6" borderId="4" xfId="0" applyFont="1" applyFill="1" applyBorder="1" applyAlignment="1" applyProtection="1">
      <alignment horizontal="center" vertical="center"/>
      <protection locked="0"/>
    </xf>
    <xf numFmtId="0" fontId="48" fillId="6" borderId="11" xfId="2" applyNumberFormat="1" applyFont="1" applyFill="1" applyBorder="1" applyAlignment="1" applyProtection="1">
      <alignment horizontal="center" vertical="center"/>
      <protection locked="0"/>
    </xf>
    <xf numFmtId="0" fontId="48" fillId="0" borderId="4" xfId="5" applyFont="1" applyFill="1" applyBorder="1" applyAlignment="1" applyProtection="1">
      <alignment horizontal="center" vertical="center" wrapText="1"/>
      <protection locked="0"/>
    </xf>
    <xf numFmtId="0" fontId="50" fillId="0" borderId="4" xfId="0" applyFont="1" applyBorder="1" applyAlignment="1" applyProtection="1">
      <alignment horizontal="center" vertical="center" wrapText="1"/>
      <protection locked="0"/>
    </xf>
    <xf numFmtId="0" fontId="48" fillId="6" borderId="4" xfId="5" applyFont="1" applyFill="1" applyBorder="1" applyAlignment="1" applyProtection="1">
      <alignment horizontal="center" vertical="center" wrapText="1"/>
      <protection locked="0"/>
    </xf>
    <xf numFmtId="0" fontId="50" fillId="0" borderId="11" xfId="0" applyFont="1" applyBorder="1" applyAlignment="1" applyProtection="1">
      <alignment horizontal="center" vertical="center" wrapText="1"/>
      <protection locked="0"/>
    </xf>
    <xf numFmtId="0" fontId="48" fillId="6" borderId="4" xfId="2" applyNumberFormat="1" applyFont="1" applyFill="1" applyBorder="1" applyAlignment="1" applyProtection="1">
      <alignment horizontal="center" vertical="center" wrapText="1"/>
      <protection locked="0"/>
    </xf>
    <xf numFmtId="168" fontId="48" fillId="6" borderId="4" xfId="1" applyNumberFormat="1" applyFont="1" applyFill="1" applyBorder="1" applyAlignment="1" applyProtection="1">
      <alignment horizontal="center" vertical="center"/>
      <protection locked="0"/>
    </xf>
    <xf numFmtId="168" fontId="48" fillId="6" borderId="4" xfId="2" applyNumberFormat="1" applyFont="1" applyFill="1" applyBorder="1" applyAlignment="1" applyProtection="1">
      <alignment horizontal="center" vertical="center"/>
      <protection locked="0"/>
    </xf>
    <xf numFmtId="9" fontId="50" fillId="6" borderId="4" xfId="2" applyFont="1" applyFill="1" applyBorder="1" applyAlignment="1" applyProtection="1">
      <alignment horizontal="center" vertical="center"/>
      <protection locked="0"/>
    </xf>
    <xf numFmtId="0" fontId="48" fillId="0" borderId="4" xfId="2" applyNumberFormat="1" applyFont="1" applyFill="1" applyBorder="1" applyAlignment="1" applyProtection="1">
      <alignment horizontal="center" vertical="center" wrapText="1"/>
      <protection locked="0"/>
    </xf>
    <xf numFmtId="0" fontId="47" fillId="0" borderId="4" xfId="2" applyNumberFormat="1" applyFont="1" applyFill="1" applyBorder="1" applyAlignment="1" applyProtection="1">
      <alignment horizontal="center" vertical="center" wrapText="1"/>
      <protection locked="0"/>
    </xf>
    <xf numFmtId="0" fontId="49" fillId="6" borderId="4" xfId="2" applyNumberFormat="1" applyFont="1" applyFill="1" applyBorder="1" applyAlignment="1" applyProtection="1">
      <alignment horizontal="center" vertical="center"/>
    </xf>
    <xf numFmtId="9" fontId="48" fillId="6" borderId="4" xfId="1" applyNumberFormat="1" applyFont="1" applyFill="1" applyBorder="1" applyAlignment="1" applyProtection="1">
      <alignment horizontal="center" vertical="center"/>
      <protection locked="0"/>
    </xf>
    <xf numFmtId="168" fontId="31" fillId="6" borderId="4" xfId="1" applyNumberFormat="1" applyFont="1" applyFill="1" applyBorder="1" applyAlignment="1">
      <alignment horizontal="center" vertical="center"/>
    </xf>
    <xf numFmtId="9" fontId="31" fillId="6" borderId="4" xfId="1" applyNumberFormat="1" applyFont="1" applyFill="1" applyBorder="1" applyAlignment="1">
      <alignment horizontal="center" vertical="center"/>
    </xf>
    <xf numFmtId="0" fontId="0" fillId="0" borderId="4" xfId="0" applyBorder="1" applyAlignment="1">
      <alignment horizontal="center" vertical="center"/>
    </xf>
    <xf numFmtId="9" fontId="0" fillId="0" borderId="4" xfId="2" applyFont="1" applyBorder="1" applyAlignment="1">
      <alignment horizontal="center" vertical="center"/>
    </xf>
    <xf numFmtId="0" fontId="51" fillId="0" borderId="18" xfId="2" applyNumberFormat="1" applyFont="1" applyBorder="1" applyAlignment="1" applyProtection="1">
      <alignment horizontal="center" vertical="center" wrapText="1"/>
    </xf>
    <xf numFmtId="0" fontId="51" fillId="0" borderId="20" xfId="2" applyNumberFormat="1" applyFont="1" applyBorder="1" applyAlignment="1" applyProtection="1">
      <alignment horizontal="center" vertical="center" wrapText="1"/>
    </xf>
    <xf numFmtId="0" fontId="51" fillId="0" borderId="20" xfId="2" applyNumberFormat="1" applyFont="1" applyBorder="1" applyAlignment="1" applyProtection="1">
      <alignment horizontal="center" vertical="center"/>
    </xf>
    <xf numFmtId="0" fontId="24" fillId="0" borderId="54" xfId="0" applyFont="1" applyBorder="1" applyAlignment="1" applyProtection="1">
      <alignment horizontal="center" vertical="center"/>
      <protection locked="0"/>
    </xf>
    <xf numFmtId="0" fontId="24" fillId="0" borderId="54" xfId="0" applyFont="1" applyBorder="1" applyAlignment="1">
      <alignment horizontal="center"/>
    </xf>
    <xf numFmtId="0" fontId="24" fillId="0" borderId="50" xfId="0" applyFont="1" applyBorder="1" applyAlignment="1">
      <alignment horizontal="center"/>
    </xf>
    <xf numFmtId="0" fontId="24" fillId="0" borderId="51" xfId="0" applyFont="1" applyBorder="1" applyAlignment="1">
      <alignment horizontal="center"/>
    </xf>
    <xf numFmtId="0" fontId="24" fillId="0" borderId="57" xfId="0" applyFont="1" applyBorder="1" applyAlignment="1">
      <alignment horizontal="center"/>
    </xf>
    <xf numFmtId="0" fontId="24" fillId="0" borderId="4" xfId="0" applyFont="1" applyBorder="1" applyAlignment="1">
      <alignment horizontal="center"/>
    </xf>
    <xf numFmtId="0" fontId="24" fillId="0" borderId="11" xfId="0" applyFont="1" applyBorder="1" applyAlignment="1">
      <alignment horizontal="center"/>
    </xf>
    <xf numFmtId="0" fontId="4" fillId="0" borderId="11" xfId="0" applyFont="1" applyBorder="1" applyAlignment="1">
      <alignment horizontal="center" vertical="center"/>
    </xf>
    <xf numFmtId="0" fontId="48" fillId="6" borderId="11" xfId="2" applyNumberFormat="1" applyFont="1" applyFill="1" applyBorder="1" applyAlignment="1" applyProtection="1">
      <alignment horizontal="center" vertical="center" wrapText="1"/>
      <protection locked="0"/>
    </xf>
    <xf numFmtId="168" fontId="48" fillId="6" borderId="11" xfId="1" applyNumberFormat="1" applyFont="1" applyFill="1" applyBorder="1" applyAlignment="1" applyProtection="1">
      <alignment horizontal="center" vertical="center"/>
      <protection locked="0"/>
    </xf>
    <xf numFmtId="9" fontId="50" fillId="6" borderId="11" xfId="2" applyFont="1" applyFill="1" applyBorder="1" applyAlignment="1" applyProtection="1">
      <alignment horizontal="center" vertical="center"/>
      <protection locked="0"/>
    </xf>
    <xf numFmtId="0" fontId="39" fillId="0" borderId="4" xfId="0" applyFont="1" applyBorder="1" applyAlignment="1" applyProtection="1">
      <alignment horizontal="center" wrapText="1"/>
      <protection locked="0"/>
    </xf>
    <xf numFmtId="0" fontId="39" fillId="0" borderId="11" xfId="0" applyFont="1" applyBorder="1" applyAlignment="1" applyProtection="1">
      <alignment horizontal="center" wrapText="1"/>
      <protection locked="0"/>
    </xf>
    <xf numFmtId="0" fontId="39" fillId="0" borderId="20" xfId="0" applyFont="1" applyBorder="1" applyAlignment="1" applyProtection="1">
      <alignment horizontal="center" wrapText="1"/>
      <protection locked="0"/>
    </xf>
    <xf numFmtId="0" fontId="39" fillId="0" borderId="19" xfId="0" applyFont="1" applyBorder="1" applyAlignment="1" applyProtection="1">
      <alignment horizontal="center" wrapText="1"/>
      <protection locked="0"/>
    </xf>
    <xf numFmtId="0" fontId="27" fillId="0" borderId="49" xfId="0" applyFont="1" applyBorder="1" applyAlignment="1" applyProtection="1">
      <alignment horizontal="center" vertical="center"/>
      <protection locked="0"/>
    </xf>
    <xf numFmtId="0" fontId="27" fillId="0" borderId="50" xfId="0" applyFont="1" applyBorder="1" applyAlignment="1" applyProtection="1">
      <alignment horizontal="center" vertical="center"/>
      <protection locked="0"/>
    </xf>
    <xf numFmtId="0" fontId="27" fillId="0" borderId="57" xfId="0" applyFont="1" applyBorder="1" applyAlignment="1" applyProtection="1">
      <alignment horizontal="center" vertical="center"/>
      <protection locked="0"/>
    </xf>
    <xf numFmtId="0" fontId="27" fillId="0" borderId="16" xfId="0" applyFont="1" applyBorder="1" applyAlignment="1" applyProtection="1">
      <alignment horizontal="center" vertical="center" wrapText="1"/>
      <protection locked="0"/>
    </xf>
    <xf numFmtId="0" fontId="27" fillId="0" borderId="58"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11" xfId="0" applyFont="1" applyBorder="1" applyAlignment="1">
      <alignment horizontal="justify" vertical="center" wrapText="1"/>
    </xf>
    <xf numFmtId="0" fontId="16" fillId="0" borderId="4" xfId="0" applyFont="1" applyBorder="1" applyAlignment="1">
      <alignment horizontal="center" vertical="center"/>
    </xf>
    <xf numFmtId="0" fontId="16" fillId="0" borderId="11" xfId="0" applyFont="1" applyBorder="1" applyAlignment="1">
      <alignment horizontal="center" vertical="center"/>
    </xf>
    <xf numFmtId="166" fontId="27" fillId="0" borderId="4" xfId="1" applyFont="1" applyFill="1" applyBorder="1" applyAlignment="1" applyProtection="1">
      <alignment horizontal="center"/>
      <protection locked="0"/>
    </xf>
    <xf numFmtId="9" fontId="27" fillId="0" borderId="4" xfId="2" applyFont="1" applyBorder="1" applyAlignment="1" applyProtection="1">
      <alignment horizontal="center" vertical="center"/>
    </xf>
    <xf numFmtId="166" fontId="27" fillId="0" borderId="4" xfId="1" applyFont="1" applyFill="1" applyBorder="1" applyAlignment="1" applyProtection="1">
      <alignment horizontal="center" vertical="center"/>
      <protection locked="0"/>
    </xf>
    <xf numFmtId="9" fontId="27" fillId="0" borderId="4" xfId="0" applyNumberFormat="1" applyFont="1" applyBorder="1" applyAlignment="1" applyProtection="1">
      <alignment horizontal="center"/>
      <protection locked="0"/>
    </xf>
    <xf numFmtId="9" fontId="31" fillId="0" borderId="4" xfId="0" applyNumberFormat="1" applyFont="1" applyBorder="1" applyAlignment="1">
      <alignment horizontal="center" vertical="center"/>
    </xf>
    <xf numFmtId="0" fontId="27" fillId="0" borderId="38" xfId="0" applyFont="1" applyBorder="1" applyAlignment="1" applyProtection="1">
      <alignment horizontal="center" vertical="center" wrapText="1"/>
      <protection locked="0"/>
    </xf>
    <xf numFmtId="0" fontId="27" fillId="0" borderId="45" xfId="0" applyFont="1" applyBorder="1" applyAlignment="1" applyProtection="1">
      <alignment horizontal="center" vertical="center" wrapText="1"/>
      <protection locked="0"/>
    </xf>
    <xf numFmtId="0" fontId="27" fillId="0" borderId="46" xfId="0" applyFont="1" applyBorder="1" applyAlignment="1" applyProtection="1">
      <alignment horizontal="center" vertical="center" wrapText="1"/>
      <protection locked="0"/>
    </xf>
    <xf numFmtId="0" fontId="39" fillId="0" borderId="17" xfId="0" applyFont="1" applyBorder="1" applyAlignment="1" applyProtection="1">
      <alignment horizontal="left" vertical="center" wrapText="1"/>
      <protection locked="0"/>
    </xf>
    <xf numFmtId="0" fontId="39" fillId="0" borderId="4" xfId="0" applyFont="1" applyBorder="1" applyAlignment="1" applyProtection="1">
      <alignment horizontal="left" vertical="center" wrapText="1"/>
      <protection locked="0"/>
    </xf>
    <xf numFmtId="0" fontId="39" fillId="0" borderId="18" xfId="0" applyFont="1" applyBorder="1" applyAlignment="1" applyProtection="1">
      <alignment horizontal="center" vertical="center" wrapText="1"/>
      <protection locked="0"/>
    </xf>
    <xf numFmtId="0" fontId="39" fillId="0" borderId="20" xfId="0" applyFont="1" applyBorder="1" applyAlignment="1" applyProtection="1">
      <alignment horizontal="center" vertical="center" wrapText="1"/>
      <protection locked="0"/>
    </xf>
    <xf numFmtId="0" fontId="39" fillId="0" borderId="17" xfId="0" applyFont="1" applyBorder="1" applyAlignment="1" applyProtection="1">
      <alignment horizontal="center" vertical="center" wrapText="1"/>
      <protection locked="0"/>
    </xf>
    <xf numFmtId="0" fontId="39" fillId="0" borderId="4" xfId="0" applyFont="1" applyBorder="1" applyAlignment="1" applyProtection="1">
      <alignment horizontal="center" vertical="center" wrapText="1"/>
      <protection locked="0"/>
    </xf>
    <xf numFmtId="0" fontId="24" fillId="0" borderId="4" xfId="0" applyFont="1" applyBorder="1" applyAlignment="1" applyProtection="1">
      <alignment horizontal="center"/>
      <protection locked="0"/>
    </xf>
    <xf numFmtId="0" fontId="9" fillId="0" borderId="32" xfId="0" applyFont="1" applyBorder="1" applyAlignment="1" applyProtection="1">
      <alignment horizontal="center" vertical="center"/>
      <protection locked="0"/>
    </xf>
    <xf numFmtId="0" fontId="9" fillId="0" borderId="67" xfId="0" applyFont="1" applyBorder="1" applyAlignment="1" applyProtection="1">
      <alignment horizontal="center" vertical="center"/>
      <protection locked="0"/>
    </xf>
    <xf numFmtId="0" fontId="9" fillId="0" borderId="5" xfId="0" applyFont="1" applyBorder="1" applyAlignment="1" applyProtection="1">
      <alignment horizontal="center"/>
      <protection locked="0"/>
    </xf>
    <xf numFmtId="0" fontId="9" fillId="0" borderId="15" xfId="0" applyFont="1" applyBorder="1" applyAlignment="1" applyProtection="1">
      <alignment horizontal="center"/>
      <protection locked="0"/>
    </xf>
    <xf numFmtId="0" fontId="9" fillId="0" borderId="6" xfId="0" applyFont="1" applyBorder="1" applyAlignment="1" applyProtection="1">
      <alignment horizontal="center"/>
      <protection locked="0"/>
    </xf>
    <xf numFmtId="0" fontId="27" fillId="0" borderId="32" xfId="0" applyFont="1" applyBorder="1" applyAlignment="1" applyProtection="1">
      <alignment horizontal="center" vertical="center" wrapText="1"/>
      <protection locked="0"/>
    </xf>
    <xf numFmtId="0" fontId="27" fillId="0" borderId="67" xfId="0" applyFont="1" applyBorder="1" applyAlignment="1" applyProtection="1">
      <alignment horizontal="center" vertical="center" wrapText="1"/>
      <protection locked="0"/>
    </xf>
    <xf numFmtId="0" fontId="27" fillId="0" borderId="66" xfId="0" applyFont="1" applyBorder="1" applyAlignment="1" applyProtection="1">
      <alignment horizontal="center" vertical="center" wrapText="1"/>
      <protection locked="0"/>
    </xf>
    <xf numFmtId="0" fontId="27" fillId="0" borderId="17" xfId="0" applyFont="1" applyBorder="1" applyAlignment="1">
      <alignment horizontal="center" vertical="center" wrapText="1"/>
    </xf>
    <xf numFmtId="0" fontId="27" fillId="0" borderId="4" xfId="0" applyFont="1" applyBorder="1" applyAlignment="1">
      <alignment horizontal="center" vertical="center" wrapText="1"/>
    </xf>
    <xf numFmtId="0" fontId="39" fillId="0" borderId="11" xfId="0" applyFont="1" applyBorder="1" applyAlignment="1" applyProtection="1">
      <alignment horizontal="center" vertical="center" wrapText="1"/>
      <protection locked="0"/>
    </xf>
    <xf numFmtId="0" fontId="39" fillId="0" borderId="19" xfId="0" applyFont="1" applyBorder="1" applyAlignment="1" applyProtection="1">
      <alignment horizontal="center" vertical="center" wrapText="1"/>
      <protection locked="0"/>
    </xf>
    <xf numFmtId="0" fontId="27" fillId="0" borderId="11" xfId="0" applyFont="1" applyBorder="1" applyAlignment="1">
      <alignment horizontal="center" vertical="center" wrapText="1"/>
    </xf>
    <xf numFmtId="0" fontId="10" fillId="3" borderId="7" xfId="0" applyFont="1" applyFill="1" applyBorder="1" applyAlignment="1" applyProtection="1">
      <alignment horizontal="center"/>
      <protection locked="0"/>
    </xf>
    <xf numFmtId="0" fontId="10" fillId="3" borderId="8" xfId="0" applyFont="1" applyFill="1" applyBorder="1" applyAlignment="1" applyProtection="1">
      <alignment horizontal="center"/>
      <protection locked="0"/>
    </xf>
    <xf numFmtId="0" fontId="10" fillId="3" borderId="9" xfId="0" applyFont="1" applyFill="1" applyBorder="1" applyAlignment="1" applyProtection="1">
      <alignment horizontal="center"/>
      <protection locked="0"/>
    </xf>
    <xf numFmtId="0" fontId="10" fillId="2" borderId="7" xfId="0" applyFont="1" applyFill="1" applyBorder="1" applyAlignment="1" applyProtection="1">
      <alignment horizontal="center" vertical="center"/>
      <protection locked="0"/>
    </xf>
    <xf numFmtId="0" fontId="10" fillId="2" borderId="8"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1" fillId="4" borderId="8" xfId="0" applyFont="1" applyFill="1" applyBorder="1" applyAlignment="1" applyProtection="1">
      <alignment horizontal="center" vertical="center"/>
      <protection locked="0"/>
    </xf>
    <xf numFmtId="0" fontId="11" fillId="4" borderId="9" xfId="0" applyFont="1" applyFill="1" applyBorder="1" applyAlignment="1" applyProtection="1">
      <alignment horizontal="center" vertical="center"/>
      <protection locked="0"/>
    </xf>
    <xf numFmtId="0" fontId="10" fillId="2" borderId="16" xfId="0" applyFont="1" applyFill="1" applyBorder="1" applyAlignment="1" applyProtection="1">
      <alignment horizontal="center" vertical="center" wrapText="1"/>
      <protection locked="0"/>
    </xf>
    <xf numFmtId="0" fontId="10" fillId="2" borderId="54" xfId="0" applyFont="1" applyFill="1" applyBorder="1" applyAlignment="1" applyProtection="1">
      <alignment horizontal="center" vertical="center" wrapText="1"/>
      <protection locked="0"/>
    </xf>
    <xf numFmtId="0" fontId="10" fillId="2" borderId="17" xfId="0" applyFont="1" applyFill="1" applyBorder="1" applyAlignment="1" applyProtection="1">
      <alignment horizontal="center" vertical="center" wrapText="1"/>
      <protection locked="0"/>
    </xf>
    <xf numFmtId="0" fontId="10" fillId="2" borderId="52" xfId="0" applyFont="1" applyFill="1" applyBorder="1" applyAlignment="1" applyProtection="1">
      <alignment horizontal="center" vertical="center" wrapText="1"/>
      <protection locked="0"/>
    </xf>
    <xf numFmtId="0" fontId="10" fillId="2" borderId="22"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2" xfId="0" applyFont="1" applyFill="1" applyBorder="1" applyAlignment="1" applyProtection="1">
      <alignment horizontal="center" vertical="center" wrapText="1"/>
      <protection locked="0"/>
    </xf>
    <xf numFmtId="0" fontId="10" fillId="2" borderId="61"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1" fillId="4" borderId="25" xfId="0" applyFont="1" applyFill="1" applyBorder="1" applyAlignment="1" applyProtection="1">
      <alignment horizontal="center" vertical="center" wrapText="1"/>
      <protection locked="0"/>
    </xf>
    <xf numFmtId="0" fontId="11" fillId="4" borderId="35" xfId="0" applyFont="1" applyFill="1" applyBorder="1" applyAlignment="1" applyProtection="1">
      <alignment horizontal="center" vertical="center" wrapText="1"/>
      <protection locked="0"/>
    </xf>
    <xf numFmtId="0" fontId="11" fillId="4" borderId="38" xfId="0" applyFont="1" applyFill="1" applyBorder="1" applyAlignment="1" applyProtection="1">
      <alignment horizontal="center" vertical="center" wrapText="1"/>
      <protection locked="0"/>
    </xf>
    <xf numFmtId="0" fontId="11" fillId="4" borderId="37" xfId="0" applyFont="1" applyFill="1" applyBorder="1" applyAlignment="1" applyProtection="1">
      <alignment horizontal="center" vertical="center" wrapText="1"/>
      <protection locked="0"/>
    </xf>
    <xf numFmtId="0" fontId="11" fillId="4" borderId="39" xfId="0" applyFont="1" applyFill="1" applyBorder="1" applyAlignment="1" applyProtection="1">
      <alignment horizontal="center" vertical="center" wrapText="1"/>
      <protection locked="0"/>
    </xf>
    <xf numFmtId="0" fontId="11" fillId="4" borderId="26" xfId="0" applyFont="1" applyFill="1" applyBorder="1" applyAlignment="1" applyProtection="1">
      <alignment horizontal="justify" vertical="center" wrapText="1"/>
      <protection locked="0"/>
    </xf>
    <xf numFmtId="0" fontId="11" fillId="4" borderId="29" xfId="0" applyFont="1" applyFill="1" applyBorder="1" applyAlignment="1" applyProtection="1">
      <alignment horizontal="justify" vertical="center" wrapText="1"/>
      <protection locked="0"/>
    </xf>
    <xf numFmtId="0" fontId="11" fillId="4" borderId="27" xfId="0" applyFont="1" applyFill="1" applyBorder="1" applyAlignment="1" applyProtection="1">
      <alignment horizontal="center" vertical="center" wrapText="1"/>
      <protection locked="0"/>
    </xf>
    <xf numFmtId="0" fontId="11" fillId="4" borderId="55" xfId="0" applyFont="1" applyFill="1" applyBorder="1" applyAlignment="1" applyProtection="1">
      <alignment horizontal="center" vertical="center" wrapText="1"/>
      <protection locked="0"/>
    </xf>
    <xf numFmtId="0" fontId="9" fillId="0" borderId="1" xfId="0" applyFont="1" applyBorder="1" applyAlignment="1" applyProtection="1">
      <alignment horizontal="center"/>
      <protection locked="0"/>
    </xf>
    <xf numFmtId="0" fontId="9" fillId="0" borderId="37" xfId="0" applyFont="1" applyBorder="1" applyAlignment="1" applyProtection="1">
      <alignment horizontal="center"/>
      <protection locked="0"/>
    </xf>
    <xf numFmtId="0" fontId="9" fillId="0" borderId="12" xfId="0" applyFont="1" applyBorder="1" applyAlignment="1" applyProtection="1">
      <alignment horizontal="center"/>
      <protection locked="0"/>
    </xf>
    <xf numFmtId="0" fontId="9" fillId="0" borderId="2" xfId="0" applyFont="1" applyBorder="1" applyAlignment="1" applyProtection="1">
      <alignment horizontal="center"/>
      <protection locked="0"/>
    </xf>
    <xf numFmtId="0" fontId="9" fillId="0" borderId="0" xfId="0" applyFont="1" applyAlignment="1" applyProtection="1">
      <alignment horizontal="center"/>
      <protection locked="0"/>
    </xf>
    <xf numFmtId="0" fontId="9" fillId="0" borderId="13" xfId="0" applyFont="1" applyBorder="1" applyAlignment="1" applyProtection="1">
      <alignment horizontal="center"/>
      <protection locked="0"/>
    </xf>
    <xf numFmtId="0" fontId="9" fillId="0" borderId="3" xfId="0" applyFont="1" applyBorder="1" applyAlignment="1" applyProtection="1">
      <alignment horizontal="center"/>
      <protection locked="0"/>
    </xf>
    <xf numFmtId="0" fontId="9" fillId="0" borderId="30" xfId="0" applyFont="1" applyBorder="1" applyAlignment="1" applyProtection="1">
      <alignment horizontal="center"/>
      <protection locked="0"/>
    </xf>
    <xf numFmtId="0" fontId="9" fillId="0" borderId="14" xfId="0" applyFont="1" applyBorder="1" applyAlignment="1" applyProtection="1">
      <alignment horizontal="center"/>
      <protection locked="0"/>
    </xf>
    <xf numFmtId="0" fontId="10" fillId="0" borderId="32" xfId="0" applyFont="1" applyBorder="1" applyAlignment="1" applyProtection="1">
      <alignment horizontal="center" vertical="center"/>
      <protection locked="0"/>
    </xf>
    <xf numFmtId="0" fontId="10" fillId="0" borderId="31" xfId="0" applyFont="1" applyBorder="1" applyAlignment="1" applyProtection="1">
      <alignment horizontal="center" vertical="center"/>
      <protection locked="0"/>
    </xf>
    <xf numFmtId="0" fontId="10" fillId="0" borderId="33"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34"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0" fillId="0" borderId="36"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30"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0" fillId="2" borderId="4" xfId="0" applyFont="1" applyFill="1" applyBorder="1" applyAlignment="1" applyProtection="1">
      <alignment horizontal="left"/>
      <protection locked="0"/>
    </xf>
    <xf numFmtId="0" fontId="10" fillId="0" borderId="5" xfId="0" applyFont="1" applyBorder="1" applyAlignment="1" applyProtection="1">
      <alignment horizontal="left"/>
      <protection locked="0"/>
    </xf>
    <xf numFmtId="0" fontId="10" fillId="0" borderId="15" xfId="0" applyFont="1" applyBorder="1" applyAlignment="1" applyProtection="1">
      <alignment horizontal="left"/>
      <protection locked="0"/>
    </xf>
    <xf numFmtId="0" fontId="10" fillId="0" borderId="6" xfId="0" applyFont="1" applyBorder="1" applyAlignment="1" applyProtection="1">
      <alignment horizontal="left"/>
      <protection locked="0"/>
    </xf>
    <xf numFmtId="0" fontId="11" fillId="4" borderId="28" xfId="0" applyFont="1" applyFill="1" applyBorder="1" applyAlignment="1" applyProtection="1">
      <alignment horizontal="center" vertical="center" wrapText="1"/>
      <protection locked="0"/>
    </xf>
    <xf numFmtId="0" fontId="11" fillId="4" borderId="26"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27" fillId="0" borderId="20" xfId="0" applyFont="1" applyBorder="1" applyAlignment="1" applyProtection="1">
      <alignment horizontal="justify" wrapText="1"/>
      <protection locked="0"/>
    </xf>
    <xf numFmtId="0" fontId="27" fillId="0" borderId="18" xfId="0" applyFont="1" applyBorder="1" applyAlignment="1" applyProtection="1">
      <alignment horizontal="justify" vertical="center" wrapText="1"/>
      <protection locked="0"/>
    </xf>
    <xf numFmtId="0" fontId="27" fillId="0" borderId="20" xfId="0" applyFont="1" applyBorder="1" applyAlignment="1" applyProtection="1">
      <alignment horizontal="justify" vertical="center" wrapText="1"/>
      <protection locked="0"/>
    </xf>
    <xf numFmtId="0" fontId="27" fillId="0" borderId="20" xfId="0" applyFont="1" applyBorder="1" applyAlignment="1" applyProtection="1">
      <alignment horizontal="center" vertical="center" wrapText="1"/>
      <protection locked="0"/>
    </xf>
    <xf numFmtId="168" fontId="27" fillId="0" borderId="4" xfId="1" applyNumberFormat="1" applyFont="1" applyBorder="1" applyAlignment="1">
      <alignment horizontal="center" vertical="center"/>
    </xf>
    <xf numFmtId="0" fontId="27" fillId="0" borderId="17" xfId="0" applyFont="1" applyBorder="1" applyAlignment="1">
      <alignment horizontal="justify" vertical="center" wrapText="1"/>
    </xf>
    <xf numFmtId="9" fontId="34" fillId="0" borderId="4" xfId="2" applyFont="1" applyFill="1" applyBorder="1" applyAlignment="1" applyProtection="1">
      <alignment horizontal="center" vertical="center"/>
      <protection locked="0"/>
    </xf>
    <xf numFmtId="0" fontId="27" fillId="0" borderId="4" xfId="0" applyFont="1" applyBorder="1" applyAlignment="1" applyProtection="1">
      <alignment horizontal="left" vertical="center" wrapText="1"/>
      <protection locked="0"/>
    </xf>
    <xf numFmtId="0" fontId="27" fillId="0" borderId="4" xfId="0" applyFont="1" applyBorder="1" applyAlignment="1">
      <alignment horizontal="justify" vertical="center"/>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3" xfId="0" applyFont="1" applyFill="1" applyBorder="1" applyAlignment="1" applyProtection="1">
      <alignment horizontal="left"/>
      <protection locked="0"/>
    </xf>
    <xf numFmtId="0" fontId="27" fillId="0" borderId="17" xfId="0" applyFont="1" applyBorder="1" applyAlignment="1" applyProtection="1">
      <alignment horizontal="center" vertical="center" wrapText="1"/>
      <protection locked="0"/>
    </xf>
    <xf numFmtId="166" fontId="27" fillId="0" borderId="17" xfId="1" applyFont="1" applyFill="1" applyBorder="1" applyAlignment="1" applyProtection="1">
      <alignment horizontal="center" vertical="center"/>
      <protection locked="0"/>
    </xf>
    <xf numFmtId="168" fontId="27" fillId="0" borderId="17" xfId="0" applyNumberFormat="1" applyFont="1" applyBorder="1" applyAlignment="1">
      <alignment horizontal="center" vertical="center"/>
    </xf>
    <xf numFmtId="168" fontId="27" fillId="0" borderId="4" xfId="0" applyNumberFormat="1" applyFont="1" applyBorder="1" applyAlignment="1">
      <alignment horizontal="center" vertical="center"/>
    </xf>
    <xf numFmtId="0" fontId="3" fillId="2" borderId="52" xfId="0" applyFont="1" applyFill="1" applyBorder="1" applyAlignment="1" applyProtection="1">
      <alignment horizontal="left"/>
      <protection locked="0"/>
    </xf>
    <xf numFmtId="9" fontId="27" fillId="0" borderId="4" xfId="0" applyNumberFormat="1" applyFont="1" applyBorder="1" applyAlignment="1" applyProtection="1">
      <alignment horizontal="center" vertical="center"/>
      <protection locked="0"/>
    </xf>
    <xf numFmtId="3" fontId="27" fillId="0" borderId="4" xfId="2" applyNumberFormat="1" applyFont="1" applyFill="1" applyBorder="1" applyAlignment="1" applyProtection="1">
      <alignment horizontal="center" vertical="center"/>
      <protection locked="0"/>
    </xf>
    <xf numFmtId="0" fontId="27" fillId="0" borderId="20" xfId="0" applyFont="1" applyBorder="1" applyAlignment="1" applyProtection="1">
      <alignment horizontal="left" vertical="top" wrapText="1"/>
      <protection locked="0"/>
    </xf>
    <xf numFmtId="0" fontId="27" fillId="0" borderId="20" xfId="0" applyFont="1" applyBorder="1" applyAlignment="1" applyProtection="1">
      <alignment horizontal="left" vertical="top"/>
      <protection locked="0"/>
    </xf>
    <xf numFmtId="0" fontId="27" fillId="0" borderId="17" xfId="0" applyFont="1" applyBorder="1" applyAlignment="1" applyProtection="1">
      <alignment horizontal="center" vertical="center"/>
      <protection locked="0"/>
    </xf>
    <xf numFmtId="0" fontId="27" fillId="0" borderId="17" xfId="0" applyFont="1" applyBorder="1" applyAlignment="1" applyProtection="1">
      <alignment horizontal="left" vertical="top" wrapText="1"/>
      <protection locked="0"/>
    </xf>
    <xf numFmtId="0" fontId="27" fillId="0" borderId="4" xfId="0" applyFont="1" applyBorder="1" applyAlignment="1" applyProtection="1">
      <alignment horizontal="left" vertical="top" wrapText="1"/>
      <protection locked="0"/>
    </xf>
    <xf numFmtId="0" fontId="27" fillId="0" borderId="4" xfId="0" applyFont="1" applyBorder="1" applyAlignment="1" applyProtection="1">
      <alignment horizontal="left" vertical="top"/>
      <protection locked="0"/>
    </xf>
    <xf numFmtId="0" fontId="27" fillId="0" borderId="28" xfId="0" applyFont="1" applyBorder="1" applyAlignment="1" applyProtection="1">
      <alignment horizontal="justify" vertical="center" wrapText="1"/>
      <protection locked="0"/>
    </xf>
    <xf numFmtId="0" fontId="27" fillId="0" borderId="26" xfId="0" applyFont="1" applyBorder="1" applyAlignment="1" applyProtection="1">
      <alignment horizontal="justify" vertical="center" wrapText="1"/>
      <protection locked="0"/>
    </xf>
    <xf numFmtId="0" fontId="31" fillId="0" borderId="52" xfId="0" applyFont="1" applyBorder="1" applyAlignment="1">
      <alignment horizontal="center" vertical="center"/>
    </xf>
    <xf numFmtId="0" fontId="31" fillId="0" borderId="26" xfId="0" applyFont="1" applyBorder="1" applyAlignment="1">
      <alignment horizontal="center" vertical="center"/>
    </xf>
    <xf numFmtId="0" fontId="31" fillId="0" borderId="21" xfId="0" applyFont="1" applyBorder="1" applyAlignment="1">
      <alignment horizontal="center" vertical="center"/>
    </xf>
    <xf numFmtId="0" fontId="31" fillId="0" borderId="52" xfId="0" applyFont="1" applyBorder="1" applyAlignment="1">
      <alignment horizontal="justify" vertical="center"/>
    </xf>
    <xf numFmtId="0" fontId="31" fillId="0" borderId="26" xfId="0" applyFont="1" applyBorder="1" applyAlignment="1">
      <alignment horizontal="justify" vertical="center"/>
    </xf>
    <xf numFmtId="0" fontId="31" fillId="0" borderId="21" xfId="0" applyFont="1" applyBorder="1" applyAlignment="1">
      <alignment horizontal="justify" vertical="center"/>
    </xf>
    <xf numFmtId="0" fontId="27" fillId="0" borderId="55" xfId="0" applyFont="1" applyBorder="1" applyAlignment="1" applyProtection="1">
      <alignment horizontal="left" vertical="center" wrapText="1"/>
      <protection locked="0"/>
    </xf>
    <xf numFmtId="0" fontId="27" fillId="0" borderId="60" xfId="0" applyFont="1" applyBorder="1" applyAlignment="1" applyProtection="1">
      <alignment horizontal="left" vertical="center" wrapText="1"/>
      <protection locked="0"/>
    </xf>
    <xf numFmtId="0" fontId="27" fillId="0" borderId="56" xfId="0" applyFont="1" applyBorder="1" applyAlignment="1" applyProtection="1">
      <alignment horizontal="left" vertical="center" wrapText="1"/>
      <protection locked="0"/>
    </xf>
    <xf numFmtId="168" fontId="31" fillId="0" borderId="52" xfId="1" applyNumberFormat="1" applyFont="1" applyFill="1" applyBorder="1" applyAlignment="1">
      <alignment horizontal="center" vertical="center"/>
    </xf>
    <xf numFmtId="168" fontId="31" fillId="0" borderId="26" xfId="1" applyNumberFormat="1" applyFont="1" applyFill="1" applyBorder="1" applyAlignment="1">
      <alignment horizontal="center" vertical="center"/>
    </xf>
    <xf numFmtId="168" fontId="31" fillId="0" borderId="53" xfId="1" applyNumberFormat="1" applyFont="1" applyFill="1" applyBorder="1" applyAlignment="1">
      <alignment horizontal="center" vertical="center"/>
    </xf>
    <xf numFmtId="168" fontId="31" fillId="0" borderId="21" xfId="1" applyNumberFormat="1" applyFont="1" applyFill="1" applyBorder="1" applyAlignment="1">
      <alignment horizontal="center" vertical="center"/>
    </xf>
    <xf numFmtId="0" fontId="6" fillId="0" borderId="4" xfId="0" applyFont="1" applyBorder="1" applyAlignment="1" applyProtection="1">
      <alignment horizontal="center"/>
      <protection locked="0"/>
    </xf>
    <xf numFmtId="0" fontId="12" fillId="0" borderId="4" xfId="0" applyFont="1" applyBorder="1" applyAlignment="1">
      <alignment horizontal="center" vertical="center"/>
    </xf>
    <xf numFmtId="0" fontId="31" fillId="0" borderId="52"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53" xfId="0" applyFont="1" applyBorder="1" applyAlignment="1">
      <alignment horizontal="justify" vertical="center"/>
    </xf>
    <xf numFmtId="0" fontId="27" fillId="0" borderId="11" xfId="0" applyFont="1" applyBorder="1" applyAlignment="1" applyProtection="1">
      <alignment horizontal="center" vertical="center"/>
      <protection locked="0"/>
    </xf>
    <xf numFmtId="0" fontId="12" fillId="0" borderId="11" xfId="0" applyFont="1" applyBorder="1" applyAlignment="1">
      <alignment horizontal="center" vertical="center"/>
    </xf>
    <xf numFmtId="0" fontId="6" fillId="0" borderId="11" xfId="0" applyFont="1" applyBorder="1" applyAlignment="1" applyProtection="1">
      <alignment horizontal="center"/>
      <protection locked="0"/>
    </xf>
    <xf numFmtId="166" fontId="27" fillId="0" borderId="52" xfId="1" applyFont="1" applyBorder="1" applyAlignment="1" applyProtection="1">
      <alignment horizontal="center"/>
      <protection locked="0"/>
    </xf>
    <xf numFmtId="166" fontId="27" fillId="0" borderId="26" xfId="1" applyFont="1" applyBorder="1" applyAlignment="1" applyProtection="1">
      <alignment horizontal="center"/>
      <protection locked="0"/>
    </xf>
    <xf numFmtId="166" fontId="27" fillId="0" borderId="21" xfId="1" applyFont="1" applyBorder="1" applyAlignment="1" applyProtection="1">
      <alignment horizontal="center"/>
      <protection locked="0"/>
    </xf>
    <xf numFmtId="0" fontId="27" fillId="0" borderId="52" xfId="0" applyFont="1" applyBorder="1" applyAlignment="1">
      <alignment horizontal="justify" vertical="center" wrapText="1"/>
    </xf>
    <xf numFmtId="0" fontId="27" fillId="0" borderId="26" xfId="0" applyFont="1" applyBorder="1" applyAlignment="1">
      <alignment horizontal="justify" vertical="center" wrapText="1"/>
    </xf>
    <xf numFmtId="0" fontId="27" fillId="0" borderId="53" xfId="0" applyFont="1" applyBorder="1" applyAlignment="1">
      <alignment horizontal="justify" vertical="center" wrapText="1"/>
    </xf>
    <xf numFmtId="0" fontId="27" fillId="0" borderId="52"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21" xfId="0" applyFont="1" applyBorder="1" applyAlignment="1">
      <alignment horizontal="center" vertical="center" wrapText="1"/>
    </xf>
    <xf numFmtId="9" fontId="27" fillId="0" borderId="52" xfId="0" applyNumberFormat="1" applyFont="1" applyBorder="1" applyAlignment="1">
      <alignment horizontal="center" vertical="center"/>
    </xf>
    <xf numFmtId="9" fontId="27" fillId="0" borderId="26" xfId="0" applyNumberFormat="1" applyFont="1" applyBorder="1" applyAlignment="1">
      <alignment horizontal="center" vertical="center"/>
    </xf>
    <xf numFmtId="9" fontId="27" fillId="0" borderId="53" xfId="0" applyNumberFormat="1" applyFont="1" applyBorder="1" applyAlignment="1">
      <alignment horizontal="center" vertical="center"/>
    </xf>
    <xf numFmtId="9" fontId="27" fillId="0" borderId="52" xfId="2" applyFont="1" applyFill="1" applyBorder="1" applyAlignment="1" applyProtection="1">
      <alignment horizontal="center" vertical="center"/>
      <protection locked="0"/>
    </xf>
    <xf numFmtId="9" fontId="27" fillId="0" borderId="26" xfId="2" applyFont="1" applyFill="1" applyBorder="1" applyAlignment="1" applyProtection="1">
      <alignment horizontal="center" vertical="center"/>
      <protection locked="0"/>
    </xf>
    <xf numFmtId="9" fontId="27" fillId="0" borderId="53" xfId="2" applyFont="1" applyFill="1" applyBorder="1" applyAlignment="1" applyProtection="1">
      <alignment horizontal="center" vertical="center"/>
      <protection locked="0"/>
    </xf>
    <xf numFmtId="9" fontId="27" fillId="0" borderId="52" xfId="0" applyNumberFormat="1" applyFont="1" applyBorder="1" applyAlignment="1" applyProtection="1">
      <alignment horizontal="center" vertical="center"/>
      <protection locked="0"/>
    </xf>
    <xf numFmtId="9" fontId="27" fillId="0" borderId="26" xfId="0" applyNumberFormat="1" applyFont="1" applyBorder="1" applyAlignment="1" applyProtection="1">
      <alignment horizontal="center" vertical="center"/>
      <protection locked="0"/>
    </xf>
    <xf numFmtId="9" fontId="27" fillId="0" borderId="21" xfId="0" applyNumberFormat="1"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12" fillId="0" borderId="17" xfId="0" applyFont="1" applyBorder="1" applyAlignment="1">
      <alignment horizontal="center" vertical="center"/>
    </xf>
    <xf numFmtId="0" fontId="12" fillId="4" borderId="27"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8"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31" fillId="0" borderId="53" xfId="0" applyFont="1" applyBorder="1" applyAlignment="1">
      <alignment horizontal="center" vertical="center"/>
    </xf>
    <xf numFmtId="0" fontId="12" fillId="2" borderId="17"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27" fillId="0" borderId="20" xfId="0" applyFont="1" applyBorder="1" applyAlignment="1" applyProtection="1">
      <alignment horizontal="left" vertical="center" wrapText="1"/>
      <protection locked="0"/>
    </xf>
    <xf numFmtId="0" fontId="12" fillId="4" borderId="25"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27" fillId="0" borderId="18" xfId="0" applyFont="1" applyBorder="1" applyAlignment="1" applyProtection="1">
      <alignment horizontal="left" vertical="center" wrapText="1"/>
      <protection locked="0"/>
    </xf>
    <xf numFmtId="166" fontId="27" fillId="0" borderId="52" xfId="1" applyFont="1" applyFill="1" applyBorder="1" applyAlignment="1" applyProtection="1">
      <alignment horizontal="center" vertical="center"/>
      <protection locked="0"/>
    </xf>
    <xf numFmtId="166" fontId="27" fillId="0" borderId="26" xfId="1" applyFont="1" applyFill="1" applyBorder="1" applyAlignment="1" applyProtection="1">
      <alignment horizontal="center" vertical="center"/>
      <protection locked="0"/>
    </xf>
    <xf numFmtId="166" fontId="27" fillId="0" borderId="53" xfId="1" applyFont="1" applyFill="1" applyBorder="1" applyAlignment="1" applyProtection="1">
      <alignment horizontal="center" vertical="center"/>
      <protection locked="0"/>
    </xf>
    <xf numFmtId="0" fontId="27" fillId="0" borderId="52" xfId="0" applyFont="1" applyBorder="1" applyAlignment="1" applyProtection="1">
      <alignment horizontal="center"/>
      <protection locked="0"/>
    </xf>
    <xf numFmtId="0" fontId="27" fillId="0" borderId="26" xfId="0" applyFont="1" applyBorder="1" applyAlignment="1" applyProtection="1">
      <alignment horizontal="center"/>
      <protection locked="0"/>
    </xf>
    <xf numFmtId="0" fontId="27" fillId="0" borderId="53" xfId="0" applyFont="1" applyBorder="1" applyAlignment="1" applyProtection="1">
      <alignment horizontal="center"/>
      <protection locked="0"/>
    </xf>
    <xf numFmtId="9" fontId="27" fillId="0" borderId="52" xfId="2" applyFont="1" applyBorder="1" applyAlignment="1" applyProtection="1">
      <alignment horizontal="center" vertical="center"/>
      <protection locked="0"/>
    </xf>
    <xf numFmtId="9" fontId="27" fillId="0" borderId="26" xfId="2" applyFont="1" applyBorder="1" applyAlignment="1" applyProtection="1">
      <alignment horizontal="center" vertical="center"/>
      <protection locked="0"/>
    </xf>
    <xf numFmtId="9" fontId="27" fillId="0" borderId="53" xfId="2" applyFont="1" applyBorder="1" applyAlignment="1" applyProtection="1">
      <alignment horizontal="center" vertical="center"/>
      <protection locked="0"/>
    </xf>
    <xf numFmtId="0" fontId="7" fillId="2" borderId="53" xfId="0" applyFont="1" applyFill="1" applyBorder="1" applyAlignment="1" applyProtection="1">
      <alignment horizontal="left"/>
      <protection locked="0"/>
    </xf>
    <xf numFmtId="0" fontId="7" fillId="2" borderId="4" xfId="0" applyFont="1" applyFill="1" applyBorder="1" applyAlignment="1" applyProtection="1">
      <alignment horizontal="left"/>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2" borderId="61" xfId="0" applyFont="1" applyFill="1" applyBorder="1" applyAlignment="1" applyProtection="1">
      <alignment horizontal="center" vertical="center" wrapText="1"/>
      <protection locked="0"/>
    </xf>
    <xf numFmtId="0" fontId="7" fillId="2" borderId="62" xfId="0"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9" borderId="16" xfId="0" applyFont="1" applyFill="1" applyBorder="1" applyAlignment="1" applyProtection="1">
      <alignment horizontal="center" vertical="center" wrapText="1"/>
      <protection locked="0"/>
    </xf>
    <xf numFmtId="0" fontId="7" fillId="9" borderId="10"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7" fillId="2" borderId="42" xfId="0" applyFont="1" applyFill="1" applyBorder="1" applyAlignment="1" applyProtection="1">
      <alignment horizontal="left"/>
      <protection locked="0"/>
    </xf>
    <xf numFmtId="0" fontId="7" fillId="2" borderId="43" xfId="0" applyFont="1" applyFill="1" applyBorder="1" applyAlignment="1" applyProtection="1">
      <alignment horizontal="left"/>
      <protection locked="0"/>
    </xf>
    <xf numFmtId="0" fontId="7" fillId="2" borderId="44" xfId="0" applyFont="1" applyFill="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0" fontId="6" fillId="0" borderId="32"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0" borderId="66" xfId="0" applyFont="1" applyBorder="1" applyAlignment="1" applyProtection="1">
      <alignment horizontal="center" vertical="center"/>
      <protection locked="0"/>
    </xf>
    <xf numFmtId="0" fontId="27" fillId="0" borderId="10" xfId="0" applyFont="1" applyBorder="1" applyAlignment="1" applyProtection="1">
      <alignment horizontal="justify" vertical="center" wrapText="1"/>
      <protection locked="0"/>
    </xf>
    <xf numFmtId="0" fontId="31" fillId="0" borderId="52" xfId="0" applyFont="1" applyBorder="1" applyAlignment="1">
      <alignment horizontal="justify" vertical="center" wrapText="1"/>
    </xf>
    <xf numFmtId="0" fontId="31" fillId="0" borderId="26" xfId="0" applyFont="1" applyBorder="1" applyAlignment="1">
      <alignment horizontal="justify" vertical="center" wrapText="1"/>
    </xf>
    <xf numFmtId="0" fontId="31" fillId="0" borderId="53" xfId="0" applyFont="1" applyBorder="1" applyAlignment="1">
      <alignment horizontal="justify" vertical="center" wrapText="1"/>
    </xf>
    <xf numFmtId="0" fontId="31" fillId="0" borderId="21" xfId="0" applyFont="1" applyBorder="1" applyAlignment="1">
      <alignment horizontal="justify" vertical="center" wrapText="1"/>
    </xf>
    <xf numFmtId="9" fontId="27" fillId="0" borderId="52" xfId="0" applyNumberFormat="1" applyFont="1" applyBorder="1" applyAlignment="1">
      <alignment horizontal="center" vertical="center" wrapText="1"/>
    </xf>
    <xf numFmtId="9" fontId="27" fillId="0" borderId="26" xfId="0" applyNumberFormat="1" applyFont="1" applyBorder="1" applyAlignment="1">
      <alignment horizontal="center" vertical="center" wrapText="1"/>
    </xf>
    <xf numFmtId="9" fontId="27" fillId="0" borderId="21" xfId="0" applyNumberFormat="1" applyFont="1" applyBorder="1" applyAlignment="1">
      <alignment horizontal="center" vertical="center" wrapText="1"/>
    </xf>
    <xf numFmtId="0" fontId="27" fillId="0" borderId="52" xfId="0" applyFont="1" applyBorder="1" applyAlignment="1" applyProtection="1">
      <alignment horizontal="center" vertical="center"/>
      <protection locked="0"/>
    </xf>
    <xf numFmtId="0" fontId="27" fillId="0" borderId="26" xfId="0" applyFont="1" applyBorder="1" applyAlignment="1" applyProtection="1">
      <alignment horizontal="center" vertical="center"/>
      <protection locked="0"/>
    </xf>
    <xf numFmtId="0" fontId="27" fillId="0" borderId="21" xfId="0" applyFont="1" applyBorder="1" applyAlignment="1" applyProtection="1">
      <alignment horizontal="center" vertical="center"/>
      <protection locked="0"/>
    </xf>
    <xf numFmtId="0" fontId="27" fillId="0" borderId="26" xfId="2" applyNumberFormat="1" applyFont="1" applyBorder="1" applyAlignment="1" applyProtection="1">
      <alignment horizontal="center" vertical="center"/>
    </xf>
    <xf numFmtId="0" fontId="27" fillId="0" borderId="53" xfId="2" applyNumberFormat="1" applyFont="1" applyBorder="1" applyAlignment="1" applyProtection="1">
      <alignment horizontal="center" vertical="center"/>
    </xf>
    <xf numFmtId="9" fontId="24" fillId="0" borderId="52" xfId="0" applyNumberFormat="1" applyFont="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24" fillId="0" borderId="21" xfId="0" applyFont="1" applyBorder="1" applyAlignment="1" applyProtection="1">
      <alignment horizontal="center" vertical="center"/>
      <protection locked="0"/>
    </xf>
    <xf numFmtId="166" fontId="27" fillId="0" borderId="4" xfId="1" applyFont="1" applyBorder="1" applyAlignment="1" applyProtection="1">
      <alignment horizontal="center"/>
      <protection locked="0"/>
    </xf>
    <xf numFmtId="0" fontId="19" fillId="0" borderId="52" xfId="0" applyFont="1" applyBorder="1" applyAlignment="1">
      <alignment horizontal="center" vertical="center"/>
    </xf>
    <xf numFmtId="0" fontId="19" fillId="0" borderId="26" xfId="0" applyFont="1" applyBorder="1" applyAlignment="1">
      <alignment horizontal="center" vertical="center"/>
    </xf>
    <xf numFmtId="0" fontId="19" fillId="0" borderId="21" xfId="0" applyFont="1" applyBorder="1" applyAlignment="1">
      <alignment horizontal="center" vertical="center"/>
    </xf>
    <xf numFmtId="0" fontId="27" fillId="0" borderId="28" xfId="0" applyFont="1" applyBorder="1" applyAlignment="1">
      <alignment horizontal="justify" vertical="center" wrapText="1"/>
    </xf>
    <xf numFmtId="168" fontId="31" fillId="0" borderId="28" xfId="1" applyNumberFormat="1" applyFont="1" applyFill="1" applyBorder="1" applyAlignment="1">
      <alignment horizontal="center" vertical="center"/>
    </xf>
    <xf numFmtId="166" fontId="27" fillId="0" borderId="28" xfId="1" applyFont="1" applyFill="1" applyBorder="1" applyAlignment="1" applyProtection="1">
      <alignment horizontal="center" vertical="center"/>
      <protection locked="0"/>
    </xf>
    <xf numFmtId="9" fontId="27" fillId="0" borderId="28" xfId="2" applyFont="1" applyFill="1" applyBorder="1" applyAlignment="1" applyProtection="1">
      <alignment horizontal="center" vertical="center"/>
      <protection locked="0"/>
    </xf>
    <xf numFmtId="0" fontId="27" fillId="0" borderId="52" xfId="0" applyFont="1" applyBorder="1" applyAlignment="1" applyProtection="1">
      <alignment horizontal="justify" wrapText="1"/>
      <protection locked="0"/>
    </xf>
    <xf numFmtId="0" fontId="27" fillId="0" borderId="26" xfId="0" applyFont="1" applyBorder="1" applyAlignment="1" applyProtection="1">
      <alignment horizontal="justify"/>
      <protection locked="0"/>
    </xf>
    <xf numFmtId="0" fontId="27" fillId="0" borderId="21" xfId="0" applyFont="1" applyBorder="1" applyAlignment="1" applyProtection="1">
      <alignment horizontal="justify"/>
      <protection locked="0"/>
    </xf>
    <xf numFmtId="0" fontId="24" fillId="0" borderId="52" xfId="0" applyFont="1" applyBorder="1" applyAlignment="1" applyProtection="1">
      <alignment horizontal="center"/>
      <protection locked="0"/>
    </xf>
    <xf numFmtId="0" fontId="24" fillId="0" borderId="26" xfId="0" applyFont="1" applyBorder="1" applyAlignment="1" applyProtection="1">
      <alignment horizontal="center"/>
      <protection locked="0"/>
    </xf>
    <xf numFmtId="0" fontId="24" fillId="0" borderId="21" xfId="0" applyFont="1" applyBorder="1" applyAlignment="1" applyProtection="1">
      <alignment horizontal="center"/>
      <protection locked="0"/>
    </xf>
    <xf numFmtId="9" fontId="24" fillId="0" borderId="52" xfId="2" applyFont="1" applyBorder="1" applyAlignment="1" applyProtection="1">
      <alignment horizontal="center"/>
      <protection locked="0"/>
    </xf>
    <xf numFmtId="9" fontId="24" fillId="0" borderId="26" xfId="2" applyFont="1" applyBorder="1" applyAlignment="1" applyProtection="1">
      <alignment horizontal="center"/>
      <protection locked="0"/>
    </xf>
    <xf numFmtId="9" fontId="24" fillId="0" borderId="21" xfId="2" applyFont="1" applyBorder="1" applyAlignment="1" applyProtection="1">
      <alignment horizontal="center"/>
      <protection locked="0"/>
    </xf>
    <xf numFmtId="0" fontId="31" fillId="0" borderId="21" xfId="0" applyFont="1" applyBorder="1" applyAlignment="1">
      <alignment horizontal="center" vertical="center" wrapText="1"/>
    </xf>
    <xf numFmtId="0" fontId="27" fillId="0" borderId="55" xfId="0" applyFont="1" applyBorder="1" applyAlignment="1" applyProtection="1">
      <alignment horizontal="justify" vertical="center" wrapText="1"/>
      <protection locked="0"/>
    </xf>
    <xf numFmtId="0" fontId="27" fillId="0" borderId="60" xfId="0" applyFont="1" applyBorder="1" applyAlignment="1" applyProtection="1">
      <alignment horizontal="justify" vertical="center" wrapText="1"/>
      <protection locked="0"/>
    </xf>
    <xf numFmtId="0" fontId="27" fillId="0" borderId="56" xfId="0" applyFont="1" applyBorder="1" applyAlignment="1" applyProtection="1">
      <alignment horizontal="justify" vertical="center" wrapText="1"/>
      <protection locked="0"/>
    </xf>
    <xf numFmtId="0" fontId="31" fillId="0" borderId="28" xfId="0" applyFont="1" applyBorder="1" applyAlignment="1">
      <alignment horizontal="justify" vertical="center" wrapText="1"/>
    </xf>
    <xf numFmtId="9" fontId="31" fillId="0" borderId="28" xfId="0" applyNumberFormat="1" applyFont="1" applyBorder="1" applyAlignment="1">
      <alignment horizontal="center" vertical="center"/>
    </xf>
    <xf numFmtId="0" fontId="31" fillId="0" borderId="28" xfId="0" applyFont="1" applyBorder="1" applyAlignment="1">
      <alignment horizontal="center" vertical="center" wrapText="1"/>
    </xf>
    <xf numFmtId="9" fontId="27" fillId="0" borderId="4" xfId="2" applyFont="1" applyBorder="1" applyAlignment="1" applyProtection="1">
      <alignment horizontal="center" vertical="center"/>
      <protection locked="0"/>
    </xf>
    <xf numFmtId="0" fontId="19" fillId="0" borderId="4" xfId="0" applyFont="1" applyBorder="1" applyAlignment="1">
      <alignment horizontal="center" vertical="center"/>
    </xf>
    <xf numFmtId="0" fontId="0" fillId="0" borderId="52"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53" xfId="0" applyBorder="1" applyAlignment="1" applyProtection="1">
      <alignment horizontal="center"/>
      <protection locked="0"/>
    </xf>
    <xf numFmtId="0" fontId="19" fillId="0" borderId="53" xfId="0" applyFont="1" applyBorder="1" applyAlignment="1">
      <alignment horizontal="center" vertical="center"/>
    </xf>
    <xf numFmtId="0" fontId="19" fillId="0" borderId="28" xfId="0" applyFont="1" applyBorder="1" applyAlignment="1">
      <alignment horizontal="center" vertical="center"/>
    </xf>
    <xf numFmtId="0" fontId="27" fillId="0" borderId="39" xfId="0" applyFont="1" applyBorder="1" applyAlignment="1" applyProtection="1">
      <alignment horizontal="center" vertical="center" wrapText="1"/>
      <protection locked="0"/>
    </xf>
    <xf numFmtId="0" fontId="27" fillId="0" borderId="29" xfId="0" applyFont="1" applyBorder="1" applyAlignment="1" applyProtection="1">
      <alignment horizontal="center" vertical="center" wrapText="1"/>
      <protection locked="0"/>
    </xf>
    <xf numFmtId="0" fontId="27"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9" fontId="31" fillId="0" borderId="52" xfId="0" applyNumberFormat="1" applyFont="1" applyBorder="1" applyAlignment="1">
      <alignment horizontal="center" vertical="center" wrapText="1"/>
    </xf>
    <xf numFmtId="0" fontId="27" fillId="0" borderId="53" xfId="0" applyFont="1" applyBorder="1" applyAlignment="1" applyProtection="1">
      <alignment horizontal="center" vertical="center"/>
      <protection locked="0"/>
    </xf>
    <xf numFmtId="0" fontId="31" fillId="0" borderId="28" xfId="0" applyFont="1" applyBorder="1" applyAlignment="1">
      <alignment horizontal="justify" vertical="center"/>
    </xf>
    <xf numFmtId="0" fontId="19" fillId="4" borderId="26" xfId="0" applyFont="1" applyFill="1" applyBorder="1" applyAlignment="1" applyProtection="1">
      <alignment horizontal="center" vertical="center" wrapText="1"/>
      <protection locked="0"/>
    </xf>
    <xf numFmtId="0" fontId="19" fillId="4" borderId="41" xfId="0" applyFont="1" applyFill="1" applyBorder="1" applyAlignment="1" applyProtection="1">
      <alignment horizontal="center" vertical="center" wrapText="1"/>
      <protection locked="0"/>
    </xf>
    <xf numFmtId="0" fontId="19" fillId="4" borderId="28" xfId="0" applyFont="1" applyFill="1" applyBorder="1" applyAlignment="1" applyProtection="1">
      <alignment horizontal="center" vertical="center" wrapText="1"/>
      <protection locked="0"/>
    </xf>
    <xf numFmtId="0" fontId="19" fillId="4" borderId="21" xfId="0" applyFont="1" applyFill="1" applyBorder="1" applyAlignment="1" applyProtection="1">
      <alignment horizontal="center" vertical="center" wrapText="1"/>
      <protection locked="0"/>
    </xf>
    <xf numFmtId="0" fontId="19" fillId="4" borderId="27" xfId="0" applyFont="1" applyFill="1" applyBorder="1" applyAlignment="1" applyProtection="1">
      <alignment horizontal="center" vertical="center" wrapText="1"/>
      <protection locked="0"/>
    </xf>
    <xf numFmtId="0" fontId="19" fillId="4" borderId="19"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3" fillId="2" borderId="7" xfId="0" applyFont="1" applyFill="1" applyBorder="1" applyAlignment="1" applyProtection="1">
      <alignment horizontal="center" vertical="center"/>
      <protection locked="0"/>
    </xf>
    <xf numFmtId="0" fontId="13" fillId="2" borderId="8" xfId="0" applyFont="1" applyFill="1" applyBorder="1" applyAlignment="1" applyProtection="1">
      <alignment horizontal="center" vertical="center"/>
      <protection locked="0"/>
    </xf>
    <xf numFmtId="0" fontId="13" fillId="2" borderId="9" xfId="0" applyFont="1" applyFill="1" applyBorder="1" applyAlignment="1" applyProtection="1">
      <alignment horizontal="center" vertical="center"/>
      <protection locked="0"/>
    </xf>
    <xf numFmtId="0" fontId="19" fillId="4" borderId="8" xfId="0" applyFont="1" applyFill="1" applyBorder="1" applyAlignment="1" applyProtection="1">
      <alignment horizontal="center" vertical="center"/>
      <protection locked="0"/>
    </xf>
    <xf numFmtId="0" fontId="19" fillId="4" borderId="9" xfId="0" applyFont="1" applyFill="1" applyBorder="1" applyAlignment="1" applyProtection="1">
      <alignment horizontal="center" vertical="center"/>
      <protection locked="0"/>
    </xf>
    <xf numFmtId="0" fontId="13" fillId="2" borderId="16" xfId="0" applyFont="1" applyFill="1" applyBorder="1" applyAlignment="1" applyProtection="1">
      <alignment horizontal="center" vertical="center" wrapText="1"/>
      <protection locked="0"/>
    </xf>
    <xf numFmtId="0" fontId="13" fillId="2" borderId="10"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9" borderId="16" xfId="0" applyFont="1" applyFill="1" applyBorder="1" applyAlignment="1" applyProtection="1">
      <alignment horizontal="center" vertical="center" wrapText="1"/>
      <protection locked="0"/>
    </xf>
    <xf numFmtId="0" fontId="13" fillId="9" borderId="10" xfId="0" applyFont="1" applyFill="1" applyBorder="1" applyAlignment="1" applyProtection="1">
      <alignment horizontal="center" vertical="center" wrapText="1"/>
      <protection locked="0"/>
    </xf>
    <xf numFmtId="0" fontId="13" fillId="2" borderId="17" xfId="0" applyFont="1" applyFill="1" applyBorder="1" applyAlignment="1" applyProtection="1">
      <alignment horizontal="center" vertical="center" wrapText="1"/>
      <protection locked="0"/>
    </xf>
    <xf numFmtId="0" fontId="13" fillId="2" borderId="11" xfId="0" applyFont="1" applyFill="1" applyBorder="1" applyAlignment="1" applyProtection="1">
      <alignment horizontal="center" vertical="center" wrapText="1"/>
      <protection locked="0"/>
    </xf>
    <xf numFmtId="0" fontId="13" fillId="2" borderId="22" xfId="0" applyFont="1" applyFill="1" applyBorder="1" applyAlignment="1" applyProtection="1">
      <alignment horizontal="center" vertical="center" wrapText="1"/>
      <protection locked="0"/>
    </xf>
    <xf numFmtId="0" fontId="13" fillId="2" borderId="31" xfId="0" applyFont="1" applyFill="1" applyBorder="1" applyAlignment="1" applyProtection="1">
      <alignment horizontal="center" vertical="center" wrapText="1"/>
      <protection locked="0"/>
    </xf>
    <xf numFmtId="0" fontId="13" fillId="2" borderId="23" xfId="0" applyFont="1" applyFill="1" applyBorder="1" applyAlignment="1" applyProtection="1">
      <alignment horizontal="center" vertical="center" wrapText="1"/>
      <protection locked="0"/>
    </xf>
    <xf numFmtId="0" fontId="19" fillId="2" borderId="17" xfId="0" applyFont="1" applyFill="1" applyBorder="1" applyAlignment="1" applyProtection="1">
      <alignment horizontal="center" vertical="center" wrapText="1"/>
      <protection locked="0"/>
    </xf>
    <xf numFmtId="0" fontId="19" fillId="2" borderId="11" xfId="0" applyFont="1" applyFill="1" applyBorder="1" applyAlignment="1" applyProtection="1">
      <alignment horizontal="center" vertical="center" wrapText="1"/>
      <protection locked="0"/>
    </xf>
    <xf numFmtId="0" fontId="19" fillId="4" borderId="25" xfId="0" applyFont="1" applyFill="1" applyBorder="1" applyAlignment="1" applyProtection="1">
      <alignment horizontal="center" vertical="center" wrapText="1"/>
      <protection locked="0"/>
    </xf>
    <xf numFmtId="0" fontId="19" fillId="4" borderId="40" xfId="0" applyFont="1" applyFill="1" applyBorder="1" applyAlignment="1" applyProtection="1">
      <alignment horizontal="center" vertical="center" wrapText="1"/>
      <protection locked="0"/>
    </xf>
    <xf numFmtId="0" fontId="19" fillId="4" borderId="38" xfId="0" applyFont="1" applyFill="1" applyBorder="1" applyAlignment="1" applyProtection="1">
      <alignment horizontal="center" vertical="center" wrapText="1"/>
      <protection locked="0"/>
    </xf>
    <xf numFmtId="0" fontId="19" fillId="4" borderId="37" xfId="0" applyFont="1" applyFill="1" applyBorder="1" applyAlignment="1" applyProtection="1">
      <alignment horizontal="center" vertical="center" wrapText="1"/>
      <protection locked="0"/>
    </xf>
    <xf numFmtId="0" fontId="19" fillId="4" borderId="39" xfId="0" applyFont="1" applyFill="1"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13" fillId="0" borderId="32"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34" xfId="0" applyFont="1" applyBorder="1" applyAlignment="1" applyProtection="1">
      <alignment horizontal="center" vertical="center" wrapText="1"/>
      <protection locked="0"/>
    </xf>
    <xf numFmtId="0" fontId="13" fillId="0" borderId="35" xfId="0" applyFont="1" applyBorder="1" applyAlignment="1" applyProtection="1">
      <alignment horizontal="center" vertical="center" wrapText="1"/>
      <protection locked="0"/>
    </xf>
    <xf numFmtId="0" fontId="13" fillId="0" borderId="36"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protection locked="0"/>
    </xf>
    <xf numFmtId="0" fontId="19" fillId="0" borderId="8" xfId="0" applyFont="1" applyBorder="1" applyAlignment="1" applyProtection="1">
      <alignment horizontal="center" vertical="center"/>
      <protection locked="0"/>
    </xf>
    <xf numFmtId="0" fontId="19" fillId="0" borderId="9" xfId="0" applyFont="1" applyBorder="1" applyAlignment="1" applyProtection="1">
      <alignment horizontal="center" vertical="center"/>
      <protection locked="0"/>
    </xf>
    <xf numFmtId="0" fontId="13" fillId="2" borderId="4" xfId="0" applyFont="1" applyFill="1" applyBorder="1" applyAlignment="1" applyProtection="1">
      <alignment horizontal="left"/>
      <protection locked="0"/>
    </xf>
    <xf numFmtId="0" fontId="13" fillId="3" borderId="7" xfId="0" applyFont="1" applyFill="1" applyBorder="1" applyAlignment="1" applyProtection="1">
      <alignment horizontal="center"/>
      <protection locked="0"/>
    </xf>
    <xf numFmtId="0" fontId="13" fillId="3" borderId="8" xfId="0" applyFont="1" applyFill="1" applyBorder="1" applyAlignment="1" applyProtection="1">
      <alignment horizontal="center"/>
      <protection locked="0"/>
    </xf>
    <xf numFmtId="0" fontId="13" fillId="3" borderId="9" xfId="0" applyFont="1" applyFill="1" applyBorder="1" applyAlignment="1" applyProtection="1">
      <alignment horizontal="center"/>
      <protection locked="0"/>
    </xf>
    <xf numFmtId="0" fontId="13" fillId="2" borderId="42" xfId="0" applyFont="1" applyFill="1" applyBorder="1" applyAlignment="1" applyProtection="1">
      <alignment horizontal="left"/>
      <protection locked="0"/>
    </xf>
    <xf numFmtId="0" fontId="13" fillId="2" borderId="43" xfId="0" applyFont="1" applyFill="1" applyBorder="1" applyAlignment="1" applyProtection="1">
      <alignment horizontal="left"/>
      <protection locked="0"/>
    </xf>
    <xf numFmtId="0" fontId="13" fillId="2" borderId="44" xfId="0" applyFont="1" applyFill="1" applyBorder="1" applyAlignment="1" applyProtection="1">
      <alignment horizontal="left"/>
      <protection locked="0"/>
    </xf>
    <xf numFmtId="0" fontId="13" fillId="2" borderId="53" xfId="0" applyFont="1" applyFill="1" applyBorder="1" applyAlignment="1" applyProtection="1">
      <alignment horizontal="left"/>
      <protection locked="0"/>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7" fillId="0" borderId="5" xfId="0" applyFont="1" applyBorder="1" applyAlignment="1" applyProtection="1">
      <alignment horizontal="left"/>
      <protection locked="0"/>
    </xf>
    <xf numFmtId="0" fontId="7" fillId="2" borderId="17"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12" xfId="0" applyFont="1" applyFill="1" applyBorder="1" applyAlignment="1">
      <alignment horizontal="center" vertical="center"/>
    </xf>
    <xf numFmtId="0" fontId="12" fillId="4" borderId="1" xfId="0" applyFont="1" applyFill="1" applyBorder="1" applyAlignment="1">
      <alignment horizontal="center" vertical="center"/>
    </xf>
    <xf numFmtId="0" fontId="12" fillId="4" borderId="37" xfId="0" applyFont="1" applyFill="1" applyBorder="1" applyAlignment="1">
      <alignment horizontal="center" vertical="center"/>
    </xf>
    <xf numFmtId="0" fontId="12" fillId="4" borderId="12" xfId="0" applyFont="1" applyFill="1" applyBorder="1" applyAlignment="1">
      <alignment horizontal="center" vertical="center"/>
    </xf>
    <xf numFmtId="0" fontId="7" fillId="2" borderId="4"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58" xfId="0" applyFont="1" applyFill="1" applyBorder="1" applyAlignment="1">
      <alignment horizontal="center" vertical="center" wrapText="1"/>
    </xf>
    <xf numFmtId="0" fontId="12" fillId="4" borderId="17"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0" fillId="0" borderId="6" xfId="0" applyBorder="1" applyAlignment="1">
      <alignment horizontal="center"/>
    </xf>
    <xf numFmtId="0" fontId="0" fillId="0" borderId="20" xfId="0" applyBorder="1" applyAlignment="1">
      <alignment horizontal="center"/>
    </xf>
    <xf numFmtId="9" fontId="0" fillId="0" borderId="4" xfId="2" applyFont="1" applyFill="1" applyBorder="1" applyAlignment="1">
      <alignment horizontal="center" vertical="center"/>
    </xf>
    <xf numFmtId="0" fontId="0" fillId="0" borderId="4" xfId="2" applyNumberFormat="1" applyFont="1" applyBorder="1" applyAlignment="1" applyProtection="1">
      <alignment horizontal="center" vertical="center"/>
    </xf>
    <xf numFmtId="9" fontId="0" fillId="0" borderId="4" xfId="0" applyNumberFormat="1" applyBorder="1" applyAlignment="1">
      <alignment horizontal="center" vertical="center"/>
    </xf>
    <xf numFmtId="0" fontId="0" fillId="0" borderId="4" xfId="0" applyBorder="1" applyAlignment="1">
      <alignment horizontal="center"/>
    </xf>
    <xf numFmtId="0" fontId="0" fillId="0" borderId="4" xfId="0" applyBorder="1" applyAlignment="1">
      <alignment horizontal="center" vertical="center" wrapText="1"/>
    </xf>
    <xf numFmtId="168" fontId="0" fillId="0" borderId="4" xfId="1" applyNumberFormat="1" applyFont="1" applyFill="1" applyBorder="1" applyAlignment="1">
      <alignment horizontal="center"/>
    </xf>
    <xf numFmtId="0" fontId="0" fillId="0" borderId="4" xfId="0" applyBorder="1" applyAlignment="1">
      <alignment horizontal="left" vertical="center" wrapText="1"/>
    </xf>
    <xf numFmtId="0" fontId="48" fillId="0" borderId="4" xfId="0" applyFont="1" applyBorder="1" applyAlignment="1">
      <alignment horizontal="left" vertical="center" wrapText="1"/>
    </xf>
    <xf numFmtId="0" fontId="0" fillId="0" borderId="4" xfId="2" applyNumberFormat="1" applyFont="1" applyFill="1" applyBorder="1" applyAlignment="1">
      <alignment horizontal="center" vertical="center"/>
    </xf>
    <xf numFmtId="0" fontId="0" fillId="0" borderId="17" xfId="2" applyNumberFormat="1" applyFont="1" applyBorder="1" applyAlignment="1" applyProtection="1">
      <alignment horizontal="center" vertical="center"/>
    </xf>
    <xf numFmtId="9" fontId="0" fillId="0" borderId="17" xfId="0" applyNumberFormat="1" applyBorder="1" applyAlignment="1">
      <alignment horizontal="center" vertical="center"/>
    </xf>
    <xf numFmtId="0" fontId="48" fillId="0" borderId="17" xfId="0" applyFont="1" applyBorder="1" applyAlignment="1">
      <alignment horizontal="center" vertical="center"/>
    </xf>
    <xf numFmtId="0" fontId="48" fillId="0" borderId="4" xfId="0" applyFont="1" applyBorder="1" applyAlignment="1">
      <alignment horizontal="center" vertical="center"/>
    </xf>
    <xf numFmtId="0" fontId="0" fillId="0" borderId="17" xfId="0" applyBorder="1" applyAlignment="1">
      <alignment horizontal="center"/>
    </xf>
    <xf numFmtId="0" fontId="0" fillId="0" borderId="18" xfId="0" applyBorder="1" applyAlignment="1">
      <alignment horizontal="center"/>
    </xf>
    <xf numFmtId="0" fontId="0" fillId="0" borderId="17" xfId="0" applyBorder="1" applyAlignment="1">
      <alignment horizontal="left" vertical="center" wrapText="1"/>
    </xf>
    <xf numFmtId="168" fontId="0" fillId="0" borderId="17" xfId="1" applyNumberFormat="1" applyFont="1" applyFill="1" applyBorder="1" applyAlignment="1">
      <alignment horizontal="center"/>
    </xf>
    <xf numFmtId="9" fontId="0" fillId="0" borderId="17" xfId="2" applyFont="1" applyFill="1" applyBorder="1" applyAlignment="1">
      <alignment horizontal="center" vertical="center"/>
    </xf>
    <xf numFmtId="168" fontId="0" fillId="0" borderId="4" xfId="1" applyNumberFormat="1" applyFont="1" applyFill="1" applyBorder="1" applyAlignment="1">
      <alignment horizontal="center" vertical="center"/>
    </xf>
    <xf numFmtId="0" fontId="0" fillId="0" borderId="6" xfId="0" applyBorder="1" applyAlignment="1">
      <alignment horizontal="center" vertical="center"/>
    </xf>
    <xf numFmtId="0" fontId="0" fillId="0" borderId="20" xfId="0" applyBorder="1" applyAlignment="1">
      <alignment horizontal="center" vertical="center"/>
    </xf>
    <xf numFmtId="0" fontId="6" fillId="0" borderId="16" xfId="0" applyFont="1" applyBorder="1" applyAlignment="1">
      <alignment horizontal="center" vertical="center"/>
    </xf>
    <xf numFmtId="0" fontId="6" fillId="0" borderId="58" xfId="0" applyFont="1" applyBorder="1" applyAlignment="1">
      <alignment horizontal="center" vertical="center"/>
    </xf>
    <xf numFmtId="0" fontId="6" fillId="0" borderId="10" xfId="0" applyFont="1" applyBorder="1" applyAlignment="1">
      <alignment horizontal="center" vertical="center"/>
    </xf>
    <xf numFmtId="0" fontId="0" fillId="6" borderId="17" xfId="0" applyFill="1" applyBorder="1" applyAlignment="1">
      <alignment horizontal="center" vertical="center" wrapText="1"/>
    </xf>
    <xf numFmtId="0" fontId="0" fillId="6" borderId="4" xfId="0" applyFill="1" applyBorder="1" applyAlignment="1">
      <alignment horizontal="center" vertical="center" wrapText="1"/>
    </xf>
    <xf numFmtId="0" fontId="49" fillId="6" borderId="4" xfId="0" applyFont="1" applyFill="1" applyBorder="1" applyAlignment="1">
      <alignment horizontal="center" vertical="center" wrapText="1"/>
    </xf>
    <xf numFmtId="0" fontId="0" fillId="0" borderId="17" xfId="0" applyBorder="1" applyAlignment="1">
      <alignment horizontal="center" vertical="center" wrapText="1"/>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27" fillId="0" borderId="58"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5" xfId="0" applyFont="1" applyBorder="1" applyAlignment="1" applyProtection="1">
      <alignment horizontal="center" vertical="center" wrapText="1"/>
      <protection locked="0"/>
    </xf>
    <xf numFmtId="0" fontId="27" fillId="0" borderId="71" xfId="0" applyFont="1" applyBorder="1" applyAlignment="1" applyProtection="1">
      <alignment horizontal="center" vertical="center" wrapText="1"/>
      <protection locked="0"/>
    </xf>
    <xf numFmtId="0" fontId="6" fillId="0" borderId="58"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27" fillId="0" borderId="58" xfId="0" applyFont="1" applyBorder="1" applyAlignment="1">
      <alignment horizontal="justify" vertical="center" wrapText="1"/>
    </xf>
    <xf numFmtId="0" fontId="27" fillId="0" borderId="38" xfId="0" applyFont="1" applyBorder="1" applyAlignment="1" applyProtection="1">
      <alignment horizontal="justify" vertical="center" wrapText="1"/>
      <protection locked="0"/>
    </xf>
    <xf numFmtId="0" fontId="27" fillId="0" borderId="45" xfId="0" applyFont="1" applyBorder="1" applyAlignment="1" applyProtection="1">
      <alignment horizontal="justify" vertical="center" wrapText="1"/>
      <protection locked="0"/>
    </xf>
    <xf numFmtId="0" fontId="6" fillId="0" borderId="49"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27" fillId="0" borderId="16" xfId="0" applyFont="1" applyBorder="1" applyAlignment="1">
      <alignment horizontal="justify" vertical="center" wrapText="1"/>
    </xf>
    <xf numFmtId="0" fontId="11" fillId="4" borderId="19"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1" fillId="4" borderId="40" xfId="0" applyFont="1" applyFill="1" applyBorder="1" applyAlignment="1" applyProtection="1">
      <alignment horizontal="center" vertical="center" wrapText="1"/>
      <protection locked="0"/>
    </xf>
    <xf numFmtId="0" fontId="11" fillId="4" borderId="41" xfId="0" applyFont="1" applyFill="1" applyBorder="1" applyAlignment="1" applyProtection="1">
      <alignment horizontal="center" vertical="center" wrapText="1"/>
      <protection locked="0"/>
    </xf>
    <xf numFmtId="0" fontId="11" fillId="4" borderId="21"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62"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27" fillId="0" borderId="4" xfId="0" applyFont="1" applyBorder="1" applyAlignment="1" applyProtection="1">
      <alignment horizontal="left" vertical="center"/>
      <protection locked="0"/>
    </xf>
    <xf numFmtId="0" fontId="27" fillId="0" borderId="11" xfId="0" applyFont="1" applyBorder="1" applyAlignment="1" applyProtection="1">
      <alignment horizontal="left" vertical="center"/>
      <protection locked="0"/>
    </xf>
    <xf numFmtId="0" fontId="27" fillId="0" borderId="11" xfId="0" applyFont="1" applyBorder="1" applyAlignment="1" applyProtection="1">
      <alignment horizontal="left" vertical="center" wrapText="1"/>
      <protection locked="0"/>
    </xf>
    <xf numFmtId="0" fontId="27" fillId="0" borderId="20" xfId="0" applyFont="1" applyBorder="1" applyAlignment="1" applyProtection="1">
      <alignment horizontal="left" vertical="center"/>
      <protection locked="0"/>
    </xf>
    <xf numFmtId="0" fontId="27" fillId="0" borderId="19" xfId="0" applyFont="1" applyBorder="1" applyAlignment="1" applyProtection="1">
      <alignment horizontal="left" vertical="center"/>
      <protection locked="0"/>
    </xf>
    <xf numFmtId="0" fontId="27" fillId="0" borderId="64" xfId="0" applyFont="1" applyBorder="1" applyAlignment="1" applyProtection="1">
      <alignment horizontal="left" wrapText="1"/>
      <protection locked="0"/>
    </xf>
    <xf numFmtId="0" fontId="27" fillId="0" borderId="47" xfId="0" applyFont="1" applyBorder="1" applyAlignment="1" applyProtection="1">
      <alignment horizontal="left" wrapText="1"/>
      <protection locked="0"/>
    </xf>
    <xf numFmtId="0" fontId="27" fillId="0" borderId="25" xfId="0" applyFont="1" applyBorder="1" applyAlignment="1" applyProtection="1">
      <alignment horizontal="left" wrapText="1"/>
      <protection locked="0"/>
    </xf>
    <xf numFmtId="9" fontId="27" fillId="0" borderId="4" xfId="2" applyFont="1" applyFill="1" applyBorder="1" applyAlignment="1" applyProtection="1">
      <alignment horizontal="center" vertical="center"/>
      <protection locked="0"/>
    </xf>
    <xf numFmtId="9" fontId="27" fillId="0" borderId="11" xfId="2" applyFont="1" applyFill="1" applyBorder="1" applyAlignment="1" applyProtection="1">
      <alignment horizontal="center" vertical="center"/>
      <protection locked="0"/>
    </xf>
    <xf numFmtId="168" fontId="27" fillId="0" borderId="4" xfId="1" applyNumberFormat="1" applyFont="1" applyFill="1" applyBorder="1" applyAlignment="1" applyProtection="1">
      <alignment horizontal="center"/>
      <protection locked="0"/>
    </xf>
    <xf numFmtId="168" fontId="27" fillId="0" borderId="11" xfId="1" applyNumberFormat="1" applyFont="1" applyFill="1" applyBorder="1" applyAlignment="1" applyProtection="1">
      <alignment horizontal="center"/>
      <protection locked="0"/>
    </xf>
    <xf numFmtId="0" fontId="27" fillId="0" borderId="17" xfId="0" applyFont="1" applyBorder="1" applyAlignment="1" applyProtection="1">
      <alignment horizontal="justify" wrapText="1"/>
      <protection locked="0"/>
    </xf>
    <xf numFmtId="0" fontId="27" fillId="0" borderId="17" xfId="2" applyNumberFormat="1" applyFont="1" applyFill="1" applyBorder="1" applyAlignment="1" applyProtection="1">
      <alignment horizontal="center" vertical="center" wrapText="1"/>
      <protection locked="0"/>
    </xf>
    <xf numFmtId="0" fontId="27" fillId="0" borderId="4" xfId="2" applyNumberFormat="1" applyFont="1" applyFill="1" applyBorder="1" applyAlignment="1" applyProtection="1">
      <alignment horizontal="center" vertical="center" wrapText="1"/>
      <protection locked="0"/>
    </xf>
    <xf numFmtId="9" fontId="27" fillId="0" borderId="17" xfId="2" applyFont="1" applyFill="1" applyBorder="1" applyAlignment="1" applyProtection="1">
      <alignment horizontal="center" vertical="center"/>
      <protection locked="0"/>
    </xf>
    <xf numFmtId="9" fontId="27" fillId="0" borderId="17" xfId="2" applyFont="1" applyFill="1" applyBorder="1" applyAlignment="1" applyProtection="1">
      <alignment horizontal="center"/>
      <protection locked="0"/>
    </xf>
    <xf numFmtId="9" fontId="27" fillId="0" borderId="4" xfId="2" applyFont="1" applyFill="1" applyBorder="1" applyAlignment="1" applyProtection="1">
      <alignment horizontal="center"/>
      <protection locked="0"/>
    </xf>
    <xf numFmtId="9" fontId="27" fillId="0" borderId="17" xfId="2" applyFont="1" applyBorder="1" applyAlignment="1" applyProtection="1">
      <alignment horizontal="center" vertical="center"/>
    </xf>
    <xf numFmtId="9" fontId="27" fillId="0" borderId="11" xfId="2" applyFont="1" applyBorder="1" applyAlignment="1" applyProtection="1">
      <alignment horizontal="center" vertical="center"/>
    </xf>
    <xf numFmtId="168" fontId="31" fillId="0" borderId="20" xfId="4" applyNumberFormat="1" applyFont="1" applyBorder="1" applyAlignment="1">
      <alignment horizontal="center" vertical="center" wrapText="1"/>
    </xf>
    <xf numFmtId="0" fontId="27" fillId="0" borderId="22"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protection locked="0"/>
    </xf>
    <xf numFmtId="0" fontId="14" fillId="0" borderId="58" xfId="0" applyFont="1" applyBorder="1" applyAlignment="1" applyProtection="1">
      <alignment horizontal="center" vertical="center"/>
      <protection locked="0"/>
    </xf>
    <xf numFmtId="168" fontId="31" fillId="0" borderId="17" xfId="4" applyNumberFormat="1" applyFont="1" applyBorder="1" applyAlignment="1">
      <alignment horizontal="center" vertical="center" wrapText="1"/>
    </xf>
    <xf numFmtId="168" fontId="31" fillId="0" borderId="4" xfId="4" applyNumberFormat="1" applyFont="1" applyBorder="1" applyAlignment="1">
      <alignment horizontal="center" vertical="center" wrapText="1"/>
    </xf>
    <xf numFmtId="0" fontId="17" fillId="3" borderId="7" xfId="0" applyFont="1" applyFill="1" applyBorder="1" applyAlignment="1" applyProtection="1">
      <alignment horizontal="center"/>
      <protection locked="0"/>
    </xf>
    <xf numFmtId="0" fontId="17" fillId="3" borderId="8" xfId="0" applyFont="1" applyFill="1" applyBorder="1" applyAlignment="1" applyProtection="1">
      <alignment horizontal="center"/>
      <protection locked="0"/>
    </xf>
    <xf numFmtId="0" fontId="17" fillId="3" borderId="9" xfId="0" applyFont="1" applyFill="1" applyBorder="1" applyAlignment="1" applyProtection="1">
      <alignment horizontal="center"/>
      <protection locked="0"/>
    </xf>
    <xf numFmtId="0" fontId="18" fillId="2" borderId="7" xfId="0" applyFont="1" applyFill="1" applyBorder="1" applyAlignment="1" applyProtection="1">
      <alignment horizontal="center" vertical="center"/>
      <protection locked="0"/>
    </xf>
    <xf numFmtId="0" fontId="18" fillId="2" borderId="8" xfId="0" applyFont="1" applyFill="1" applyBorder="1" applyAlignment="1" applyProtection="1">
      <alignment horizontal="center" vertical="center"/>
      <protection locked="0"/>
    </xf>
    <xf numFmtId="0" fontId="18" fillId="2" borderId="9"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vertical="center"/>
      <protection locked="0"/>
    </xf>
    <xf numFmtId="0" fontId="15" fillId="4" borderId="9" xfId="0" applyFont="1" applyFill="1" applyBorder="1" applyAlignment="1" applyProtection="1">
      <alignment horizontal="center" vertical="center"/>
      <protection locked="0"/>
    </xf>
    <xf numFmtId="0" fontId="22" fillId="2" borderId="61" xfId="0" applyFont="1" applyFill="1" applyBorder="1" applyAlignment="1" applyProtection="1">
      <alignment horizontal="center" vertical="center" wrapText="1"/>
      <protection locked="0"/>
    </xf>
    <xf numFmtId="0" fontId="22" fillId="2" borderId="62"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2" fillId="0" borderId="32"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22" fillId="0" borderId="34" xfId="0" applyFont="1" applyBorder="1" applyAlignment="1" applyProtection="1">
      <alignment horizontal="center" vertical="center" wrapText="1"/>
      <protection locked="0"/>
    </xf>
    <xf numFmtId="0" fontId="22" fillId="0" borderId="35" xfId="0" applyFont="1" applyBorder="1" applyAlignment="1" applyProtection="1">
      <alignment horizontal="center" vertical="center" wrapText="1"/>
      <protection locked="0"/>
    </xf>
    <xf numFmtId="0" fontId="22" fillId="0" borderId="36" xfId="0" applyFont="1" applyBorder="1" applyAlignment="1" applyProtection="1">
      <alignment horizontal="center" vertical="center" wrapText="1"/>
      <protection locked="0"/>
    </xf>
    <xf numFmtId="0" fontId="22" fillId="0" borderId="3" xfId="0" applyFont="1" applyBorder="1" applyAlignment="1" applyProtection="1">
      <alignment horizontal="center" vertical="center" wrapText="1"/>
      <protection locked="0"/>
    </xf>
    <xf numFmtId="0" fontId="22" fillId="0" borderId="30" xfId="0" applyFont="1" applyBorder="1" applyAlignment="1" applyProtection="1">
      <alignment horizontal="center" vertical="center" wrapText="1"/>
      <protection locked="0"/>
    </xf>
    <xf numFmtId="0" fontId="22" fillId="0" borderId="14"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168" fontId="31" fillId="0" borderId="18" xfId="4" applyNumberFormat="1" applyFont="1" applyBorder="1" applyAlignment="1">
      <alignment horizontal="center" vertical="center" wrapText="1"/>
    </xf>
    <xf numFmtId="168" fontId="31" fillId="0" borderId="17" xfId="1" applyNumberFormat="1" applyFont="1" applyFill="1" applyBorder="1" applyAlignment="1" applyProtection="1">
      <alignment horizontal="center" vertical="center"/>
      <protection locked="0"/>
    </xf>
    <xf numFmtId="168" fontId="31" fillId="6" borderId="4" xfId="4" applyNumberFormat="1" applyFont="1" applyFill="1" applyBorder="1" applyAlignment="1">
      <alignment horizontal="center" vertical="center" wrapText="1"/>
    </xf>
    <xf numFmtId="168" fontId="31" fillId="6" borderId="20" xfId="4" applyNumberFormat="1" applyFont="1" applyFill="1" applyBorder="1" applyAlignment="1">
      <alignment horizontal="center" vertical="center" wrapText="1"/>
    </xf>
    <xf numFmtId="0" fontId="27" fillId="0" borderId="4" xfId="0" applyFont="1" applyBorder="1" applyAlignment="1">
      <alignment horizontal="center"/>
    </xf>
    <xf numFmtId="0" fontId="31" fillId="0" borderId="4" xfId="2" applyNumberFormat="1" applyFont="1" applyFill="1" applyBorder="1" applyAlignment="1" applyProtection="1">
      <alignment horizontal="center" vertical="center" wrapText="1"/>
      <protection locked="0"/>
    </xf>
    <xf numFmtId="0" fontId="23" fillId="0" borderId="38" xfId="0" applyFont="1" applyBorder="1" applyAlignment="1" applyProtection="1">
      <alignment horizontal="center" vertical="center" wrapText="1"/>
      <protection locked="0"/>
    </xf>
    <xf numFmtId="0" fontId="23" fillId="0" borderId="12" xfId="0" applyFont="1" applyBorder="1" applyAlignment="1" applyProtection="1">
      <alignment horizontal="center" vertical="center" wrapText="1"/>
      <protection locked="0"/>
    </xf>
    <xf numFmtId="0" fontId="27" fillId="0" borderId="17" xfId="0" applyFont="1" applyBorder="1" applyAlignment="1" applyProtection="1">
      <alignment horizontal="left" vertical="center" wrapText="1"/>
      <protection locked="0"/>
    </xf>
    <xf numFmtId="0" fontId="13" fillId="2" borderId="1" xfId="0" applyFont="1" applyFill="1" applyBorder="1" applyAlignment="1" applyProtection="1">
      <alignment horizontal="center" vertical="center" wrapText="1"/>
      <protection locked="0"/>
    </xf>
    <xf numFmtId="0" fontId="13" fillId="2" borderId="12" xfId="0" applyFont="1" applyFill="1" applyBorder="1" applyAlignment="1" applyProtection="1">
      <alignment horizontal="center" vertical="center" wrapText="1"/>
      <protection locked="0"/>
    </xf>
    <xf numFmtId="0" fontId="13" fillId="2" borderId="3" xfId="0" applyFont="1" applyFill="1" applyBorder="1" applyAlignment="1" applyProtection="1">
      <alignment horizontal="center" vertical="center" wrapText="1"/>
      <protection locked="0"/>
    </xf>
    <xf numFmtId="0" fontId="13" fillId="2" borderId="14" xfId="0" applyFont="1" applyFill="1" applyBorder="1" applyAlignment="1" applyProtection="1">
      <alignment horizontal="center" vertical="center" wrapText="1"/>
      <protection locked="0"/>
    </xf>
    <xf numFmtId="0" fontId="27" fillId="0" borderId="19" xfId="0" applyFont="1" applyBorder="1" applyAlignment="1" applyProtection="1">
      <alignment horizontal="justify" vertical="center" wrapText="1"/>
      <protection locked="0"/>
    </xf>
    <xf numFmtId="0" fontId="22" fillId="2" borderId="4" xfId="0" applyFont="1" applyFill="1" applyBorder="1" applyAlignment="1" applyProtection="1">
      <alignment horizontal="left"/>
      <protection locked="0"/>
    </xf>
    <xf numFmtId="0" fontId="9" fillId="0" borderId="4" xfId="0" applyFont="1" applyBorder="1" applyAlignment="1" applyProtection="1">
      <alignment horizontal="center"/>
      <protection locked="0"/>
    </xf>
    <xf numFmtId="0" fontId="14" fillId="0" borderId="32"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34" xfId="0" applyFont="1" applyBorder="1" applyAlignment="1" applyProtection="1">
      <alignment horizontal="center" vertical="center" wrapText="1"/>
      <protection locked="0"/>
    </xf>
    <xf numFmtId="0" fontId="14" fillId="0" borderId="35" xfId="0" applyFont="1" applyBorder="1" applyAlignment="1" applyProtection="1">
      <alignment horizontal="center" vertical="center" wrapText="1"/>
      <protection locked="0"/>
    </xf>
    <xf numFmtId="0" fontId="14" fillId="0" borderId="36"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31" fillId="0" borderId="17" xfId="0" applyFont="1" applyBorder="1" applyAlignment="1" applyProtection="1">
      <alignment horizontal="center" vertical="center" wrapText="1"/>
      <protection locked="0"/>
    </xf>
    <xf numFmtId="0" fontId="27" fillId="0" borderId="18" xfId="0" applyFont="1" applyBorder="1" applyAlignment="1" applyProtection="1">
      <alignment horizontal="center" vertical="center" wrapText="1"/>
      <protection locked="0"/>
    </xf>
    <xf numFmtId="0" fontId="31" fillId="6" borderId="4" xfId="0" applyFont="1" applyFill="1" applyBorder="1" applyAlignment="1" applyProtection="1">
      <alignment horizontal="center" vertical="center" wrapText="1"/>
      <protection locked="0"/>
    </xf>
    <xf numFmtId="9" fontId="27" fillId="0" borderId="17" xfId="0" applyNumberFormat="1" applyFont="1" applyBorder="1" applyAlignment="1" applyProtection="1">
      <alignment horizontal="center" vertical="center"/>
      <protection locked="0"/>
    </xf>
    <xf numFmtId="0" fontId="27" fillId="0" borderId="20" xfId="0" applyFont="1" applyBorder="1" applyAlignment="1" applyProtection="1">
      <alignment horizontal="center" wrapText="1"/>
      <protection locked="0"/>
    </xf>
    <xf numFmtId="9" fontId="27" fillId="0" borderId="4" xfId="0" applyNumberFormat="1" applyFont="1" applyBorder="1" applyAlignment="1" applyProtection="1">
      <alignment horizontal="center" vertical="center" wrapText="1"/>
      <protection locked="0"/>
    </xf>
    <xf numFmtId="0" fontId="27" fillId="0" borderId="11" xfId="2" applyNumberFormat="1" applyFont="1" applyFill="1" applyBorder="1" applyAlignment="1" applyProtection="1">
      <alignment horizontal="center" vertical="center"/>
      <protection locked="0"/>
    </xf>
    <xf numFmtId="0" fontId="31" fillId="0" borderId="11" xfId="0" applyFont="1" applyBorder="1" applyAlignment="1" applyProtection="1">
      <alignment horizontal="center" vertical="center" wrapText="1"/>
      <protection locked="0"/>
    </xf>
    <xf numFmtId="0" fontId="27" fillId="0" borderId="11" xfId="0" applyFont="1" applyBorder="1" applyAlignment="1" applyProtection="1">
      <alignment horizontal="center" wrapText="1"/>
      <protection locked="0"/>
    </xf>
    <xf numFmtId="0" fontId="27" fillId="0" borderId="19" xfId="0" applyFont="1" applyBorder="1" applyAlignment="1" applyProtection="1">
      <alignment horizontal="center" wrapText="1"/>
      <protection locked="0"/>
    </xf>
    <xf numFmtId="0" fontId="31" fillId="0" borderId="17" xfId="0" applyFont="1" applyBorder="1" applyAlignment="1">
      <alignment horizontal="center" vertical="center" wrapText="1"/>
    </xf>
    <xf numFmtId="0" fontId="18" fillId="2" borderId="1" xfId="0" applyFont="1" applyFill="1" applyBorder="1" applyAlignment="1" applyProtection="1">
      <alignment horizontal="center" vertical="center"/>
      <protection locked="0"/>
    </xf>
    <xf numFmtId="0" fontId="18" fillId="2" borderId="37" xfId="0" applyFont="1" applyFill="1" applyBorder="1" applyAlignment="1" applyProtection="1">
      <alignment horizontal="center" vertical="center"/>
      <protection locked="0"/>
    </xf>
    <xf numFmtId="0" fontId="27" fillId="0" borderId="58" xfId="0" applyFont="1" applyBorder="1" applyAlignment="1" applyProtection="1">
      <alignment horizontal="justify" wrapText="1"/>
      <protection locked="0"/>
    </xf>
    <xf numFmtId="0" fontId="13" fillId="2" borderId="32" xfId="0" applyFont="1" applyFill="1" applyBorder="1" applyAlignment="1" applyProtection="1">
      <alignment horizontal="center" vertical="center" wrapText="1"/>
      <protection locked="0"/>
    </xf>
    <xf numFmtId="0" fontId="13" fillId="2" borderId="66" xfId="0" applyFont="1" applyFill="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13" fillId="2" borderId="24" xfId="0" applyFont="1" applyFill="1" applyBorder="1" applyAlignment="1" applyProtection="1">
      <alignment horizontal="center" vertical="center" wrapText="1"/>
      <protection locked="0"/>
    </xf>
    <xf numFmtId="0" fontId="0" fillId="0" borderId="58" xfId="0" applyBorder="1" applyAlignment="1" applyProtection="1">
      <alignment horizontal="center" wrapText="1"/>
      <protection locked="0"/>
    </xf>
    <xf numFmtId="0" fontId="0" fillId="0" borderId="10" xfId="0" applyBorder="1" applyAlignment="1" applyProtection="1">
      <alignment horizontal="center" wrapText="1"/>
      <protection locked="0"/>
    </xf>
    <xf numFmtId="0" fontId="29" fillId="0" borderId="22"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71"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11" xfId="0" applyFont="1" applyBorder="1" applyAlignment="1">
      <alignment horizontal="center" vertical="center" wrapText="1"/>
    </xf>
    <xf numFmtId="0" fontId="33" fillId="0" borderId="16" xfId="0" applyFont="1" applyBorder="1" applyAlignment="1" applyProtection="1">
      <alignment horizontal="center" vertical="center"/>
      <protection locked="0"/>
    </xf>
    <xf numFmtId="0" fontId="33" fillId="0" borderId="58" xfId="0" applyFont="1" applyBorder="1" applyAlignment="1" applyProtection="1">
      <alignment horizontal="center" vertical="center"/>
      <protection locked="0"/>
    </xf>
    <xf numFmtId="0" fontId="33" fillId="0" borderId="10" xfId="0" applyFont="1" applyBorder="1" applyAlignment="1" applyProtection="1">
      <alignment horizontal="center" vertical="center"/>
      <protection locked="0"/>
    </xf>
    <xf numFmtId="0" fontId="13" fillId="2" borderId="17" xfId="0" applyFont="1" applyFill="1" applyBorder="1" applyAlignment="1" applyProtection="1">
      <alignment horizontal="center" vertical="center"/>
      <protection locked="0"/>
    </xf>
    <xf numFmtId="0" fontId="13" fillId="2" borderId="11" xfId="0" applyFont="1" applyFill="1" applyBorder="1" applyAlignment="1" applyProtection="1">
      <alignment horizontal="center" vertical="center"/>
      <protection locked="0"/>
    </xf>
    <xf numFmtId="0" fontId="31" fillId="0" borderId="11" xfId="0" applyFont="1" applyBorder="1" applyAlignment="1">
      <alignment horizontal="justify" vertical="center" wrapText="1"/>
    </xf>
    <xf numFmtId="0" fontId="18" fillId="2" borderId="12" xfId="0" applyFont="1" applyFill="1" applyBorder="1" applyAlignment="1" applyProtection="1">
      <alignment horizontal="center" vertical="center"/>
      <protection locked="0"/>
    </xf>
    <xf numFmtId="0" fontId="15" fillId="4" borderId="37" xfId="0" applyFont="1" applyFill="1" applyBorder="1" applyAlignment="1" applyProtection="1">
      <alignment horizontal="center" vertical="center"/>
      <protection locked="0"/>
    </xf>
    <xf numFmtId="0" fontId="15" fillId="4" borderId="12" xfId="0" applyFont="1" applyFill="1" applyBorder="1" applyAlignment="1" applyProtection="1">
      <alignment horizontal="center" vertical="center"/>
      <protection locked="0"/>
    </xf>
    <xf numFmtId="0" fontId="19" fillId="4" borderId="18" xfId="0" applyFont="1" applyFill="1" applyBorder="1" applyAlignment="1" applyProtection="1">
      <alignment horizontal="center" vertical="center" wrapText="1"/>
      <protection locked="0"/>
    </xf>
    <xf numFmtId="0" fontId="19" fillId="4" borderId="20"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center" vertical="center" wrapText="1"/>
      <protection locked="0"/>
    </xf>
    <xf numFmtId="0" fontId="19" fillId="4" borderId="17" xfId="0" applyFont="1" applyFill="1" applyBorder="1" applyAlignment="1" applyProtection="1">
      <alignment horizontal="center" vertical="center" wrapText="1"/>
      <protection locked="0"/>
    </xf>
    <xf numFmtId="0" fontId="19" fillId="4" borderId="4" xfId="0" applyFont="1" applyFill="1" applyBorder="1" applyAlignment="1" applyProtection="1">
      <alignment horizontal="center" vertical="center" wrapText="1"/>
      <protection locked="0"/>
    </xf>
    <xf numFmtId="0" fontId="13" fillId="2" borderId="58" xfId="0" applyFont="1" applyFill="1" applyBorder="1" applyAlignment="1" applyProtection="1">
      <alignment horizontal="center" vertical="center" wrapText="1"/>
      <protection locked="0"/>
    </xf>
    <xf numFmtId="0" fontId="13" fillId="2" borderId="4" xfId="0" applyFont="1" applyFill="1" applyBorder="1" applyAlignment="1" applyProtection="1">
      <alignment horizontal="center" vertical="center" wrapText="1"/>
      <protection locked="0"/>
    </xf>
    <xf numFmtId="0" fontId="29" fillId="5" borderId="17" xfId="4" applyFont="1" applyFill="1" applyBorder="1" applyAlignment="1">
      <alignment horizontal="center" wrapText="1"/>
    </xf>
    <xf numFmtId="0" fontId="29" fillId="5" borderId="4" xfId="4" applyFont="1" applyFill="1" applyBorder="1" applyAlignment="1">
      <alignment horizontal="center" wrapText="1"/>
    </xf>
    <xf numFmtId="0" fontId="14" fillId="0" borderId="1" xfId="0" applyFont="1" applyBorder="1" applyAlignment="1" applyProtection="1">
      <alignment horizontal="center" vertical="center" wrapText="1"/>
      <protection locked="0"/>
    </xf>
    <xf numFmtId="0" fontId="14" fillId="0" borderId="37"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4" fillId="3" borderId="8" xfId="0" applyFont="1" applyFill="1" applyBorder="1" applyAlignment="1" applyProtection="1">
      <alignment horizontal="center"/>
      <protection locked="0"/>
    </xf>
    <xf numFmtId="0" fontId="14" fillId="3" borderId="9" xfId="0" applyFont="1" applyFill="1" applyBorder="1" applyAlignment="1" applyProtection="1">
      <alignment horizontal="center"/>
      <protection locked="0"/>
    </xf>
    <xf numFmtId="0" fontId="15" fillId="4" borderId="7" xfId="0" applyFont="1" applyFill="1" applyBorder="1" applyAlignment="1" applyProtection="1">
      <alignment horizontal="center" vertical="center"/>
      <protection locked="0"/>
    </xf>
    <xf numFmtId="0" fontId="16" fillId="0" borderId="45"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13" xfId="0" applyFont="1" applyBorder="1" applyAlignment="1" applyProtection="1">
      <alignment horizontal="center" vertical="center"/>
      <protection locked="0"/>
    </xf>
    <xf numFmtId="0" fontId="16" fillId="0" borderId="46" xfId="0" applyFont="1" applyBorder="1" applyAlignment="1" applyProtection="1">
      <alignment horizontal="center" vertical="center"/>
      <protection locked="0"/>
    </xf>
    <xf numFmtId="0" fontId="16" fillId="0" borderId="30"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27" fillId="0" borderId="34" xfId="0" applyFont="1" applyBorder="1" applyAlignment="1" applyProtection="1">
      <alignment horizontal="center" vertical="center"/>
      <protection locked="0"/>
    </xf>
    <xf numFmtId="0" fontId="27" fillId="0" borderId="3" xfId="0" applyFont="1" applyBorder="1" applyAlignment="1" applyProtection="1">
      <alignment horizontal="center" vertical="center"/>
      <protection locked="0"/>
    </xf>
    <xf numFmtId="9" fontId="27" fillId="0" borderId="4" xfId="0" applyNumberFormat="1" applyFont="1" applyBorder="1" applyAlignment="1" applyProtection="1">
      <alignment horizontal="left" wrapText="1"/>
      <protection locked="0"/>
    </xf>
    <xf numFmtId="0" fontId="13" fillId="0" borderId="4" xfId="0" applyFont="1" applyBorder="1" applyAlignment="1" applyProtection="1">
      <alignment horizontal="left"/>
      <protection locked="0"/>
    </xf>
    <xf numFmtId="0" fontId="40" fillId="0" borderId="4" xfId="0" applyFont="1" applyBorder="1" applyAlignment="1">
      <alignment horizontal="left"/>
    </xf>
    <xf numFmtId="0" fontId="13" fillId="0" borderId="3" xfId="0" applyFont="1" applyBorder="1" applyAlignment="1" applyProtection="1">
      <alignment horizontal="center"/>
      <protection locked="0"/>
    </xf>
    <xf numFmtId="0" fontId="13" fillId="0" borderId="30" xfId="0" applyFont="1" applyBorder="1" applyAlignment="1" applyProtection="1">
      <alignment horizontal="center"/>
      <protection locked="0"/>
    </xf>
    <xf numFmtId="0" fontId="13" fillId="0" borderId="14" xfId="0" applyFont="1" applyBorder="1" applyAlignment="1" applyProtection="1">
      <alignment horizontal="center"/>
      <protection locked="0"/>
    </xf>
    <xf numFmtId="0" fontId="44" fillId="0" borderId="58" xfId="0" applyFont="1" applyBorder="1" applyAlignment="1" applyProtection="1">
      <alignment horizontal="left" vertical="center" wrapText="1"/>
      <protection locked="0"/>
    </xf>
    <xf numFmtId="9" fontId="42" fillId="0" borderId="4" xfId="0" applyNumberFormat="1" applyFont="1" applyBorder="1" applyAlignment="1" applyProtection="1">
      <alignment horizontal="left" vertical="center" wrapText="1"/>
      <protection locked="0"/>
    </xf>
    <xf numFmtId="0" fontId="43" fillId="6" borderId="4" xfId="0" applyFont="1" applyFill="1" applyBorder="1" applyAlignment="1" applyProtection="1">
      <alignment horizontal="left" vertical="center" wrapText="1"/>
      <protection locked="0"/>
    </xf>
    <xf numFmtId="0" fontId="43" fillId="6" borderId="11" xfId="0" applyFont="1" applyFill="1" applyBorder="1" applyAlignment="1" applyProtection="1">
      <alignment horizontal="left" vertical="center" wrapText="1"/>
      <protection locked="0"/>
    </xf>
    <xf numFmtId="0" fontId="45" fillId="6" borderId="58" xfId="0" applyFont="1" applyFill="1" applyBorder="1" applyAlignment="1" applyProtection="1">
      <alignment horizontal="left" vertical="center" wrapText="1"/>
      <protection locked="0"/>
    </xf>
    <xf numFmtId="0" fontId="45" fillId="6" borderId="10" xfId="0" applyFont="1" applyFill="1" applyBorder="1" applyAlignment="1" applyProtection="1">
      <alignment horizontal="left" vertical="center" wrapText="1"/>
      <protection locked="0"/>
    </xf>
  </cellXfs>
  <cellStyles count="9">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Normal 2 2 2" xfId="8" xr:uid="{1A0F4914-29B8-44AD-AF06-3293818A9833}"/>
    <cellStyle name="Porcentaje" xfId="2" builtinId="5"/>
  </cellStyles>
  <dxfs count="125">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Julio-</a:t>
            </a:r>
            <a:r>
              <a:rPr lang="en-US" b="1" baseline="0">
                <a:solidFill>
                  <a:sysClr val="windowText" lastClr="000000"/>
                </a:solidFill>
                <a:latin typeface="Artifex CF Light" panose="00000400000000000000" pitchFamily="50" charset="0"/>
              </a:rPr>
              <a:t> Septiembre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0.19506610752322778"/>
          <c:y val="0.17130258034554907"/>
          <c:w val="0.98418722816763882"/>
          <c:h val="0.523922975029114"/>
        </c:manualLayout>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RESUMEN'!$E$9:$E$15</c:f>
              <c:strCache>
                <c:ptCount val="7"/>
                <c:pt idx="0">
                  <c:v>1.1. Detección de desviaciones en los planes, programas y proyectos institucionales</c:v>
                </c:pt>
                <c:pt idx="1">
                  <c:v>1.2. Fortalecimiento de la estructura organizativa</c:v>
                </c:pt>
                <c:pt idx="2">
                  <c:v>1.3. Fortalecimiento del reclutamiento y selección por carrera administrativa</c:v>
                </c:pt>
                <c:pt idx="3">
                  <c:v>1.5. Profesionalización del talento humano</c:v>
                </c:pt>
                <c:pt idx="4">
                  <c:v>1.6.  Implementada la Gestión de Riesgos</c:v>
                </c:pt>
                <c:pt idx="5">
                  <c:v>1.7. Sistema de Gestión de Calidad Integrado</c:v>
                </c:pt>
                <c:pt idx="6">
                  <c:v>1.8. Gestión integral de riesgos de desastres y cambio climático fortalecida</c:v>
                </c:pt>
              </c:strCache>
            </c:strRef>
          </c:cat>
          <c:val>
            <c:numRef>
              <c:f>'PLANTILLA RESUMEN'!$F$9:$F$16</c:f>
              <c:numCache>
                <c:formatCode>0%</c:formatCode>
                <c:ptCount val="8"/>
                <c:pt idx="0">
                  <c:v>0.998</c:v>
                </c:pt>
                <c:pt idx="1">
                  <c:v>0.95</c:v>
                </c:pt>
                <c:pt idx="2">
                  <c:v>1</c:v>
                </c:pt>
                <c:pt idx="3">
                  <c:v>0.91666666666666663</c:v>
                </c:pt>
                <c:pt idx="4">
                  <c:v>0.93800000000000006</c:v>
                </c:pt>
                <c:pt idx="5">
                  <c:v>1</c:v>
                </c:pt>
                <c:pt idx="6">
                  <c:v>1</c:v>
                </c:pt>
                <c:pt idx="7">
                  <c:v>1</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1"/>
        <c:axPos val="l"/>
        <c:numFmt formatCode="0%" sourceLinked="1"/>
        <c:majorTickMark val="none"/>
        <c:minorTickMark val="none"/>
        <c:tickLblPos val="nextTo"/>
        <c:crossAx val="488182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 Septiembre</a:t>
            </a:r>
            <a:endParaRPr lang="en-US" b="1">
              <a:solidFill>
                <a:sysClr val="windowText" lastClr="000000"/>
              </a:solidFill>
              <a:latin typeface="Artifex CF Light" panose="00000400000000000000" pitchFamily="50" charset="0"/>
            </a:endParaRPr>
          </a:p>
        </c:rich>
      </c:tx>
      <c:layout>
        <c:manualLayout>
          <c:xMode val="edge"/>
          <c:yMode val="edge"/>
          <c:x val="0.27241524479971985"/>
          <c:y val="2.6868418794729277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RESUMEN'!$F$18</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RESUMEN'!$E$19:$E$22</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RESUMEN'!$F$19:$F$22</c:f>
              <c:numCache>
                <c:formatCode>0%</c:formatCode>
                <c:ptCount val="4"/>
                <c:pt idx="0">
                  <c:v>0.95799999999999996</c:v>
                </c:pt>
                <c:pt idx="1">
                  <c:v>1</c:v>
                </c:pt>
                <c:pt idx="2">
                  <c:v>0.99</c:v>
                </c:pt>
                <c:pt idx="3">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Julio- Septiembre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barChart>
        <c:barDir val="col"/>
        <c:grouping val="clustered"/>
        <c:varyColors val="0"/>
        <c:ser>
          <c:idx val="0"/>
          <c:order val="0"/>
          <c:tx>
            <c:strRef>
              <c:f>'PLANTILLA RESUMEN'!$F$24</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RESUMEN'!$E$25:$E$29</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RESUMEN'!$F$25:$F$29</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5975960</xdr:colOff>
      <xdr:row>0</xdr:row>
      <xdr:rowOff>0</xdr:rowOff>
    </xdr:from>
    <xdr:to>
      <xdr:col>1</xdr:col>
      <xdr:colOff>7554762</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616337" y="0"/>
          <a:ext cx="1578802" cy="759937"/>
        </a:xfrm>
        <a:prstGeom prst="rect">
          <a:avLst/>
        </a:prstGeom>
      </xdr:spPr>
    </xdr:pic>
    <xdr:clientData/>
  </xdr:twoCellAnchor>
  <xdr:twoCellAnchor>
    <xdr:from>
      <xdr:col>4</xdr:col>
      <xdr:colOff>41919</xdr:colOff>
      <xdr:row>30</xdr:row>
      <xdr:rowOff>85336</xdr:rowOff>
    </xdr:from>
    <xdr:to>
      <xdr:col>7</xdr:col>
      <xdr:colOff>63406</xdr:colOff>
      <xdr:row>47</xdr:row>
      <xdr:rowOff>181293</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55892</xdr:colOff>
      <xdr:row>48</xdr:row>
      <xdr:rowOff>96839</xdr:rowOff>
    </xdr:from>
    <xdr:to>
      <xdr:col>7</xdr:col>
      <xdr:colOff>87462</xdr:colOff>
      <xdr:row>66</xdr:row>
      <xdr:rowOff>104614</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10945</xdr:colOff>
      <xdr:row>66</xdr:row>
      <xdr:rowOff>175073</xdr:rowOff>
    </xdr:from>
    <xdr:to>
      <xdr:col>7</xdr:col>
      <xdr:colOff>78287</xdr:colOff>
      <xdr:row>86</xdr:row>
      <xdr:rowOff>41923</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254853</xdr:colOff>
      <xdr:row>0</xdr:row>
      <xdr:rowOff>0</xdr:rowOff>
    </xdr:from>
    <xdr:to>
      <xdr:col>2</xdr:col>
      <xdr:colOff>1021355</xdr:colOff>
      <xdr:row>3</xdr:row>
      <xdr:rowOff>621</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54853" y="0"/>
          <a:ext cx="2166562" cy="62032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225137</xdr:colOff>
      <xdr:row>0</xdr:row>
      <xdr:rowOff>0</xdr:rowOff>
    </xdr:from>
    <xdr:to>
      <xdr:col>3</xdr:col>
      <xdr:colOff>911508</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25137" y="0"/>
          <a:ext cx="3867721" cy="112395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78755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4</xdr:row>
      <xdr:rowOff>3214</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vangelista\Desktop\POA%20RR.HH.%202024\POA%20Trimestral.%20RR.HH%202024%20-1.xlsx" TargetMode="External"/><Relationship Id="rId1" Type="http://schemas.openxmlformats.org/officeDocument/2006/relationships/externalLinkPath" Target="file:///\\cnzfenx400\COMUN\Users\l.evangelista\Desktop\POA%20RR.HH.%202024\POA%20Trimestral.%20RR.HH%20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R.HH. ENERO-MARZO 2024 (2)"/>
      <sheetName val="RR.HH. ENERO-MARZO 2024"/>
      <sheetName val="RR.HH."/>
    </sheetNames>
    <sheetDataSet>
      <sheetData sheetId="0" refreshError="1"/>
      <sheetData sheetId="1" refreshError="1"/>
      <sheetData sheetId="2" refreshError="1">
        <row r="7">
          <cell r="B7" t="str">
            <v>R1.1. Fortalecido el seguimiento de los planes, programas y proyectos institucionales</v>
          </cell>
          <cell r="C7" t="str">
            <v>Detección de desviaciones en los planes, programas y proyectos institucionales</v>
          </cell>
          <cell r="D7" t="str">
            <v>Actualización de los Indicadores dle SISMAP</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H90"/>
  <sheetViews>
    <sheetView tabSelected="1" topLeftCell="A59" zoomScale="64" zoomScaleNormal="64" workbookViewId="0">
      <selection activeCell="B83" sqref="B83"/>
    </sheetView>
  </sheetViews>
  <sheetFormatPr baseColWidth="10" defaultColWidth="11.42578125" defaultRowHeight="15"/>
  <cols>
    <col min="1" max="1" width="54.5703125" style="61" customWidth="1"/>
    <col min="2" max="2" width="114.28515625" style="61" customWidth="1"/>
    <col min="3" max="3" width="20.28515625" style="61" customWidth="1"/>
    <col min="4" max="4" width="1.7109375" style="61" customWidth="1"/>
    <col min="5" max="5" width="79.85546875" style="61" customWidth="1"/>
    <col min="6" max="6" width="18" style="61" customWidth="1"/>
    <col min="7" max="7" width="18.140625" style="61" customWidth="1"/>
    <col min="8" max="16384" width="11.42578125" style="61"/>
  </cols>
  <sheetData>
    <row r="5" spans="1:7" ht="15.75">
      <c r="A5" s="804" t="s">
        <v>714</v>
      </c>
      <c r="B5" s="804"/>
      <c r="C5" s="804"/>
      <c r="D5" s="804"/>
      <c r="E5" s="804"/>
      <c r="F5" s="804"/>
      <c r="G5" s="804"/>
    </row>
    <row r="6" spans="1:7" ht="15.75">
      <c r="A6" s="804" t="s">
        <v>372</v>
      </c>
      <c r="B6" s="804"/>
      <c r="C6" s="804"/>
      <c r="D6" s="804"/>
      <c r="E6" s="804"/>
      <c r="F6" s="804"/>
      <c r="G6" s="804"/>
    </row>
    <row r="7" spans="1:7" ht="15.75">
      <c r="A7" s="805" t="s">
        <v>1262</v>
      </c>
      <c r="B7" s="805"/>
      <c r="C7" s="805"/>
      <c r="D7" s="805"/>
      <c r="E7" s="805"/>
      <c r="F7" s="805"/>
      <c r="G7" s="805"/>
    </row>
    <row r="8" spans="1:7" ht="26.25">
      <c r="A8" s="769" t="s">
        <v>353</v>
      </c>
      <c r="B8" s="769" t="s">
        <v>364</v>
      </c>
      <c r="C8" s="770" t="s">
        <v>354</v>
      </c>
      <c r="D8" s="771"/>
      <c r="E8" s="772" t="s">
        <v>391</v>
      </c>
      <c r="F8" s="770" t="s">
        <v>429</v>
      </c>
      <c r="G8" s="773" t="s">
        <v>420</v>
      </c>
    </row>
    <row r="9" spans="1:7">
      <c r="A9" s="774" t="s">
        <v>355</v>
      </c>
      <c r="B9" s="775" t="s">
        <v>360</v>
      </c>
      <c r="C9" s="776">
        <v>1</v>
      </c>
      <c r="D9" s="771"/>
      <c r="E9" s="777" t="s">
        <v>306</v>
      </c>
      <c r="F9" s="776">
        <f>AVERAGE((C9+C30+C33+C35+C43)/5)</f>
        <v>0.998</v>
      </c>
      <c r="G9" s="669"/>
    </row>
    <row r="10" spans="1:7">
      <c r="A10" s="774"/>
      <c r="B10" s="775" t="s">
        <v>868</v>
      </c>
      <c r="C10" s="776">
        <v>1</v>
      </c>
      <c r="D10" s="771"/>
      <c r="E10" s="778" t="s">
        <v>394</v>
      </c>
      <c r="F10" s="776">
        <v>0.95</v>
      </c>
      <c r="G10" s="659">
        <v>0.05</v>
      </c>
    </row>
    <row r="11" spans="1:7" ht="19.5" customHeight="1">
      <c r="A11" s="774"/>
      <c r="B11" s="775" t="s">
        <v>735</v>
      </c>
      <c r="C11" s="776">
        <v>1</v>
      </c>
      <c r="D11" s="771"/>
      <c r="E11" s="778" t="s">
        <v>395</v>
      </c>
      <c r="F11" s="776">
        <f>C18</f>
        <v>1</v>
      </c>
      <c r="G11" s="669"/>
    </row>
    <row r="12" spans="1:7">
      <c r="A12" s="774"/>
      <c r="B12" s="775" t="s">
        <v>736</v>
      </c>
      <c r="C12" s="776">
        <v>0.7</v>
      </c>
      <c r="D12" s="771"/>
      <c r="E12" s="779" t="s">
        <v>1171</v>
      </c>
      <c r="F12" s="776">
        <f>AVERAGE((C19+C52+C76)/3)</f>
        <v>0.91666666666666663</v>
      </c>
      <c r="G12" s="669"/>
    </row>
    <row r="13" spans="1:7">
      <c r="A13" s="774"/>
      <c r="B13" s="775" t="s">
        <v>366</v>
      </c>
      <c r="C13" s="776">
        <v>1</v>
      </c>
      <c r="D13" s="771"/>
      <c r="E13" s="779" t="s">
        <v>1170</v>
      </c>
      <c r="F13" s="776">
        <f>AVERAGE((C27+C31+C66+C70+C78)/5)</f>
        <v>0.93800000000000006</v>
      </c>
      <c r="G13" s="669"/>
    </row>
    <row r="14" spans="1:7">
      <c r="A14" s="774"/>
      <c r="B14" s="775"/>
      <c r="C14" s="776"/>
      <c r="D14" s="771"/>
      <c r="E14" s="780" t="s">
        <v>1167</v>
      </c>
      <c r="F14" s="776">
        <f>C10</f>
        <v>1</v>
      </c>
      <c r="G14" s="669"/>
    </row>
    <row r="15" spans="1:7">
      <c r="A15" s="781"/>
      <c r="B15" s="781"/>
      <c r="C15" s="782"/>
      <c r="D15" s="771"/>
      <c r="E15" s="780" t="s">
        <v>1168</v>
      </c>
      <c r="F15" s="776">
        <v>1</v>
      </c>
      <c r="G15" s="669"/>
    </row>
    <row r="16" spans="1:7">
      <c r="A16" s="774" t="s">
        <v>356</v>
      </c>
      <c r="B16" s="775" t="s">
        <v>360</v>
      </c>
      <c r="C16" s="783">
        <v>0.95</v>
      </c>
      <c r="D16" s="771"/>
      <c r="E16" s="780" t="s">
        <v>1169</v>
      </c>
      <c r="F16" s="776">
        <v>1</v>
      </c>
      <c r="G16" s="669"/>
    </row>
    <row r="17" spans="1:7">
      <c r="A17" s="514"/>
      <c r="B17" s="784" t="s">
        <v>361</v>
      </c>
      <c r="C17" s="783">
        <v>0.85</v>
      </c>
      <c r="D17" s="771"/>
      <c r="E17" s="514"/>
      <c r="F17" s="776"/>
      <c r="G17" s="669"/>
    </row>
    <row r="18" spans="1:7" ht="26.25">
      <c r="A18" s="669"/>
      <c r="B18" s="775" t="s">
        <v>362</v>
      </c>
      <c r="C18" s="783">
        <v>1</v>
      </c>
      <c r="D18" s="771"/>
      <c r="E18" s="772" t="s">
        <v>392</v>
      </c>
      <c r="F18" s="770" t="s">
        <v>429</v>
      </c>
      <c r="G18" s="773" t="s">
        <v>420</v>
      </c>
    </row>
    <row r="19" spans="1:7">
      <c r="A19" s="669"/>
      <c r="B19" s="669" t="s">
        <v>363</v>
      </c>
      <c r="C19" s="783">
        <v>0.9</v>
      </c>
      <c r="D19" s="771"/>
      <c r="E19" s="785" t="s">
        <v>397</v>
      </c>
      <c r="F19" s="776">
        <f>AVERAGE(C44+C55+C59+C63+C74)/5</f>
        <v>0.95799999999999996</v>
      </c>
      <c r="G19" s="669"/>
    </row>
    <row r="20" spans="1:7" ht="26.25">
      <c r="A20" s="781"/>
      <c r="B20" s="781"/>
      <c r="C20" s="786"/>
      <c r="D20" s="771"/>
      <c r="E20" s="785" t="s">
        <v>307</v>
      </c>
      <c r="F20" s="776">
        <f>AVERAGE(C47+C53+C50)/3</f>
        <v>1</v>
      </c>
      <c r="G20" s="669"/>
    </row>
    <row r="21" spans="1:7">
      <c r="A21" s="774" t="s">
        <v>357</v>
      </c>
      <c r="B21" s="669" t="s">
        <v>358</v>
      </c>
      <c r="C21" s="783">
        <v>1</v>
      </c>
      <c r="D21" s="771"/>
      <c r="E21" s="780" t="s">
        <v>398</v>
      </c>
      <c r="F21" s="776">
        <f>AVERAGE(C40)/1</f>
        <v>0.99</v>
      </c>
      <c r="G21" s="669"/>
    </row>
    <row r="22" spans="1:7">
      <c r="A22" s="669"/>
      <c r="B22" s="669" t="s">
        <v>359</v>
      </c>
      <c r="C22" s="783">
        <v>1</v>
      </c>
      <c r="D22" s="771"/>
      <c r="E22" s="780" t="s">
        <v>300</v>
      </c>
      <c r="F22" s="776">
        <f>AVERAGE(C38)/1</f>
        <v>1</v>
      </c>
      <c r="G22" s="669"/>
    </row>
    <row r="23" spans="1:7">
      <c r="A23" s="781"/>
      <c r="B23" s="781"/>
      <c r="C23" s="782"/>
      <c r="D23" s="771"/>
      <c r="E23" s="787"/>
      <c r="F23" s="669"/>
      <c r="G23" s="669"/>
    </row>
    <row r="24" spans="1:7" ht="26.25">
      <c r="A24" s="774"/>
      <c r="B24" s="669"/>
      <c r="C24" s="783"/>
      <c r="D24" s="771"/>
      <c r="E24" s="772" t="s">
        <v>393</v>
      </c>
      <c r="F24" s="770" t="s">
        <v>429</v>
      </c>
      <c r="G24" s="773" t="s">
        <v>420</v>
      </c>
    </row>
    <row r="25" spans="1:7">
      <c r="A25" s="774" t="s">
        <v>367</v>
      </c>
      <c r="B25" s="669" t="s">
        <v>368</v>
      </c>
      <c r="C25" s="783">
        <v>1</v>
      </c>
      <c r="D25" s="771"/>
      <c r="E25" s="778" t="s">
        <v>343</v>
      </c>
      <c r="F25" s="776">
        <f>AVERAGE(C28+C45+C56+C60)/4</f>
        <v>1</v>
      </c>
      <c r="G25" s="669"/>
    </row>
    <row r="26" spans="1:7">
      <c r="A26" s="781"/>
      <c r="B26" s="781"/>
      <c r="C26" s="786"/>
      <c r="D26" s="771"/>
      <c r="E26" s="785" t="s">
        <v>399</v>
      </c>
      <c r="F26" s="776">
        <f>AVERAGE(C21+C48)/2</f>
        <v>1</v>
      </c>
      <c r="G26" s="669"/>
    </row>
    <row r="27" spans="1:7">
      <c r="A27" s="788" t="s">
        <v>370</v>
      </c>
      <c r="B27" s="669" t="s">
        <v>366</v>
      </c>
      <c r="C27" s="783">
        <v>0.85</v>
      </c>
      <c r="D27" s="771"/>
      <c r="E27" s="789" t="s">
        <v>400</v>
      </c>
      <c r="F27" s="776">
        <f>AVERAGE(C25+C41+C72+C68)/4</f>
        <v>1</v>
      </c>
      <c r="G27" s="669"/>
    </row>
    <row r="28" spans="1:7">
      <c r="A28" s="669"/>
      <c r="B28" s="669" t="s">
        <v>369</v>
      </c>
      <c r="C28" s="783">
        <f>TIC!O57</f>
        <v>1</v>
      </c>
      <c r="D28" s="771"/>
      <c r="E28" s="789" t="s">
        <v>401</v>
      </c>
      <c r="F28" s="776">
        <f>AVERAGE(C22+C57)/2</f>
        <v>1</v>
      </c>
      <c r="G28" s="669"/>
    </row>
    <row r="29" spans="1:7">
      <c r="A29" s="781"/>
      <c r="B29" s="781"/>
      <c r="C29" s="786"/>
      <c r="D29" s="771"/>
      <c r="E29" s="775" t="s">
        <v>402</v>
      </c>
      <c r="F29" s="776">
        <v>1</v>
      </c>
      <c r="G29" s="669"/>
    </row>
    <row r="30" spans="1:7">
      <c r="A30" s="774" t="s">
        <v>97</v>
      </c>
      <c r="B30" s="669" t="s">
        <v>360</v>
      </c>
      <c r="C30" s="783">
        <v>1</v>
      </c>
      <c r="D30" s="771"/>
      <c r="E30" s="781"/>
      <c r="F30" s="781"/>
      <c r="G30" s="669"/>
    </row>
    <row r="31" spans="1:7">
      <c r="A31" s="669"/>
      <c r="B31" s="669" t="s">
        <v>366</v>
      </c>
      <c r="C31" s="783">
        <v>1</v>
      </c>
      <c r="D31" s="771"/>
      <c r="E31" s="1"/>
      <c r="F31" s="1"/>
      <c r="G31" s="1"/>
    </row>
    <row r="32" spans="1:7">
      <c r="A32" s="781"/>
      <c r="B32" s="781"/>
      <c r="C32" s="786"/>
      <c r="D32" s="771"/>
      <c r="E32" s="1"/>
      <c r="F32" s="1"/>
      <c r="G32" s="1"/>
    </row>
    <row r="33" spans="1:7" ht="18.75" customHeight="1">
      <c r="A33" s="774" t="s">
        <v>371</v>
      </c>
      <c r="B33" s="669" t="s">
        <v>360</v>
      </c>
      <c r="C33" s="783">
        <v>0.99</v>
      </c>
      <c r="D33" s="771"/>
      <c r="E33" s="1"/>
      <c r="F33" s="1"/>
      <c r="G33" s="1"/>
    </row>
    <row r="34" spans="1:7">
      <c r="A34" s="781"/>
      <c r="B34" s="781"/>
      <c r="C34" s="786"/>
      <c r="D34" s="1"/>
      <c r="E34" s="1"/>
      <c r="F34" s="1"/>
      <c r="G34" s="1"/>
    </row>
    <row r="35" spans="1:7" ht="22.5" customHeight="1">
      <c r="A35" s="774" t="s">
        <v>373</v>
      </c>
      <c r="B35" s="669" t="s">
        <v>360</v>
      </c>
      <c r="C35" s="790">
        <v>1</v>
      </c>
      <c r="D35" s="1"/>
      <c r="E35" s="1"/>
      <c r="F35" s="1"/>
      <c r="G35" s="1"/>
    </row>
    <row r="36" spans="1:7">
      <c r="A36" s="781"/>
      <c r="B36" s="781"/>
      <c r="C36" s="781"/>
      <c r="D36" s="1"/>
      <c r="E36" s="1"/>
      <c r="F36" s="1"/>
      <c r="G36" s="1"/>
    </row>
    <row r="37" spans="1:7" ht="19.5" customHeight="1">
      <c r="A37" s="774" t="s">
        <v>201</v>
      </c>
      <c r="B37" s="669" t="s">
        <v>375</v>
      </c>
      <c r="C37" s="783">
        <v>1</v>
      </c>
      <c r="D37" s="1"/>
      <c r="E37" s="1"/>
      <c r="F37" s="1"/>
      <c r="G37" s="1"/>
    </row>
    <row r="38" spans="1:7">
      <c r="A38" s="669"/>
      <c r="B38" s="669" t="s">
        <v>376</v>
      </c>
      <c r="C38" s="783">
        <v>1</v>
      </c>
      <c r="D38" s="1"/>
      <c r="E38" s="1"/>
      <c r="F38" s="1"/>
      <c r="G38" s="1"/>
    </row>
    <row r="39" spans="1:7">
      <c r="A39" s="781"/>
      <c r="B39" s="781"/>
      <c r="C39" s="781"/>
      <c r="D39" s="1"/>
      <c r="E39" s="1"/>
      <c r="F39" s="1"/>
      <c r="G39" s="1"/>
    </row>
    <row r="40" spans="1:7" ht="18" customHeight="1">
      <c r="A40" s="774" t="s">
        <v>377</v>
      </c>
      <c r="B40" s="669" t="s">
        <v>380</v>
      </c>
      <c r="C40" s="783">
        <v>0.99</v>
      </c>
      <c r="D40" s="1"/>
      <c r="E40" s="1"/>
      <c r="F40" s="1"/>
      <c r="G40" s="1"/>
    </row>
    <row r="41" spans="1:7">
      <c r="A41" s="669"/>
      <c r="B41" s="669" t="s">
        <v>368</v>
      </c>
      <c r="C41" s="783">
        <v>1</v>
      </c>
      <c r="D41" s="1"/>
      <c r="E41" s="1"/>
      <c r="F41" s="1"/>
      <c r="G41" s="1"/>
    </row>
    <row r="42" spans="1:7">
      <c r="A42" s="781"/>
      <c r="B42" s="781"/>
      <c r="C42" s="781"/>
      <c r="D42" s="1"/>
      <c r="E42" s="1"/>
      <c r="F42" s="1"/>
      <c r="G42" s="1"/>
    </row>
    <row r="43" spans="1:7" ht="12.75" customHeight="1">
      <c r="A43" s="774" t="s">
        <v>63</v>
      </c>
      <c r="B43" s="669" t="s">
        <v>360</v>
      </c>
      <c r="C43" s="783">
        <v>1</v>
      </c>
      <c r="D43" s="1"/>
      <c r="E43" s="1"/>
      <c r="F43" s="1"/>
      <c r="G43" s="1"/>
    </row>
    <row r="44" spans="1:7">
      <c r="A44" s="669"/>
      <c r="B44" s="669" t="s">
        <v>382</v>
      </c>
      <c r="C44" s="783">
        <v>1</v>
      </c>
      <c r="D44" s="1"/>
      <c r="E44" s="1"/>
      <c r="F44" s="1"/>
      <c r="G44" s="1"/>
    </row>
    <row r="45" spans="1:7">
      <c r="A45" s="669"/>
      <c r="B45" s="669" t="s">
        <v>369</v>
      </c>
      <c r="C45" s="783">
        <v>1</v>
      </c>
      <c r="D45" s="1"/>
      <c r="E45" s="1"/>
      <c r="F45" s="1"/>
      <c r="G45" s="1"/>
    </row>
    <row r="46" spans="1:7">
      <c r="A46" s="781"/>
      <c r="B46" s="781"/>
      <c r="C46" s="781"/>
      <c r="D46" s="1"/>
      <c r="E46" s="1"/>
      <c r="F46" s="1"/>
      <c r="G46" s="1"/>
    </row>
    <row r="47" spans="1:7" ht="21.75" customHeight="1">
      <c r="A47" s="774" t="s">
        <v>383</v>
      </c>
      <c r="B47" s="775" t="s">
        <v>385</v>
      </c>
      <c r="C47" s="783">
        <v>1</v>
      </c>
      <c r="D47" s="1"/>
      <c r="E47" s="1"/>
      <c r="F47" s="1"/>
      <c r="G47" s="1"/>
    </row>
    <row r="48" spans="1:7" ht="24.75" customHeight="1">
      <c r="A48" s="774"/>
      <c r="B48" s="669" t="s">
        <v>358</v>
      </c>
      <c r="C48" s="783">
        <v>1</v>
      </c>
      <c r="D48" s="1"/>
      <c r="E48" s="1"/>
      <c r="F48" s="1"/>
      <c r="G48" s="1"/>
    </row>
    <row r="49" spans="1:8" ht="28.5" customHeight="1">
      <c r="A49" s="781"/>
      <c r="B49" s="781"/>
      <c r="C49" s="782"/>
      <c r="D49" s="1"/>
      <c r="E49" s="1"/>
      <c r="F49" s="1"/>
      <c r="G49" s="1"/>
    </row>
    <row r="50" spans="1:8" ht="28.5" customHeight="1">
      <c r="A50" s="774" t="s">
        <v>934</v>
      </c>
      <c r="B50" s="775" t="s">
        <v>385</v>
      </c>
      <c r="C50" s="783">
        <v>1</v>
      </c>
      <c r="D50" s="791"/>
      <c r="E50" s="792"/>
      <c r="F50" s="792"/>
      <c r="G50" s="792"/>
      <c r="H50" s="344"/>
    </row>
    <row r="51" spans="1:8">
      <c r="A51" s="781"/>
      <c r="B51" s="781"/>
      <c r="C51" s="781"/>
      <c r="D51" s="1"/>
      <c r="E51" s="1"/>
      <c r="F51" s="1"/>
      <c r="G51" s="1"/>
    </row>
    <row r="52" spans="1:8" ht="16.5" customHeight="1">
      <c r="A52" s="774" t="s">
        <v>240</v>
      </c>
      <c r="B52" s="669" t="s">
        <v>363</v>
      </c>
      <c r="C52" s="783">
        <v>1</v>
      </c>
      <c r="D52" s="1"/>
      <c r="E52" s="1"/>
      <c r="F52" s="1"/>
      <c r="G52" s="1"/>
    </row>
    <row r="53" spans="1:8">
      <c r="A53" s="669"/>
      <c r="B53" s="775" t="s">
        <v>385</v>
      </c>
      <c r="C53" s="783">
        <v>1</v>
      </c>
      <c r="D53" s="1"/>
      <c r="E53" s="1"/>
      <c r="F53" s="1"/>
      <c r="G53" s="1"/>
    </row>
    <row r="54" spans="1:8">
      <c r="A54" s="781"/>
      <c r="B54" s="781"/>
      <c r="C54" s="781"/>
      <c r="D54" s="1"/>
      <c r="E54" s="1"/>
      <c r="F54" s="1"/>
      <c r="G54" s="1"/>
    </row>
    <row r="55" spans="1:8" ht="21" customHeight="1">
      <c r="A55" s="774" t="s">
        <v>378</v>
      </c>
      <c r="B55" s="669" t="s">
        <v>382</v>
      </c>
      <c r="C55" s="783">
        <v>1</v>
      </c>
      <c r="D55" s="1"/>
      <c r="E55" s="1"/>
      <c r="F55" s="1"/>
      <c r="G55" s="1"/>
    </row>
    <row r="56" spans="1:8">
      <c r="A56" s="669"/>
      <c r="B56" s="669" t="s">
        <v>369</v>
      </c>
      <c r="C56" s="783">
        <v>1</v>
      </c>
      <c r="D56" s="1"/>
      <c r="E56" s="1"/>
      <c r="F56" s="1"/>
      <c r="G56" s="1"/>
    </row>
    <row r="57" spans="1:8">
      <c r="A57" s="669"/>
      <c r="B57" s="669" t="s">
        <v>359</v>
      </c>
      <c r="C57" s="783">
        <v>1</v>
      </c>
      <c r="D57" s="1"/>
      <c r="E57" s="1"/>
      <c r="F57" s="1"/>
      <c r="G57" s="1"/>
    </row>
    <row r="58" spans="1:8">
      <c r="A58" s="781"/>
      <c r="B58" s="781"/>
      <c r="C58" s="781"/>
      <c r="D58" s="1"/>
      <c r="E58" s="1"/>
      <c r="F58" s="1"/>
      <c r="G58" s="1"/>
    </row>
    <row r="59" spans="1:8" ht="21" customHeight="1">
      <c r="A59" s="788" t="s">
        <v>427</v>
      </c>
      <c r="B59" s="669" t="s">
        <v>382</v>
      </c>
      <c r="C59" s="783">
        <v>0.97</v>
      </c>
      <c r="D59" s="1"/>
      <c r="E59" s="1"/>
      <c r="F59" s="1"/>
      <c r="G59" s="1"/>
    </row>
    <row r="60" spans="1:8">
      <c r="A60" s="669"/>
      <c r="B60" s="669" t="s">
        <v>369</v>
      </c>
      <c r="C60" s="783">
        <v>1</v>
      </c>
      <c r="D60" s="1"/>
      <c r="E60" s="1"/>
      <c r="F60" s="1"/>
      <c r="G60" s="1"/>
    </row>
    <row r="61" spans="1:8">
      <c r="A61" s="669"/>
      <c r="B61" s="669"/>
      <c r="C61" s="784"/>
      <c r="D61" s="1"/>
      <c r="E61" s="1"/>
      <c r="F61" s="1"/>
      <c r="G61" s="1"/>
    </row>
    <row r="62" spans="1:8">
      <c r="A62" s="781"/>
      <c r="B62" s="781"/>
      <c r="C62" s="781"/>
      <c r="D62" s="1"/>
      <c r="E62" s="1"/>
      <c r="F62" s="1"/>
      <c r="G62" s="1"/>
    </row>
    <row r="63" spans="1:8" ht="21" customHeight="1">
      <c r="A63" s="774" t="s">
        <v>379</v>
      </c>
      <c r="B63" s="669" t="s">
        <v>382</v>
      </c>
      <c r="C63" s="783">
        <v>1</v>
      </c>
      <c r="D63" s="1"/>
      <c r="E63" s="1"/>
      <c r="F63" s="1"/>
      <c r="G63" s="1"/>
    </row>
    <row r="64" spans="1:8">
      <c r="A64" s="669"/>
      <c r="B64" s="669"/>
      <c r="C64" s="776"/>
      <c r="D64" s="1"/>
      <c r="E64" s="1"/>
      <c r="F64" s="1"/>
      <c r="G64" s="1"/>
    </row>
    <row r="65" spans="1:7">
      <c r="A65" s="793"/>
      <c r="B65" s="794"/>
      <c r="C65" s="782"/>
      <c r="D65" s="1"/>
      <c r="E65" s="1"/>
      <c r="F65" s="1"/>
      <c r="G65" s="1"/>
    </row>
    <row r="66" spans="1:7">
      <c r="A66" s="774" t="s">
        <v>710</v>
      </c>
      <c r="B66" s="775" t="s">
        <v>643</v>
      </c>
      <c r="C66" s="783">
        <v>1</v>
      </c>
      <c r="D66" s="1"/>
      <c r="E66" s="1"/>
      <c r="F66" s="1"/>
      <c r="G66" s="1"/>
    </row>
    <row r="67" spans="1:7">
      <c r="A67" s="795"/>
      <c r="B67" s="796"/>
      <c r="C67" s="782"/>
      <c r="D67" s="1"/>
      <c r="E67" s="1"/>
      <c r="F67" s="1"/>
      <c r="G67" s="1"/>
    </row>
    <row r="68" spans="1:7">
      <c r="A68" s="774" t="s">
        <v>711</v>
      </c>
      <c r="B68" s="797" t="s">
        <v>644</v>
      </c>
      <c r="C68" s="776">
        <v>1</v>
      </c>
      <c r="D68" s="1"/>
      <c r="E68" s="1"/>
      <c r="F68" s="1"/>
      <c r="G68" s="1"/>
    </row>
    <row r="69" spans="1:7">
      <c r="A69" s="781"/>
      <c r="B69" s="781"/>
      <c r="C69" s="781"/>
      <c r="D69" s="1"/>
      <c r="E69" s="1"/>
      <c r="F69" s="1"/>
      <c r="G69" s="1"/>
    </row>
    <row r="70" spans="1:7">
      <c r="A70" s="774" t="s">
        <v>641</v>
      </c>
      <c r="B70" s="775" t="s">
        <v>643</v>
      </c>
      <c r="C70" s="798">
        <v>1</v>
      </c>
      <c r="D70" s="1"/>
      <c r="E70" s="1"/>
      <c r="F70" s="1"/>
      <c r="G70" s="1"/>
    </row>
    <row r="71" spans="1:7">
      <c r="A71" s="781"/>
      <c r="B71" s="781"/>
      <c r="C71" s="781"/>
      <c r="D71" s="1"/>
      <c r="E71" s="1"/>
      <c r="F71" s="1"/>
      <c r="G71" s="1"/>
    </row>
    <row r="72" spans="1:7" ht="15.75" customHeight="1">
      <c r="A72" s="774" t="s">
        <v>642</v>
      </c>
      <c r="B72" s="797" t="s">
        <v>644</v>
      </c>
      <c r="C72" s="798">
        <v>1</v>
      </c>
      <c r="D72" s="1"/>
      <c r="E72" s="1"/>
      <c r="F72" s="1"/>
      <c r="G72" s="1"/>
    </row>
    <row r="73" spans="1:7" ht="30" customHeight="1">
      <c r="A73" s="795"/>
      <c r="B73" s="799"/>
      <c r="C73" s="800"/>
      <c r="D73" s="1"/>
      <c r="E73" s="1"/>
      <c r="F73" s="1"/>
      <c r="G73" s="1"/>
    </row>
    <row r="74" spans="1:7" ht="15.75" customHeight="1">
      <c r="A74" s="774" t="s">
        <v>700</v>
      </c>
      <c r="B74" s="669" t="s">
        <v>382</v>
      </c>
      <c r="C74" s="798">
        <v>0.82</v>
      </c>
      <c r="D74" s="1"/>
      <c r="E74" s="1"/>
      <c r="F74" s="1"/>
      <c r="G74" s="1"/>
    </row>
    <row r="75" spans="1:7">
      <c r="A75" s="795"/>
      <c r="B75" s="799"/>
      <c r="C75" s="800"/>
      <c r="D75" s="1"/>
      <c r="E75" s="1"/>
      <c r="F75" s="1"/>
      <c r="G75" s="1"/>
    </row>
    <row r="76" spans="1:7">
      <c r="A76" s="801" t="s">
        <v>865</v>
      </c>
      <c r="B76" s="669" t="s">
        <v>363</v>
      </c>
      <c r="C76" s="783">
        <v>0.85</v>
      </c>
      <c r="D76" s="1"/>
      <c r="E76" s="1"/>
      <c r="F76" s="1"/>
      <c r="G76" s="1"/>
    </row>
    <row r="77" spans="1:7">
      <c r="A77" s="795"/>
      <c r="B77" s="799"/>
      <c r="C77" s="800"/>
      <c r="D77" s="1"/>
      <c r="E77" s="1"/>
      <c r="F77" s="1"/>
      <c r="G77" s="1"/>
    </row>
    <row r="78" spans="1:7">
      <c r="A78" s="774" t="s">
        <v>1009</v>
      </c>
      <c r="B78" s="775" t="s">
        <v>366</v>
      </c>
      <c r="C78" s="798">
        <v>0.84</v>
      </c>
      <c r="D78" s="1"/>
      <c r="E78" s="1"/>
      <c r="F78" s="1"/>
      <c r="G78" s="1"/>
    </row>
    <row r="79" spans="1:7">
      <c r="A79" s="795"/>
      <c r="B79" s="799"/>
      <c r="C79" s="800"/>
      <c r="D79" s="1"/>
      <c r="E79" s="1"/>
      <c r="F79" s="1"/>
      <c r="G79" s="1"/>
    </row>
    <row r="80" spans="1:7">
      <c r="A80" s="514"/>
      <c r="B80" s="514"/>
      <c r="C80" s="514"/>
      <c r="D80" s="1"/>
      <c r="E80" s="1"/>
      <c r="F80" s="1"/>
      <c r="G80" s="1"/>
    </row>
    <row r="81" spans="1:7">
      <c r="A81" s="801" t="s">
        <v>403</v>
      </c>
      <c r="B81" s="514"/>
      <c r="C81" s="514"/>
      <c r="D81" s="1"/>
      <c r="E81" s="1"/>
      <c r="F81" s="1"/>
      <c r="G81" s="1"/>
    </row>
    <row r="82" spans="1:7">
      <c r="A82" s="802" t="s">
        <v>712</v>
      </c>
      <c r="B82" s="514"/>
      <c r="C82" s="514"/>
      <c r="D82" s="1"/>
      <c r="E82" s="1"/>
      <c r="F82" s="1"/>
      <c r="G82" s="1"/>
    </row>
    <row r="83" spans="1:7">
      <c r="A83" s="801" t="s">
        <v>1264</v>
      </c>
      <c r="B83" s="514"/>
      <c r="C83" s="514"/>
      <c r="D83" s="1"/>
      <c r="E83" s="1"/>
      <c r="F83" s="1"/>
      <c r="G83" s="1"/>
    </row>
    <row r="84" spans="1:7">
      <c r="A84" s="803"/>
      <c r="B84" s="1"/>
      <c r="C84" s="1"/>
      <c r="D84" s="1"/>
      <c r="E84" s="1"/>
      <c r="F84" s="1"/>
      <c r="G84" s="1"/>
    </row>
    <row r="85" spans="1:7">
      <c r="A85" s="1"/>
      <c r="B85" s="1"/>
      <c r="C85" s="1"/>
      <c r="D85" s="1"/>
      <c r="E85" s="1"/>
      <c r="F85" s="1"/>
      <c r="G85" s="1"/>
    </row>
    <row r="86" spans="1:7">
      <c r="A86" s="1"/>
      <c r="B86" s="1"/>
      <c r="C86" s="1"/>
      <c r="D86" s="1"/>
      <c r="E86" s="1"/>
      <c r="F86" s="1"/>
      <c r="G86" s="1"/>
    </row>
    <row r="87" spans="1:7">
      <c r="A87" s="1"/>
      <c r="B87" s="1"/>
      <c r="C87" s="1"/>
      <c r="D87" s="1"/>
      <c r="E87" s="1"/>
      <c r="F87" s="1"/>
      <c r="G87" s="1"/>
    </row>
    <row r="88" spans="1:7">
      <c r="A88" s="1"/>
      <c r="B88" s="1"/>
      <c r="C88" s="1"/>
      <c r="D88" s="1"/>
      <c r="E88" s="1"/>
      <c r="F88" s="1"/>
      <c r="G88" s="1"/>
    </row>
    <row r="89" spans="1:7">
      <c r="A89" s="1"/>
      <c r="B89" s="1"/>
      <c r="C89" s="1"/>
      <c r="D89" s="1"/>
      <c r="E89" s="1"/>
      <c r="F89" s="1"/>
      <c r="G89" s="1"/>
    </row>
    <row r="90" spans="1:7">
      <c r="A90" s="1"/>
      <c r="B90" s="1"/>
      <c r="C90" s="1"/>
      <c r="D90" s="1"/>
      <c r="E90" s="1"/>
      <c r="F90" s="1"/>
      <c r="G90" s="1"/>
    </row>
  </sheetData>
  <mergeCells count="3">
    <mergeCell ref="A5:G5"/>
    <mergeCell ref="A6:G6"/>
    <mergeCell ref="A7:G7"/>
  </mergeCells>
  <pageMargins left="0.7" right="0.7" top="0.75" bottom="0.75" header="0.3" footer="0.3"/>
  <pageSetup paperSize="5" scale="5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3"/>
  <sheetViews>
    <sheetView topLeftCell="A6" zoomScale="89" zoomScaleNormal="89" workbookViewId="0">
      <selection activeCell="J33" sqref="J33"/>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875"/>
      <c r="B2" s="876"/>
      <c r="C2" s="876"/>
      <c r="D2" s="876"/>
      <c r="E2" s="877"/>
      <c r="F2" s="884" t="s">
        <v>18</v>
      </c>
      <c r="G2" s="885"/>
      <c r="H2" s="885"/>
      <c r="I2" s="885"/>
      <c r="J2" s="885"/>
      <c r="K2" s="885"/>
      <c r="L2" s="885"/>
      <c r="M2" s="886"/>
      <c r="N2" s="857" t="s">
        <v>645</v>
      </c>
      <c r="O2" s="858"/>
      <c r="P2" s="858"/>
      <c r="Q2" s="858"/>
      <c r="R2" s="858"/>
      <c r="S2" s="858"/>
      <c r="T2" s="859"/>
    </row>
    <row r="3" spans="1:20" ht="14.25" thickBot="1">
      <c r="A3" s="878"/>
      <c r="B3" s="879"/>
      <c r="C3" s="879"/>
      <c r="D3" s="879"/>
      <c r="E3" s="880"/>
      <c r="F3" s="860" t="s">
        <v>17</v>
      </c>
      <c r="G3" s="861"/>
      <c r="H3" s="861"/>
      <c r="I3" s="861"/>
      <c r="J3" s="861"/>
      <c r="K3" s="861"/>
      <c r="L3" s="861"/>
      <c r="M3" s="862"/>
      <c r="N3" s="866" t="s">
        <v>23</v>
      </c>
      <c r="O3" s="867"/>
      <c r="P3" s="867"/>
      <c r="Q3" s="867"/>
      <c r="R3" s="867"/>
      <c r="S3" s="867"/>
      <c r="T3" s="868"/>
    </row>
    <row r="4" spans="1:20" ht="14.25" thickBot="1">
      <c r="A4" s="881"/>
      <c r="B4" s="882"/>
      <c r="C4" s="882"/>
      <c r="D4" s="882"/>
      <c r="E4" s="883"/>
      <c r="F4" s="863"/>
      <c r="G4" s="864"/>
      <c r="H4" s="864"/>
      <c r="I4" s="864"/>
      <c r="J4" s="864"/>
      <c r="K4" s="864"/>
      <c r="L4" s="864"/>
      <c r="M4" s="865"/>
      <c r="N4" s="869" t="s">
        <v>8</v>
      </c>
      <c r="O4" s="870"/>
      <c r="P4" s="870"/>
      <c r="Q4" s="870"/>
      <c r="R4" s="870"/>
      <c r="S4" s="870"/>
      <c r="T4" s="871"/>
    </row>
    <row r="5" spans="1:20">
      <c r="A5" s="2"/>
      <c r="B5" s="2"/>
      <c r="C5" s="2"/>
      <c r="D5" s="2"/>
      <c r="E5" s="2"/>
      <c r="F5" s="2"/>
      <c r="G5" s="2"/>
      <c r="H5" s="2"/>
      <c r="I5" s="2"/>
      <c r="J5" s="3"/>
      <c r="K5" s="3"/>
      <c r="L5" s="4"/>
      <c r="M5" s="4"/>
      <c r="N5" s="4"/>
      <c r="O5" s="4"/>
      <c r="P5" s="4"/>
      <c r="Q5" s="4"/>
      <c r="R5" s="4"/>
      <c r="S5" s="4"/>
      <c r="T5" s="4"/>
    </row>
    <row r="6" spans="1:20">
      <c r="A6" s="846" t="s">
        <v>10</v>
      </c>
      <c r="B6" s="846"/>
      <c r="C6" s="846"/>
      <c r="D6" s="846"/>
      <c r="E6" s="846"/>
      <c r="F6" s="872" t="s">
        <v>201</v>
      </c>
      <c r="G6" s="873"/>
      <c r="H6" s="873"/>
      <c r="I6" s="873"/>
      <c r="J6" s="873"/>
      <c r="K6" s="873"/>
      <c r="L6" s="873"/>
      <c r="M6" s="874"/>
      <c r="N6" s="4"/>
      <c r="O6" s="4"/>
      <c r="P6" s="4"/>
      <c r="Q6" s="4"/>
      <c r="R6" s="4"/>
      <c r="S6" s="4"/>
      <c r="T6" s="4"/>
    </row>
    <row r="7" spans="1:20" ht="15">
      <c r="A7" s="846" t="s">
        <v>25</v>
      </c>
      <c r="B7" s="846"/>
      <c r="C7" s="846"/>
      <c r="D7" s="846"/>
      <c r="E7" s="846"/>
      <c r="F7" s="820">
        <v>2024</v>
      </c>
      <c r="G7" s="821"/>
      <c r="H7" s="821"/>
      <c r="I7" s="821"/>
      <c r="J7" s="821"/>
      <c r="K7" s="821"/>
      <c r="L7" s="821"/>
      <c r="M7" s="822"/>
      <c r="N7" s="4"/>
      <c r="O7" s="4"/>
      <c r="P7" s="4"/>
      <c r="Q7" s="4"/>
      <c r="R7" s="4"/>
      <c r="S7" s="4"/>
      <c r="T7" s="4"/>
    </row>
    <row r="8" spans="1:20" ht="15">
      <c r="A8" s="846" t="s">
        <v>6</v>
      </c>
      <c r="B8" s="846"/>
      <c r="C8" s="846"/>
      <c r="D8" s="846"/>
      <c r="E8" s="846"/>
      <c r="F8" s="820" t="s">
        <v>713</v>
      </c>
      <c r="G8" s="821"/>
      <c r="H8" s="821"/>
      <c r="I8" s="821"/>
      <c r="J8" s="821"/>
      <c r="K8" s="821"/>
      <c r="L8" s="821"/>
      <c r="M8" s="822"/>
      <c r="N8" s="4"/>
      <c r="O8" s="4"/>
      <c r="P8" s="4"/>
      <c r="Q8" s="4"/>
      <c r="R8" s="4"/>
      <c r="S8" s="4"/>
      <c r="T8" s="4"/>
    </row>
    <row r="9" spans="1:20" ht="15">
      <c r="A9" s="846" t="s">
        <v>7</v>
      </c>
      <c r="B9" s="846"/>
      <c r="C9" s="846"/>
      <c r="D9" s="846"/>
      <c r="E9" s="846"/>
      <c r="F9" s="820" t="s">
        <v>1263</v>
      </c>
      <c r="G9" s="821"/>
      <c r="H9" s="821"/>
      <c r="I9" s="821"/>
      <c r="J9" s="821"/>
      <c r="K9" s="821"/>
      <c r="L9" s="821"/>
      <c r="M9" s="822"/>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213" t="s">
        <v>9</v>
      </c>
      <c r="B11" s="1214"/>
      <c r="C11" s="1214"/>
      <c r="D11" s="1214"/>
      <c r="E11" s="1214"/>
      <c r="F11" s="1214"/>
      <c r="G11" s="1214"/>
      <c r="H11" s="1214"/>
      <c r="I11" s="1214"/>
      <c r="J11" s="1214"/>
      <c r="K11" s="1214"/>
      <c r="L11" s="1214"/>
      <c r="M11" s="1214"/>
      <c r="N11" s="1214"/>
      <c r="O11" s="1214"/>
      <c r="P11" s="1214"/>
      <c r="Q11" s="1214"/>
      <c r="R11" s="1214"/>
      <c r="S11" s="1214"/>
      <c r="T11" s="1215"/>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26" t="s">
        <v>16</v>
      </c>
      <c r="B13" s="827"/>
      <c r="C13" s="827"/>
      <c r="D13" s="827"/>
      <c r="E13" s="827"/>
      <c r="F13" s="827"/>
      <c r="G13" s="827"/>
      <c r="H13" s="827"/>
      <c r="I13" s="827"/>
      <c r="J13" s="827"/>
      <c r="K13" s="827"/>
      <c r="L13" s="828"/>
      <c r="M13" s="829" t="s">
        <v>1</v>
      </c>
      <c r="N13" s="829"/>
      <c r="O13" s="829"/>
      <c r="P13" s="829"/>
      <c r="Q13" s="829"/>
      <c r="R13" s="829"/>
      <c r="S13" s="829"/>
      <c r="T13" s="830"/>
    </row>
    <row r="14" spans="1:20" ht="15.75" customHeight="1" thickBot="1">
      <c r="A14" s="835" t="s">
        <v>27</v>
      </c>
      <c r="B14" s="844" t="s">
        <v>290</v>
      </c>
      <c r="C14" s="844" t="s">
        <v>291</v>
      </c>
      <c r="D14" s="835" t="s">
        <v>26</v>
      </c>
      <c r="E14" s="839" t="s">
        <v>19</v>
      </c>
      <c r="F14" s="841" t="s">
        <v>11</v>
      </c>
      <c r="G14" s="842"/>
      <c r="H14" s="842"/>
      <c r="I14" s="843"/>
      <c r="J14" s="831" t="s">
        <v>20</v>
      </c>
      <c r="K14" s="831" t="s">
        <v>21</v>
      </c>
      <c r="L14" s="831" t="s">
        <v>2</v>
      </c>
      <c r="M14" s="833" t="s">
        <v>22</v>
      </c>
      <c r="N14" s="848" t="s">
        <v>3</v>
      </c>
      <c r="O14" s="849"/>
      <c r="P14" s="850"/>
      <c r="Q14" s="851" t="s">
        <v>188</v>
      </c>
      <c r="R14" s="853" t="s">
        <v>5</v>
      </c>
      <c r="S14" s="10" t="s">
        <v>29</v>
      </c>
      <c r="T14" s="855" t="s">
        <v>0</v>
      </c>
    </row>
    <row r="15" spans="1:20" ht="39.75" customHeight="1" thickBot="1">
      <c r="A15" s="836"/>
      <c r="B15" s="845"/>
      <c r="C15" s="845"/>
      <c r="D15" s="836"/>
      <c r="E15" s="840"/>
      <c r="F15" s="11" t="s">
        <v>12</v>
      </c>
      <c r="G15" s="11" t="s">
        <v>13</v>
      </c>
      <c r="H15" s="11" t="s">
        <v>14</v>
      </c>
      <c r="I15" s="11" t="s">
        <v>15</v>
      </c>
      <c r="J15" s="832"/>
      <c r="K15" s="832"/>
      <c r="L15" s="832"/>
      <c r="M15" s="834"/>
      <c r="N15" s="35" t="s">
        <v>30</v>
      </c>
      <c r="O15" s="13" t="s">
        <v>28</v>
      </c>
      <c r="P15" s="14" t="s">
        <v>31</v>
      </c>
      <c r="Q15" s="852"/>
      <c r="R15" s="854"/>
      <c r="S15" s="15"/>
      <c r="T15" s="856"/>
    </row>
    <row r="16" spans="1:20" ht="14.25" thickBot="1">
      <c r="A16" s="2"/>
      <c r="B16" s="2"/>
      <c r="C16" s="2"/>
      <c r="D16" s="2"/>
      <c r="E16" s="2"/>
      <c r="F16" s="2"/>
      <c r="G16" s="2"/>
      <c r="H16" s="2"/>
      <c r="I16" s="2"/>
      <c r="J16" s="2"/>
      <c r="K16" s="2"/>
      <c r="L16" s="16"/>
      <c r="M16" s="2"/>
      <c r="P16" s="92"/>
      <c r="Q16" s="2"/>
      <c r="R16" s="2"/>
      <c r="S16" s="2"/>
      <c r="T16" s="2"/>
    </row>
    <row r="17" spans="1:20" ht="50.25" customHeight="1">
      <c r="A17" s="922">
        <v>1</v>
      </c>
      <c r="B17" s="914" t="s">
        <v>301</v>
      </c>
      <c r="C17" s="914" t="s">
        <v>374</v>
      </c>
      <c r="D17" s="914" t="s">
        <v>496</v>
      </c>
      <c r="E17" s="259" t="s">
        <v>202</v>
      </c>
      <c r="F17" s="255">
        <v>1</v>
      </c>
      <c r="G17" s="255">
        <v>1</v>
      </c>
      <c r="H17" s="190">
        <v>1</v>
      </c>
      <c r="I17" s="190">
        <v>1</v>
      </c>
      <c r="J17" s="200" t="s">
        <v>411</v>
      </c>
      <c r="K17" s="295">
        <v>0</v>
      </c>
      <c r="L17" s="260">
        <v>0</v>
      </c>
      <c r="M17" s="255">
        <v>1</v>
      </c>
      <c r="N17" s="251">
        <v>1</v>
      </c>
      <c r="O17" s="225">
        <v>1</v>
      </c>
      <c r="P17" s="684" t="str">
        <f t="shared" ref="P17:P33" si="0">IF(O17&lt;=V$17,"T",IF(O17&lt;$Y$17,"R",IF(O17&gt;=$Y$17,"P")))</f>
        <v>P</v>
      </c>
      <c r="Q17" s="203"/>
      <c r="R17" s="203"/>
      <c r="S17" s="914" t="s">
        <v>203</v>
      </c>
      <c r="T17" s="1217" t="s">
        <v>204</v>
      </c>
    </row>
    <row r="18" spans="1:20" ht="36">
      <c r="A18" s="917"/>
      <c r="B18" s="816"/>
      <c r="C18" s="816"/>
      <c r="D18" s="816"/>
      <c r="E18" s="233" t="s">
        <v>205</v>
      </c>
      <c r="F18" s="186">
        <v>1</v>
      </c>
      <c r="G18" s="186">
        <v>1</v>
      </c>
      <c r="H18" s="226">
        <v>1</v>
      </c>
      <c r="I18" s="226">
        <v>1</v>
      </c>
      <c r="J18" s="216" t="s">
        <v>412</v>
      </c>
      <c r="K18" s="202">
        <v>0</v>
      </c>
      <c r="L18" s="201">
        <v>0</v>
      </c>
      <c r="M18" s="186">
        <v>1</v>
      </c>
      <c r="N18" s="218">
        <f>G18-M18</f>
        <v>0</v>
      </c>
      <c r="O18" s="198">
        <v>1</v>
      </c>
      <c r="P18" s="681" t="str">
        <f t="shared" si="0"/>
        <v>P</v>
      </c>
      <c r="Q18" s="967"/>
      <c r="R18" s="967"/>
      <c r="S18" s="816"/>
      <c r="T18" s="1218"/>
    </row>
    <row r="19" spans="1:20" ht="25.5" customHeight="1">
      <c r="A19" s="917"/>
      <c r="B19" s="816"/>
      <c r="C19" s="816"/>
      <c r="D19" s="816"/>
      <c r="E19" s="233" t="s">
        <v>206</v>
      </c>
      <c r="F19" s="186">
        <v>1</v>
      </c>
      <c r="G19" s="186">
        <v>1</v>
      </c>
      <c r="H19" s="226">
        <v>1</v>
      </c>
      <c r="I19" s="226">
        <v>1</v>
      </c>
      <c r="J19" s="216" t="s">
        <v>413</v>
      </c>
      <c r="K19" s="202">
        <v>0</v>
      </c>
      <c r="L19" s="201">
        <v>0</v>
      </c>
      <c r="M19" s="186">
        <v>1</v>
      </c>
      <c r="N19" s="197">
        <f>G19-M19</f>
        <v>0</v>
      </c>
      <c r="O19" s="198">
        <v>1</v>
      </c>
      <c r="P19" s="681" t="str">
        <f t="shared" si="0"/>
        <v>P</v>
      </c>
      <c r="Q19" s="967"/>
      <c r="R19" s="967"/>
      <c r="S19" s="816"/>
      <c r="T19" s="1218"/>
    </row>
    <row r="20" spans="1:20" ht="63.75" customHeight="1">
      <c r="A20" s="917"/>
      <c r="B20" s="816"/>
      <c r="C20" s="816"/>
      <c r="D20" s="816"/>
      <c r="E20" s="233" t="s">
        <v>207</v>
      </c>
      <c r="F20" s="186">
        <v>1</v>
      </c>
      <c r="G20" s="186">
        <v>1</v>
      </c>
      <c r="H20" s="226">
        <v>1</v>
      </c>
      <c r="I20" s="226">
        <v>1</v>
      </c>
      <c r="J20" s="216" t="s">
        <v>411</v>
      </c>
      <c r="K20" s="202">
        <v>0</v>
      </c>
      <c r="L20" s="201">
        <v>0</v>
      </c>
      <c r="M20" s="186">
        <v>1</v>
      </c>
      <c r="N20" s="218">
        <f>G20-M20</f>
        <v>0</v>
      </c>
      <c r="O20" s="198">
        <v>1</v>
      </c>
      <c r="P20" s="681" t="str">
        <f t="shared" si="0"/>
        <v>P</v>
      </c>
      <c r="Q20" s="967"/>
      <c r="R20" s="967"/>
      <c r="S20" s="816"/>
      <c r="T20" s="1218"/>
    </row>
    <row r="21" spans="1:20" ht="51" customHeight="1">
      <c r="A21" s="917"/>
      <c r="B21" s="816"/>
      <c r="C21" s="816"/>
      <c r="D21" s="816"/>
      <c r="E21" s="233" t="s">
        <v>208</v>
      </c>
      <c r="F21" s="186">
        <v>1</v>
      </c>
      <c r="G21" s="186">
        <v>1</v>
      </c>
      <c r="H21" s="226">
        <v>1</v>
      </c>
      <c r="I21" s="226">
        <v>1</v>
      </c>
      <c r="J21" s="216" t="s">
        <v>414</v>
      </c>
      <c r="K21" s="202">
        <v>0</v>
      </c>
      <c r="L21" s="201">
        <v>0</v>
      </c>
      <c r="M21" s="186">
        <v>1</v>
      </c>
      <c r="N21" s="197">
        <v>-2</v>
      </c>
      <c r="O21" s="198">
        <v>1</v>
      </c>
      <c r="P21" s="681" t="str">
        <f t="shared" si="0"/>
        <v>P</v>
      </c>
      <c r="Q21" s="967"/>
      <c r="R21" s="967"/>
      <c r="S21" s="816"/>
      <c r="T21" s="1218"/>
    </row>
    <row r="22" spans="1:20" ht="44.25" customHeight="1">
      <c r="A22" s="917"/>
      <c r="B22" s="816"/>
      <c r="C22" s="816"/>
      <c r="D22" s="816"/>
      <c r="E22" s="233" t="s">
        <v>209</v>
      </c>
      <c r="F22" s="186">
        <v>1</v>
      </c>
      <c r="G22" s="186">
        <v>1</v>
      </c>
      <c r="H22" s="226">
        <v>1</v>
      </c>
      <c r="I22" s="226">
        <v>1</v>
      </c>
      <c r="J22" s="216" t="s">
        <v>414</v>
      </c>
      <c r="K22" s="202">
        <v>0</v>
      </c>
      <c r="L22" s="201">
        <v>0</v>
      </c>
      <c r="M22" s="186">
        <v>1</v>
      </c>
      <c r="N22" s="218">
        <f>G22-M22</f>
        <v>0</v>
      </c>
      <c r="O22" s="198">
        <v>1</v>
      </c>
      <c r="P22" s="681" t="str">
        <f t="shared" si="0"/>
        <v>P</v>
      </c>
      <c r="Q22" s="967"/>
      <c r="R22" s="967"/>
      <c r="S22" s="816"/>
      <c r="T22" s="1218"/>
    </row>
    <row r="23" spans="1:20" ht="38.25" customHeight="1">
      <c r="A23" s="917"/>
      <c r="B23" s="816"/>
      <c r="C23" s="816"/>
      <c r="D23" s="816"/>
      <c r="E23" s="256" t="s">
        <v>409</v>
      </c>
      <c r="F23" s="186">
        <v>1</v>
      </c>
      <c r="G23" s="186">
        <v>1</v>
      </c>
      <c r="H23" s="226"/>
      <c r="I23" s="226"/>
      <c r="J23" s="216" t="s">
        <v>410</v>
      </c>
      <c r="K23" s="202">
        <v>2600000</v>
      </c>
      <c r="L23" s="217"/>
      <c r="M23" s="186">
        <v>1</v>
      </c>
      <c r="N23" s="218">
        <f t="shared" ref="N23:N28" si="1">G23-M23</f>
        <v>0</v>
      </c>
      <c r="O23" s="198">
        <v>0.01</v>
      </c>
      <c r="P23" s="681" t="str">
        <f t="shared" si="0"/>
        <v>P</v>
      </c>
      <c r="Q23" s="185"/>
      <c r="R23" s="185"/>
      <c r="S23" s="934" t="s">
        <v>211</v>
      </c>
      <c r="T23" s="1219" t="s">
        <v>212</v>
      </c>
    </row>
    <row r="24" spans="1:20" ht="38.25" customHeight="1">
      <c r="A24" s="917"/>
      <c r="B24" s="816" t="s">
        <v>299</v>
      </c>
      <c r="C24" s="816"/>
      <c r="D24" s="816" t="s">
        <v>503</v>
      </c>
      <c r="E24" s="215" t="s">
        <v>497</v>
      </c>
      <c r="F24" s="186">
        <v>1</v>
      </c>
      <c r="G24" s="186">
        <v>1</v>
      </c>
      <c r="H24" s="226">
        <v>1</v>
      </c>
      <c r="I24" s="226">
        <v>1</v>
      </c>
      <c r="J24" s="216"/>
      <c r="K24" s="202"/>
      <c r="L24" s="217"/>
      <c r="M24" s="186">
        <v>1</v>
      </c>
      <c r="N24" s="218">
        <f t="shared" si="1"/>
        <v>0</v>
      </c>
      <c r="O24" s="198">
        <v>1</v>
      </c>
      <c r="P24" s="681" t="str">
        <f t="shared" si="0"/>
        <v>P</v>
      </c>
      <c r="Q24" s="185"/>
      <c r="R24" s="185"/>
      <c r="S24" s="934"/>
      <c r="T24" s="1219"/>
    </row>
    <row r="25" spans="1:20" ht="38.25" customHeight="1">
      <c r="A25" s="917"/>
      <c r="B25" s="816"/>
      <c r="C25" s="816"/>
      <c r="D25" s="816"/>
      <c r="E25" s="215" t="s">
        <v>498</v>
      </c>
      <c r="F25" s="186">
        <v>1</v>
      </c>
      <c r="G25" s="186">
        <v>1</v>
      </c>
      <c r="H25" s="226">
        <v>1</v>
      </c>
      <c r="I25" s="226">
        <v>1</v>
      </c>
      <c r="J25" s="216"/>
      <c r="K25" s="202"/>
      <c r="L25" s="217"/>
      <c r="M25" s="186">
        <v>1</v>
      </c>
      <c r="N25" s="218">
        <f t="shared" si="1"/>
        <v>0</v>
      </c>
      <c r="O25" s="198">
        <v>0.01</v>
      </c>
      <c r="P25" s="681" t="str">
        <f t="shared" si="0"/>
        <v>P</v>
      </c>
      <c r="Q25" s="185"/>
      <c r="R25" s="185"/>
      <c r="S25" s="934"/>
      <c r="T25" s="1219"/>
    </row>
    <row r="26" spans="1:20" ht="38.25" customHeight="1">
      <c r="A26" s="917"/>
      <c r="B26" s="816"/>
      <c r="C26" s="816"/>
      <c r="D26" s="816"/>
      <c r="E26" s="215" t="s">
        <v>499</v>
      </c>
      <c r="F26" s="186">
        <v>1</v>
      </c>
      <c r="G26" s="186">
        <v>1</v>
      </c>
      <c r="H26" s="226">
        <v>1</v>
      </c>
      <c r="I26" s="226">
        <v>1</v>
      </c>
      <c r="J26" s="216"/>
      <c r="K26" s="202"/>
      <c r="L26" s="217"/>
      <c r="M26" s="186">
        <v>1</v>
      </c>
      <c r="N26" s="218">
        <f t="shared" si="1"/>
        <v>0</v>
      </c>
      <c r="O26" s="198">
        <v>0.01</v>
      </c>
      <c r="P26" s="681" t="str">
        <f t="shared" si="0"/>
        <v>P</v>
      </c>
      <c r="Q26" s="185"/>
      <c r="R26" s="185"/>
      <c r="S26" s="934"/>
      <c r="T26" s="1219"/>
    </row>
    <row r="27" spans="1:20" ht="38.25" customHeight="1">
      <c r="A27" s="917"/>
      <c r="B27" s="816"/>
      <c r="C27" s="816"/>
      <c r="D27" s="816"/>
      <c r="E27" s="215" t="s">
        <v>500</v>
      </c>
      <c r="F27" s="186">
        <v>1</v>
      </c>
      <c r="G27" s="186">
        <v>1</v>
      </c>
      <c r="H27" s="226">
        <v>1</v>
      </c>
      <c r="I27" s="226">
        <v>1</v>
      </c>
      <c r="J27" s="216"/>
      <c r="K27" s="202"/>
      <c r="L27" s="217"/>
      <c r="M27" s="186">
        <v>1</v>
      </c>
      <c r="N27" s="218">
        <f t="shared" si="1"/>
        <v>0</v>
      </c>
      <c r="O27" s="198">
        <v>0.01</v>
      </c>
      <c r="P27" s="681" t="str">
        <f t="shared" si="0"/>
        <v>P</v>
      </c>
      <c r="Q27" s="185"/>
      <c r="R27" s="185"/>
      <c r="S27" s="934"/>
      <c r="T27" s="1219"/>
    </row>
    <row r="28" spans="1:20" ht="38.25" customHeight="1">
      <c r="A28" s="917"/>
      <c r="B28" s="816"/>
      <c r="C28" s="816"/>
      <c r="D28" s="816"/>
      <c r="E28" s="215" t="s">
        <v>501</v>
      </c>
      <c r="F28" s="186">
        <v>1</v>
      </c>
      <c r="G28" s="186">
        <v>1</v>
      </c>
      <c r="H28" s="226">
        <v>1</v>
      </c>
      <c r="I28" s="226">
        <v>1</v>
      </c>
      <c r="J28" s="216"/>
      <c r="K28" s="202"/>
      <c r="L28" s="217"/>
      <c r="M28" s="186">
        <v>1</v>
      </c>
      <c r="N28" s="218">
        <f t="shared" si="1"/>
        <v>0</v>
      </c>
      <c r="O28" s="198">
        <v>0.01</v>
      </c>
      <c r="P28" s="681" t="str">
        <f t="shared" si="0"/>
        <v>P</v>
      </c>
      <c r="Q28" s="185"/>
      <c r="R28" s="185"/>
      <c r="S28" s="934"/>
      <c r="T28" s="1219"/>
    </row>
    <row r="29" spans="1:20" ht="47.25" customHeight="1">
      <c r="A29" s="917"/>
      <c r="B29" s="816"/>
      <c r="C29" s="816"/>
      <c r="D29" s="816"/>
      <c r="E29" s="215" t="s">
        <v>502</v>
      </c>
      <c r="F29" s="186">
        <v>1</v>
      </c>
      <c r="G29" s="186">
        <v>1</v>
      </c>
      <c r="H29" s="226">
        <v>1</v>
      </c>
      <c r="I29" s="226">
        <v>1</v>
      </c>
      <c r="J29" s="216" t="s">
        <v>210</v>
      </c>
      <c r="K29" s="217">
        <v>0</v>
      </c>
      <c r="L29" s="228">
        <v>0</v>
      </c>
      <c r="M29" s="186">
        <v>1</v>
      </c>
      <c r="N29" s="197">
        <v>0</v>
      </c>
      <c r="O29" s="198">
        <v>0.01</v>
      </c>
      <c r="P29" s="681" t="str">
        <f t="shared" si="0"/>
        <v>P</v>
      </c>
      <c r="Q29" s="185"/>
      <c r="R29" s="185"/>
      <c r="S29" s="934"/>
      <c r="T29" s="1219"/>
    </row>
    <row r="30" spans="1:20" ht="27" customHeight="1">
      <c r="A30" s="917"/>
      <c r="B30" s="816" t="s">
        <v>298</v>
      </c>
      <c r="C30" s="816"/>
      <c r="D30" s="815" t="s">
        <v>504</v>
      </c>
      <c r="E30" s="215" t="s">
        <v>505</v>
      </c>
      <c r="F30" s="186">
        <v>1</v>
      </c>
      <c r="G30" s="186">
        <v>1</v>
      </c>
      <c r="H30" s="226">
        <v>1</v>
      </c>
      <c r="I30" s="232">
        <v>1</v>
      </c>
      <c r="J30" s="912" t="s">
        <v>415</v>
      </c>
      <c r="K30" s="248">
        <v>0</v>
      </c>
      <c r="L30" s="248">
        <v>0</v>
      </c>
      <c r="M30" s="186">
        <v>1</v>
      </c>
      <c r="N30" s="222">
        <v>0</v>
      </c>
      <c r="O30" s="222">
        <v>1</v>
      </c>
      <c r="P30" s="681" t="str">
        <f t="shared" si="0"/>
        <v>P</v>
      </c>
      <c r="Q30" s="211" t="s">
        <v>416</v>
      </c>
      <c r="R30" s="211" t="s">
        <v>416</v>
      </c>
      <c r="S30" s="816" t="s">
        <v>417</v>
      </c>
      <c r="T30" s="385" t="s">
        <v>418</v>
      </c>
    </row>
    <row r="31" spans="1:20" ht="15.75" customHeight="1">
      <c r="A31" s="917"/>
      <c r="B31" s="816"/>
      <c r="C31" s="816"/>
      <c r="D31" s="815"/>
      <c r="E31" s="215" t="s">
        <v>506</v>
      </c>
      <c r="F31" s="186">
        <v>1</v>
      </c>
      <c r="G31" s="186">
        <v>1</v>
      </c>
      <c r="H31" s="226">
        <v>1</v>
      </c>
      <c r="I31" s="232">
        <v>1</v>
      </c>
      <c r="J31" s="912"/>
      <c r="K31" s="248">
        <v>0</v>
      </c>
      <c r="L31" s="248">
        <v>0</v>
      </c>
      <c r="M31" s="186">
        <v>1</v>
      </c>
      <c r="N31" s="222">
        <v>0</v>
      </c>
      <c r="O31" s="222">
        <v>1</v>
      </c>
      <c r="P31" s="681" t="str">
        <f t="shared" si="0"/>
        <v>P</v>
      </c>
      <c r="Q31" s="211" t="s">
        <v>416</v>
      </c>
      <c r="R31" s="211" t="s">
        <v>416</v>
      </c>
      <c r="S31" s="816"/>
      <c r="T31" s="1216" t="s">
        <v>419</v>
      </c>
    </row>
    <row r="32" spans="1:20" ht="27" customHeight="1">
      <c r="A32" s="917"/>
      <c r="B32" s="816"/>
      <c r="C32" s="816"/>
      <c r="D32" s="815"/>
      <c r="E32" s="215" t="s">
        <v>507</v>
      </c>
      <c r="F32" s="186">
        <v>1</v>
      </c>
      <c r="G32" s="186">
        <v>1</v>
      </c>
      <c r="H32" s="226">
        <v>1</v>
      </c>
      <c r="I32" s="232">
        <v>1</v>
      </c>
      <c r="J32" s="912"/>
      <c r="K32" s="248">
        <v>0</v>
      </c>
      <c r="L32" s="248">
        <v>0</v>
      </c>
      <c r="M32" s="186">
        <v>1</v>
      </c>
      <c r="N32" s="222">
        <v>0</v>
      </c>
      <c r="O32" s="222">
        <v>1</v>
      </c>
      <c r="P32" s="681" t="str">
        <f t="shared" si="0"/>
        <v>P</v>
      </c>
      <c r="Q32" s="211" t="s">
        <v>416</v>
      </c>
      <c r="R32" s="211" t="s">
        <v>416</v>
      </c>
      <c r="S32" s="816"/>
      <c r="T32" s="1216"/>
    </row>
    <row r="33" spans="1:20" ht="24.75" thickBot="1">
      <c r="A33" s="918"/>
      <c r="B33" s="891"/>
      <c r="C33" s="891"/>
      <c r="D33" s="1121"/>
      <c r="E33" s="287" t="s">
        <v>508</v>
      </c>
      <c r="F33" s="296">
        <v>1</v>
      </c>
      <c r="G33" s="296">
        <v>1</v>
      </c>
      <c r="H33" s="575">
        <v>1</v>
      </c>
      <c r="I33" s="576">
        <v>1</v>
      </c>
      <c r="J33" s="313"/>
      <c r="K33" s="258"/>
      <c r="L33" s="243"/>
      <c r="M33" s="296">
        <v>1</v>
      </c>
      <c r="N33" s="261">
        <v>0</v>
      </c>
      <c r="O33" s="245">
        <v>1</v>
      </c>
      <c r="P33" s="682" t="str">
        <f t="shared" si="0"/>
        <v>P</v>
      </c>
      <c r="Q33" s="243"/>
      <c r="R33" s="243"/>
      <c r="S33" s="243"/>
      <c r="T33" s="697"/>
    </row>
    <row r="34" spans="1:20">
      <c r="A34" s="289"/>
      <c r="B34" s="160"/>
      <c r="C34" s="160"/>
      <c r="D34" s="160"/>
      <c r="E34" s="160"/>
      <c r="F34" s="160"/>
      <c r="G34" s="160"/>
      <c r="H34" s="160"/>
      <c r="I34" s="160"/>
      <c r="J34" s="160"/>
      <c r="K34" s="160"/>
      <c r="L34" s="160"/>
      <c r="M34" s="160"/>
      <c r="N34" s="160"/>
      <c r="O34" s="160"/>
      <c r="P34" s="160"/>
      <c r="Q34" s="160"/>
      <c r="R34" s="160"/>
      <c r="S34" s="160"/>
      <c r="T34" s="162"/>
    </row>
    <row r="35" spans="1:20">
      <c r="A35" s="55"/>
      <c r="B35" s="56"/>
      <c r="C35" s="56"/>
      <c r="D35" s="56"/>
      <c r="E35" s="56"/>
      <c r="F35" s="56"/>
      <c r="G35" s="56"/>
      <c r="H35" s="56"/>
      <c r="I35" s="56"/>
      <c r="J35" s="56"/>
      <c r="K35" s="56"/>
      <c r="L35" s="56"/>
      <c r="M35" s="56"/>
      <c r="N35" s="56"/>
      <c r="O35" s="56"/>
      <c r="P35" s="56"/>
      <c r="Q35" s="56"/>
      <c r="R35" s="56"/>
      <c r="S35" s="56"/>
      <c r="T35" s="57"/>
    </row>
    <row r="36" spans="1:20">
      <c r="A36" s="55"/>
      <c r="B36" s="56"/>
      <c r="C36" s="56"/>
      <c r="D36" s="56"/>
      <c r="E36" s="56"/>
      <c r="F36" s="56"/>
      <c r="G36" s="56"/>
      <c r="H36" s="56"/>
      <c r="I36" s="56"/>
      <c r="J36" s="56"/>
      <c r="K36" s="56"/>
      <c r="L36" s="56"/>
      <c r="M36" s="56"/>
      <c r="N36" s="56"/>
      <c r="O36" s="56"/>
      <c r="P36" s="56"/>
      <c r="Q36" s="56"/>
      <c r="R36" s="56"/>
      <c r="S36" s="56"/>
      <c r="T36" s="57"/>
    </row>
    <row r="37" spans="1:20">
      <c r="A37" s="55"/>
      <c r="B37" s="56"/>
      <c r="C37" s="56"/>
      <c r="D37" s="56"/>
      <c r="E37" s="56"/>
      <c r="F37" s="56"/>
      <c r="G37" s="56"/>
      <c r="H37" s="56"/>
      <c r="I37" s="56"/>
      <c r="J37" s="56"/>
      <c r="K37" s="56"/>
      <c r="L37" s="56"/>
      <c r="M37" s="56"/>
      <c r="N37" s="56"/>
      <c r="O37" s="56"/>
      <c r="P37" s="56"/>
      <c r="Q37" s="56"/>
      <c r="R37" s="56"/>
      <c r="S37" s="56"/>
      <c r="T37" s="57"/>
    </row>
    <row r="38" spans="1:20">
      <c r="A38" s="55"/>
      <c r="B38" s="56"/>
      <c r="C38" s="56"/>
      <c r="D38" s="56"/>
      <c r="E38" s="56"/>
      <c r="F38" s="56"/>
      <c r="G38" s="56"/>
      <c r="H38" s="56"/>
      <c r="I38" s="56"/>
      <c r="J38" s="56"/>
      <c r="K38" s="56"/>
      <c r="L38" s="56"/>
      <c r="M38" s="56"/>
      <c r="N38" s="56"/>
      <c r="O38" s="56"/>
      <c r="P38" s="56"/>
      <c r="Q38" s="56"/>
      <c r="R38" s="56"/>
      <c r="S38" s="56"/>
      <c r="T38" s="57"/>
    </row>
    <row r="39" spans="1:20">
      <c r="A39" s="55"/>
      <c r="B39" s="56"/>
      <c r="C39" s="56"/>
      <c r="D39" s="56"/>
      <c r="E39" s="56"/>
      <c r="F39" s="56"/>
      <c r="G39" s="56"/>
      <c r="H39" s="56"/>
      <c r="I39" s="56"/>
      <c r="J39" s="56"/>
      <c r="K39" s="56"/>
      <c r="L39" s="56"/>
      <c r="M39" s="56"/>
      <c r="N39" s="56"/>
      <c r="O39" s="56"/>
      <c r="P39" s="56"/>
      <c r="Q39" s="56"/>
      <c r="R39" s="56"/>
      <c r="S39" s="56"/>
      <c r="T39" s="57"/>
    </row>
    <row r="40" spans="1:20">
      <c r="A40" s="55"/>
      <c r="B40" s="56"/>
      <c r="C40" s="56"/>
      <c r="D40" s="56"/>
      <c r="E40" s="56"/>
      <c r="F40" s="56"/>
      <c r="G40" s="56"/>
      <c r="H40" s="56"/>
      <c r="I40" s="56"/>
      <c r="J40" s="56"/>
      <c r="K40" s="56"/>
      <c r="L40" s="56"/>
      <c r="M40" s="56"/>
      <c r="N40" s="56"/>
      <c r="O40" s="56"/>
      <c r="P40" s="56"/>
      <c r="Q40" s="56"/>
      <c r="R40" s="56"/>
      <c r="S40" s="56"/>
      <c r="T40" s="57"/>
    </row>
    <row r="41" spans="1:20">
      <c r="A41" s="55"/>
      <c r="B41" s="56"/>
      <c r="C41" s="56"/>
      <c r="D41" s="56"/>
      <c r="E41" s="56"/>
      <c r="F41" s="56"/>
      <c r="G41" s="56"/>
      <c r="H41" s="56"/>
      <c r="I41" s="56"/>
      <c r="J41" s="56"/>
      <c r="K41" s="56"/>
      <c r="L41" s="56"/>
      <c r="M41" s="56"/>
      <c r="N41" s="56"/>
      <c r="O41" s="56"/>
      <c r="P41" s="56"/>
      <c r="Q41" s="56"/>
      <c r="R41" s="56"/>
      <c r="S41" s="56"/>
      <c r="T41" s="57"/>
    </row>
    <row r="42" spans="1:20">
      <c r="A42" s="55"/>
      <c r="B42" s="56"/>
      <c r="C42" s="56"/>
      <c r="D42" s="56"/>
      <c r="E42" s="56"/>
      <c r="F42" s="56"/>
      <c r="G42" s="56"/>
      <c r="H42" s="56"/>
      <c r="I42" s="56"/>
      <c r="J42" s="56"/>
      <c r="K42" s="56"/>
      <c r="L42" s="56"/>
      <c r="M42" s="56"/>
      <c r="N42" s="56"/>
      <c r="O42" s="56"/>
      <c r="P42" s="56"/>
      <c r="Q42" s="56"/>
      <c r="R42" s="56"/>
      <c r="S42" s="56"/>
      <c r="T42" s="57"/>
    </row>
    <row r="43" spans="1:20">
      <c r="E43" s="91"/>
    </row>
  </sheetData>
  <mergeCells count="48">
    <mergeCell ref="A17:A33"/>
    <mergeCell ref="D24:D29"/>
    <mergeCell ref="D30:D33"/>
    <mergeCell ref="C17:C33"/>
    <mergeCell ref="J30:J32"/>
    <mergeCell ref="B17:B23"/>
    <mergeCell ref="D17:D23"/>
    <mergeCell ref="B30:B33"/>
    <mergeCell ref="B24:B29"/>
    <mergeCell ref="S30:S32"/>
    <mergeCell ref="T31:T32"/>
    <mergeCell ref="T17:T22"/>
    <mergeCell ref="S17:S22"/>
    <mergeCell ref="Q18:Q22"/>
    <mergeCell ref="R18:R22"/>
    <mergeCell ref="S23:S29"/>
    <mergeCell ref="T23:T29"/>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N14:P14"/>
    <mergeCell ref="Q14:Q15"/>
    <mergeCell ref="R14:R15"/>
    <mergeCell ref="A7:E7"/>
    <mergeCell ref="F7:M7"/>
    <mergeCell ref="A8:E8"/>
    <mergeCell ref="F8:M8"/>
    <mergeCell ref="M14:M15"/>
    <mergeCell ref="A14:A15"/>
    <mergeCell ref="D14:D15"/>
    <mergeCell ref="E14:E15"/>
    <mergeCell ref="F14:I14"/>
    <mergeCell ref="J14:J15"/>
    <mergeCell ref="B14:B15"/>
    <mergeCell ref="C14:C15"/>
  </mergeCells>
  <conditionalFormatting sqref="P16:P33">
    <cfRule type="containsText" dxfId="88" priority="1" stopIfTrue="1" operator="containsText" text="P">
      <formula>NOT(ISERROR(SEARCH("P",P16)))</formula>
    </cfRule>
    <cfRule type="containsText" dxfId="87" priority="2" stopIfTrue="1" operator="containsText" text="R">
      <formula>NOT(ISERROR(SEARCH("R",P16)))</formula>
    </cfRule>
    <cfRule type="containsText" dxfId="86" priority="3" operator="containsText" text="T">
      <formula>NOT(ISERROR(SEARCH("T",P16)))</formula>
    </cfRule>
    <cfRule type="iconSet" priority="160">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4"/>
  <sheetViews>
    <sheetView zoomScale="79" zoomScaleNormal="79" workbookViewId="0">
      <selection activeCell="E23" sqref="E23"/>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875"/>
      <c r="B2" s="876"/>
      <c r="C2" s="876"/>
      <c r="D2" s="876"/>
      <c r="E2" s="877"/>
      <c r="F2" s="884" t="s">
        <v>18</v>
      </c>
      <c r="G2" s="885"/>
      <c r="H2" s="885"/>
      <c r="I2" s="885"/>
      <c r="J2" s="885"/>
      <c r="K2" s="885"/>
      <c r="L2" s="885"/>
      <c r="M2" s="886"/>
      <c r="N2" s="857" t="s">
        <v>645</v>
      </c>
      <c r="O2" s="858"/>
      <c r="P2" s="858"/>
      <c r="Q2" s="858"/>
      <c r="R2" s="858"/>
      <c r="S2" s="858"/>
      <c r="T2" s="859"/>
    </row>
    <row r="3" spans="1:20" ht="14.25" thickBot="1">
      <c r="A3" s="878"/>
      <c r="B3" s="879"/>
      <c r="C3" s="879"/>
      <c r="D3" s="879"/>
      <c r="E3" s="880"/>
      <c r="F3" s="860" t="s">
        <v>17</v>
      </c>
      <c r="G3" s="861"/>
      <c r="H3" s="861"/>
      <c r="I3" s="861"/>
      <c r="J3" s="861"/>
      <c r="K3" s="861"/>
      <c r="L3" s="861"/>
      <c r="M3" s="862"/>
      <c r="N3" s="866" t="s">
        <v>23</v>
      </c>
      <c r="O3" s="867"/>
      <c r="P3" s="867"/>
      <c r="Q3" s="867"/>
      <c r="R3" s="867"/>
      <c r="S3" s="867"/>
      <c r="T3" s="868"/>
    </row>
    <row r="4" spans="1:20" ht="14.25" thickBot="1">
      <c r="A4" s="881"/>
      <c r="B4" s="882"/>
      <c r="C4" s="882"/>
      <c r="D4" s="882"/>
      <c r="E4" s="883"/>
      <c r="F4" s="863"/>
      <c r="G4" s="864"/>
      <c r="H4" s="864"/>
      <c r="I4" s="864"/>
      <c r="J4" s="864"/>
      <c r="K4" s="864"/>
      <c r="L4" s="864"/>
      <c r="M4" s="865"/>
      <c r="N4" s="869" t="s">
        <v>8</v>
      </c>
      <c r="O4" s="870"/>
      <c r="P4" s="870"/>
      <c r="Q4" s="870"/>
      <c r="R4" s="870"/>
      <c r="S4" s="870"/>
      <c r="T4" s="871"/>
    </row>
    <row r="5" spans="1:20">
      <c r="A5" s="2"/>
      <c r="B5" s="2"/>
      <c r="C5" s="2"/>
      <c r="D5" s="2"/>
      <c r="E5" s="2"/>
      <c r="F5" s="2"/>
      <c r="G5" s="2"/>
      <c r="H5" s="2"/>
      <c r="I5" s="2"/>
      <c r="J5" s="3"/>
      <c r="K5" s="3"/>
      <c r="L5" s="4"/>
      <c r="M5" s="4"/>
      <c r="N5" s="4"/>
      <c r="O5" s="4"/>
      <c r="P5" s="4"/>
      <c r="Q5" s="4"/>
      <c r="R5" s="4"/>
      <c r="S5" s="4"/>
      <c r="T5" s="4"/>
    </row>
    <row r="6" spans="1:20" ht="14.25" thickBot="1">
      <c r="A6" s="1233" t="s">
        <v>10</v>
      </c>
      <c r="B6" s="1233"/>
      <c r="C6" s="1233"/>
      <c r="D6" s="1233"/>
      <c r="E6" s="1233"/>
      <c r="F6" s="872" t="s">
        <v>33</v>
      </c>
      <c r="G6" s="873"/>
      <c r="H6" s="873"/>
      <c r="I6" s="873"/>
      <c r="J6" s="873"/>
      <c r="K6" s="873"/>
      <c r="L6" s="873"/>
      <c r="M6" s="874"/>
      <c r="N6" s="4"/>
      <c r="O6" s="4"/>
      <c r="P6" s="4"/>
      <c r="Q6" s="4"/>
      <c r="R6" s="4"/>
      <c r="S6" s="4"/>
      <c r="T6" s="4"/>
    </row>
    <row r="7" spans="1:20" ht="15.75" thickBot="1">
      <c r="A7" s="1225" t="s">
        <v>25</v>
      </c>
      <c r="B7" s="1226"/>
      <c r="C7" s="1226"/>
      <c r="D7" s="1226"/>
      <c r="E7" s="1227"/>
      <c r="F7" s="821">
        <v>2024</v>
      </c>
      <c r="G7" s="821"/>
      <c r="H7" s="821"/>
      <c r="I7" s="821"/>
      <c r="J7" s="821"/>
      <c r="K7" s="821"/>
      <c r="L7" s="821"/>
      <c r="M7" s="822"/>
      <c r="N7" s="4"/>
      <c r="O7" s="4"/>
      <c r="P7" s="4"/>
      <c r="Q7" s="4"/>
      <c r="R7" s="4"/>
      <c r="S7" s="4"/>
      <c r="T7" s="4"/>
    </row>
    <row r="8" spans="1:20" ht="15">
      <c r="A8" s="1228" t="s">
        <v>6</v>
      </c>
      <c r="B8" s="1228"/>
      <c r="C8" s="1228"/>
      <c r="D8" s="1228"/>
      <c r="E8" s="1228"/>
      <c r="F8" s="820" t="s">
        <v>713</v>
      </c>
      <c r="G8" s="821"/>
      <c r="H8" s="821"/>
      <c r="I8" s="821"/>
      <c r="J8" s="821"/>
      <c r="K8" s="821"/>
      <c r="L8" s="821"/>
      <c r="M8" s="822"/>
      <c r="N8" s="4"/>
      <c r="O8" s="4"/>
      <c r="P8" s="4"/>
      <c r="Q8" s="4"/>
      <c r="R8" s="4"/>
      <c r="S8" s="4"/>
      <c r="T8" s="4"/>
    </row>
    <row r="9" spans="1:20" ht="15">
      <c r="A9" s="846" t="s">
        <v>7</v>
      </c>
      <c r="B9" s="846"/>
      <c r="C9" s="846"/>
      <c r="D9" s="846"/>
      <c r="E9" s="846"/>
      <c r="F9" s="820" t="s">
        <v>1263</v>
      </c>
      <c r="G9" s="821"/>
      <c r="H9" s="821"/>
      <c r="I9" s="821"/>
      <c r="J9" s="821"/>
      <c r="K9" s="821"/>
      <c r="L9" s="821"/>
      <c r="M9" s="822"/>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23" t="s">
        <v>9</v>
      </c>
      <c r="B11" s="824"/>
      <c r="C11" s="824"/>
      <c r="D11" s="824"/>
      <c r="E11" s="824"/>
      <c r="F11" s="824"/>
      <c r="G11" s="824"/>
      <c r="H11" s="824"/>
      <c r="I11" s="824"/>
      <c r="J11" s="824"/>
      <c r="K11" s="824"/>
      <c r="L11" s="824"/>
      <c r="M11" s="824"/>
      <c r="N11" s="824"/>
      <c r="O11" s="824"/>
      <c r="P11" s="824"/>
      <c r="Q11" s="824"/>
      <c r="R11" s="824"/>
      <c r="S11" s="824"/>
      <c r="T11" s="825"/>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26" t="s">
        <v>16</v>
      </c>
      <c r="B13" s="827"/>
      <c r="C13" s="827"/>
      <c r="D13" s="827"/>
      <c r="E13" s="827"/>
      <c r="F13" s="827"/>
      <c r="G13" s="827"/>
      <c r="H13" s="827"/>
      <c r="I13" s="827"/>
      <c r="J13" s="827"/>
      <c r="K13" s="827"/>
      <c r="L13" s="828"/>
      <c r="M13" s="829" t="s">
        <v>1</v>
      </c>
      <c r="N13" s="829"/>
      <c r="O13" s="829"/>
      <c r="P13" s="829"/>
      <c r="Q13" s="829"/>
      <c r="R13" s="829"/>
      <c r="S13" s="829"/>
      <c r="T13" s="830"/>
    </row>
    <row r="14" spans="1:20" ht="26.25" customHeight="1" thickBot="1">
      <c r="A14" s="835" t="s">
        <v>27</v>
      </c>
      <c r="B14" s="844" t="s">
        <v>290</v>
      </c>
      <c r="C14" s="844" t="s">
        <v>291</v>
      </c>
      <c r="D14" s="835" t="s">
        <v>26</v>
      </c>
      <c r="E14" s="839" t="s">
        <v>19</v>
      </c>
      <c r="F14" s="841" t="s">
        <v>11</v>
      </c>
      <c r="G14" s="842"/>
      <c r="H14" s="842"/>
      <c r="I14" s="843"/>
      <c r="J14" s="831" t="s">
        <v>20</v>
      </c>
      <c r="K14" s="831" t="s">
        <v>21</v>
      </c>
      <c r="L14" s="831" t="s">
        <v>2</v>
      </c>
      <c r="M14" s="833" t="s">
        <v>22</v>
      </c>
      <c r="N14" s="848" t="s">
        <v>3</v>
      </c>
      <c r="O14" s="849"/>
      <c r="P14" s="850"/>
      <c r="Q14" s="851" t="s">
        <v>4</v>
      </c>
      <c r="R14" s="853" t="s">
        <v>5</v>
      </c>
      <c r="S14" s="10" t="s">
        <v>29</v>
      </c>
      <c r="T14" s="855" t="s">
        <v>0</v>
      </c>
    </row>
    <row r="15" spans="1:20" ht="29.25" customHeight="1" thickBot="1">
      <c r="A15" s="836"/>
      <c r="B15" s="845"/>
      <c r="C15" s="845"/>
      <c r="D15" s="836"/>
      <c r="E15" s="840"/>
      <c r="F15" s="11" t="s">
        <v>12</v>
      </c>
      <c r="G15" s="11" t="s">
        <v>13</v>
      </c>
      <c r="H15" s="11" t="s">
        <v>14</v>
      </c>
      <c r="I15" s="11" t="s">
        <v>15</v>
      </c>
      <c r="J15" s="832"/>
      <c r="K15" s="832"/>
      <c r="L15" s="832"/>
      <c r="M15" s="834"/>
      <c r="N15" s="35" t="s">
        <v>30</v>
      </c>
      <c r="O15" s="13" t="s">
        <v>28</v>
      </c>
      <c r="P15" s="14" t="s">
        <v>31</v>
      </c>
      <c r="Q15" s="852"/>
      <c r="R15" s="854"/>
      <c r="S15" s="15"/>
      <c r="T15" s="856"/>
    </row>
    <row r="16" spans="1:20" ht="14.25" thickBot="1">
      <c r="A16" s="2"/>
      <c r="B16" s="2"/>
      <c r="C16" s="2"/>
      <c r="D16" s="2"/>
      <c r="E16" s="2"/>
      <c r="F16" s="2"/>
      <c r="G16" s="2"/>
      <c r="H16" s="2"/>
      <c r="I16" s="2"/>
      <c r="J16" s="2"/>
      <c r="K16" s="2"/>
      <c r="L16" s="16"/>
      <c r="M16" s="2"/>
      <c r="Q16" s="2"/>
      <c r="R16" s="2"/>
      <c r="S16" s="2"/>
      <c r="T16" s="2"/>
    </row>
    <row r="17" spans="1:20" ht="27" customHeight="1">
      <c r="A17" s="1118">
        <v>1</v>
      </c>
      <c r="B17" s="1221" t="s">
        <v>302</v>
      </c>
      <c r="C17" s="914" t="s">
        <v>380</v>
      </c>
      <c r="D17" s="1229" t="s">
        <v>34</v>
      </c>
      <c r="E17" s="319" t="s">
        <v>794</v>
      </c>
      <c r="F17" s="213">
        <v>30</v>
      </c>
      <c r="G17" s="213">
        <v>50</v>
      </c>
      <c r="H17" s="288">
        <v>20</v>
      </c>
      <c r="I17" s="255">
        <v>0.3</v>
      </c>
      <c r="J17" s="249" t="s">
        <v>39</v>
      </c>
      <c r="K17" s="1231">
        <v>3485000</v>
      </c>
      <c r="L17" s="1230"/>
      <c r="M17" s="698">
        <v>100</v>
      </c>
      <c r="N17" s="251">
        <f>IF(M17&lt;1,M17-AVERAGE(F17:I17),M17-(SUM(F17:I17)))</f>
        <v>-0.29999999999999716</v>
      </c>
      <c r="O17" s="225">
        <v>1</v>
      </c>
      <c r="P17" s="369" t="str">
        <f t="shared" ref="P17:P29" si="0">IF(O17&lt;=V$17,"T",IF(O17&lt;$Y$17,"R",IF(O17&gt;=$Y$17,"P")))</f>
        <v>P</v>
      </c>
      <c r="Q17" s="699"/>
      <c r="R17" s="249" t="s">
        <v>977</v>
      </c>
      <c r="S17" s="700" t="s">
        <v>40</v>
      </c>
      <c r="T17" s="701"/>
    </row>
    <row r="18" spans="1:20" ht="24">
      <c r="A18" s="1119"/>
      <c r="B18" s="815"/>
      <c r="C18" s="816"/>
      <c r="D18" s="934"/>
      <c r="E18" s="215" t="s">
        <v>795</v>
      </c>
      <c r="F18" s="181">
        <v>155</v>
      </c>
      <c r="G18" s="181">
        <v>100</v>
      </c>
      <c r="H18" s="181">
        <v>30</v>
      </c>
      <c r="I18" s="181">
        <v>250</v>
      </c>
      <c r="J18" s="188" t="s">
        <v>1026</v>
      </c>
      <c r="K18" s="1232"/>
      <c r="L18" s="1126"/>
      <c r="M18" s="693">
        <v>200</v>
      </c>
      <c r="N18" s="197">
        <f>IF(M18&lt;1,M18-AVERAGE(F18:I18),M18-(SUM(F18:I18)))</f>
        <v>-335</v>
      </c>
      <c r="O18" s="198">
        <v>1</v>
      </c>
      <c r="P18" s="372" t="str">
        <f t="shared" si="0"/>
        <v>P</v>
      </c>
      <c r="Q18" s="702" t="e">
        <f>L17/#REF!</f>
        <v>#REF!</v>
      </c>
      <c r="R18" s="188" t="s">
        <v>978</v>
      </c>
      <c r="S18" s="703" t="s">
        <v>40</v>
      </c>
      <c r="T18" s="704"/>
    </row>
    <row r="19" spans="1:20" ht="36">
      <c r="A19" s="1119"/>
      <c r="B19" s="815"/>
      <c r="C19" s="816"/>
      <c r="D19" s="934"/>
      <c r="E19" s="215" t="s">
        <v>796</v>
      </c>
      <c r="F19" s="206">
        <v>15</v>
      </c>
      <c r="G19" s="206">
        <v>13</v>
      </c>
      <c r="H19" s="206">
        <v>10</v>
      </c>
      <c r="I19" s="206">
        <v>18</v>
      </c>
      <c r="J19" s="188" t="s">
        <v>1027</v>
      </c>
      <c r="K19" s="1232"/>
      <c r="L19" s="1126"/>
      <c r="M19" s="206">
        <v>20</v>
      </c>
      <c r="N19" s="197">
        <f t="shared" ref="N19:N30" si="1">IF(M19&lt;1,M19-AVERAGE(F19:I19),M19-(SUM(F19:I19)))</f>
        <v>-36</v>
      </c>
      <c r="O19" s="198">
        <v>1</v>
      </c>
      <c r="P19" s="372" t="str">
        <f t="shared" si="0"/>
        <v>P</v>
      </c>
      <c r="Q19" s="705"/>
      <c r="R19" s="188" t="s">
        <v>979</v>
      </c>
      <c r="S19" s="703" t="s">
        <v>41</v>
      </c>
      <c r="T19" s="704"/>
    </row>
    <row r="20" spans="1:20" ht="54" customHeight="1">
      <c r="A20" s="1119"/>
      <c r="B20" s="815"/>
      <c r="C20" s="816"/>
      <c r="D20" s="815" t="s">
        <v>809</v>
      </c>
      <c r="E20" s="215" t="s">
        <v>797</v>
      </c>
      <c r="F20" s="206">
        <v>3</v>
      </c>
      <c r="G20" s="206">
        <v>1</v>
      </c>
      <c r="H20" s="206">
        <v>2</v>
      </c>
      <c r="I20" s="206">
        <v>3</v>
      </c>
      <c r="J20" s="188" t="s">
        <v>1028</v>
      </c>
      <c r="K20" s="1220">
        <v>600000</v>
      </c>
      <c r="L20" s="1126"/>
      <c r="M20" s="206">
        <v>4</v>
      </c>
      <c r="N20" s="197">
        <f t="shared" si="1"/>
        <v>-5</v>
      </c>
      <c r="O20" s="198">
        <f t="shared" ref="O20:O26" si="2">IF(M20&lt;1,(AVERAGE(F20:I20)/M20),SUM(F20:I20)/M20)</f>
        <v>2.25</v>
      </c>
      <c r="P20" s="372" t="str">
        <f t="shared" si="0"/>
        <v>P</v>
      </c>
      <c r="Q20" s="705"/>
      <c r="R20" s="188" t="s">
        <v>980</v>
      </c>
      <c r="S20" s="706" t="s">
        <v>42</v>
      </c>
      <c r="T20" s="704"/>
    </row>
    <row r="21" spans="1:20" ht="72">
      <c r="A21" s="1119"/>
      <c r="B21" s="815"/>
      <c r="C21" s="816"/>
      <c r="D21" s="815"/>
      <c r="E21" s="215" t="s">
        <v>798</v>
      </c>
      <c r="F21" s="206">
        <v>30</v>
      </c>
      <c r="G21" s="206">
        <v>0</v>
      </c>
      <c r="H21" s="206">
        <v>15</v>
      </c>
      <c r="I21" s="206">
        <v>100</v>
      </c>
      <c r="J21" s="188" t="s">
        <v>1029</v>
      </c>
      <c r="K21" s="1220"/>
      <c r="L21" s="1126"/>
      <c r="M21" s="206">
        <v>40</v>
      </c>
      <c r="N21" s="197">
        <f t="shared" si="1"/>
        <v>-105</v>
      </c>
      <c r="O21" s="198">
        <f t="shared" si="2"/>
        <v>3.625</v>
      </c>
      <c r="P21" s="372" t="str">
        <f t="shared" si="0"/>
        <v>P</v>
      </c>
      <c r="Q21" s="705"/>
      <c r="R21" s="188" t="s">
        <v>981</v>
      </c>
      <c r="S21" s="706" t="s">
        <v>48</v>
      </c>
      <c r="T21" s="704"/>
    </row>
    <row r="22" spans="1:20" ht="84">
      <c r="A22" s="1119"/>
      <c r="B22" s="815"/>
      <c r="C22" s="816"/>
      <c r="D22" s="815"/>
      <c r="E22" s="215" t="s">
        <v>799</v>
      </c>
      <c r="F22" s="206">
        <v>36</v>
      </c>
      <c r="G22" s="206">
        <v>9</v>
      </c>
      <c r="H22" s="206">
        <v>10</v>
      </c>
      <c r="I22" s="206">
        <v>100</v>
      </c>
      <c r="J22" s="188" t="s">
        <v>1030</v>
      </c>
      <c r="K22" s="1220"/>
      <c r="L22" s="1126"/>
      <c r="M22" s="206">
        <v>40</v>
      </c>
      <c r="N22" s="197">
        <f t="shared" si="1"/>
        <v>-115</v>
      </c>
      <c r="O22" s="198">
        <f t="shared" si="2"/>
        <v>3.875</v>
      </c>
      <c r="P22" s="372" t="str">
        <f t="shared" si="0"/>
        <v>P</v>
      </c>
      <c r="Q22" s="705"/>
      <c r="R22" s="188" t="s">
        <v>982</v>
      </c>
      <c r="S22" s="706" t="s">
        <v>49</v>
      </c>
      <c r="T22" s="704"/>
    </row>
    <row r="23" spans="1:20" ht="84">
      <c r="A23" s="1119"/>
      <c r="B23" s="815"/>
      <c r="C23" s="816"/>
      <c r="D23" s="815"/>
      <c r="E23" s="215" t="s">
        <v>800</v>
      </c>
      <c r="F23" s="206">
        <v>3</v>
      </c>
      <c r="G23" s="206">
        <v>2</v>
      </c>
      <c r="H23" s="206">
        <v>8</v>
      </c>
      <c r="I23" s="206">
        <v>15</v>
      </c>
      <c r="J23" s="188" t="s">
        <v>1031</v>
      </c>
      <c r="K23" s="1220"/>
      <c r="L23" s="1126"/>
      <c r="M23" s="206">
        <v>6</v>
      </c>
      <c r="N23" s="197">
        <f t="shared" si="1"/>
        <v>-22</v>
      </c>
      <c r="O23" s="198">
        <v>1</v>
      </c>
      <c r="P23" s="372" t="str">
        <f t="shared" si="0"/>
        <v>P</v>
      </c>
      <c r="Q23" s="705"/>
      <c r="R23" s="188" t="s">
        <v>983</v>
      </c>
      <c r="S23" s="706" t="s">
        <v>50</v>
      </c>
      <c r="T23" s="704"/>
    </row>
    <row r="24" spans="1:20" ht="60">
      <c r="A24" s="917">
        <v>2</v>
      </c>
      <c r="B24" s="816" t="s">
        <v>293</v>
      </c>
      <c r="C24" s="816" t="s">
        <v>368</v>
      </c>
      <c r="D24" s="1223" t="s">
        <v>36</v>
      </c>
      <c r="E24" s="215" t="s">
        <v>801</v>
      </c>
      <c r="F24" s="206">
        <v>3</v>
      </c>
      <c r="G24" s="206">
        <v>4</v>
      </c>
      <c r="H24" s="206">
        <v>8</v>
      </c>
      <c r="I24" s="206">
        <v>12</v>
      </c>
      <c r="J24" s="188" t="s">
        <v>1032</v>
      </c>
      <c r="K24" s="948">
        <v>600000</v>
      </c>
      <c r="L24" s="1126"/>
      <c r="M24" s="206">
        <v>4</v>
      </c>
      <c r="N24" s="197">
        <f t="shared" si="1"/>
        <v>-23</v>
      </c>
      <c r="O24" s="198">
        <f t="shared" si="2"/>
        <v>6.75</v>
      </c>
      <c r="P24" s="372" t="str">
        <f t="shared" si="0"/>
        <v>P</v>
      </c>
      <c r="Q24" s="1222">
        <f>L24/K24</f>
        <v>0</v>
      </c>
      <c r="R24" s="188" t="s">
        <v>983</v>
      </c>
      <c r="S24" s="706" t="s">
        <v>43</v>
      </c>
      <c r="T24" s="704"/>
    </row>
    <row r="25" spans="1:20" ht="96">
      <c r="A25" s="917"/>
      <c r="B25" s="816"/>
      <c r="C25" s="816"/>
      <c r="D25" s="1223"/>
      <c r="E25" s="215" t="s">
        <v>35</v>
      </c>
      <c r="F25" s="206">
        <v>2</v>
      </c>
      <c r="G25" s="206">
        <v>4</v>
      </c>
      <c r="H25" s="206">
        <v>5</v>
      </c>
      <c r="I25" s="206">
        <v>4</v>
      </c>
      <c r="J25" s="188" t="s">
        <v>1033</v>
      </c>
      <c r="K25" s="948"/>
      <c r="L25" s="1126"/>
      <c r="M25" s="206">
        <v>4</v>
      </c>
      <c r="N25" s="197">
        <f t="shared" si="1"/>
        <v>-11</v>
      </c>
      <c r="O25" s="198">
        <f t="shared" si="2"/>
        <v>3.75</v>
      </c>
      <c r="P25" s="372" t="str">
        <f t="shared" si="0"/>
        <v>P</v>
      </c>
      <c r="Q25" s="1222"/>
      <c r="R25" s="188" t="s">
        <v>984</v>
      </c>
      <c r="S25" s="706" t="s">
        <v>44</v>
      </c>
      <c r="T25" s="704"/>
    </row>
    <row r="26" spans="1:20" ht="105" customHeight="1">
      <c r="A26" s="917"/>
      <c r="B26" s="816"/>
      <c r="C26" s="816"/>
      <c r="D26" s="1223"/>
      <c r="E26" s="215" t="s">
        <v>802</v>
      </c>
      <c r="F26" s="206">
        <v>9</v>
      </c>
      <c r="G26" s="206">
        <v>3</v>
      </c>
      <c r="H26" s="206">
        <v>10</v>
      </c>
      <c r="I26" s="206">
        <v>11</v>
      </c>
      <c r="J26" s="188" t="s">
        <v>1034</v>
      </c>
      <c r="K26" s="948"/>
      <c r="L26" s="1126"/>
      <c r="M26" s="206">
        <v>10</v>
      </c>
      <c r="N26" s="197">
        <f t="shared" si="1"/>
        <v>-23</v>
      </c>
      <c r="O26" s="198">
        <f t="shared" si="2"/>
        <v>3.3</v>
      </c>
      <c r="P26" s="372" t="str">
        <f t="shared" si="0"/>
        <v>P</v>
      </c>
      <c r="Q26" s="1222"/>
      <c r="R26" s="188" t="s">
        <v>983</v>
      </c>
      <c r="S26" s="706" t="s">
        <v>45</v>
      </c>
      <c r="T26" s="704"/>
    </row>
    <row r="27" spans="1:20" ht="42" customHeight="1">
      <c r="A27" s="917"/>
      <c r="B27" s="816"/>
      <c r="C27" s="816"/>
      <c r="D27" s="1223"/>
      <c r="E27" s="215" t="s">
        <v>803</v>
      </c>
      <c r="F27" s="206">
        <v>3</v>
      </c>
      <c r="G27" s="206">
        <v>2</v>
      </c>
      <c r="H27" s="206">
        <v>2</v>
      </c>
      <c r="I27" s="206">
        <v>3</v>
      </c>
      <c r="J27" s="188" t="s">
        <v>1035</v>
      </c>
      <c r="K27" s="948"/>
      <c r="L27" s="1126"/>
      <c r="M27" s="206">
        <v>4</v>
      </c>
      <c r="N27" s="197">
        <f>F27-M27</f>
        <v>-1</v>
      </c>
      <c r="O27" s="198">
        <v>1</v>
      </c>
      <c r="P27" s="372" t="str">
        <f t="shared" si="0"/>
        <v>P</v>
      </c>
      <c r="Q27" s="1222"/>
      <c r="R27" s="188" t="s">
        <v>983</v>
      </c>
      <c r="S27" s="706" t="s">
        <v>46</v>
      </c>
      <c r="T27" s="704"/>
    </row>
    <row r="28" spans="1:20" ht="36">
      <c r="A28" s="917"/>
      <c r="B28" s="816"/>
      <c r="C28" s="816"/>
      <c r="D28" s="1223"/>
      <c r="E28" s="215" t="s">
        <v>804</v>
      </c>
      <c r="F28" s="206">
        <v>1</v>
      </c>
      <c r="G28" s="206">
        <v>1</v>
      </c>
      <c r="H28" s="206">
        <v>2</v>
      </c>
      <c r="I28" s="206">
        <v>2</v>
      </c>
      <c r="J28" s="188" t="s">
        <v>1036</v>
      </c>
      <c r="K28" s="948"/>
      <c r="L28" s="1126"/>
      <c r="M28" s="206">
        <v>2</v>
      </c>
      <c r="N28" s="197">
        <f>F28-M28</f>
        <v>-1</v>
      </c>
      <c r="O28" s="198">
        <v>1</v>
      </c>
      <c r="P28" s="372" t="str">
        <f t="shared" si="0"/>
        <v>P</v>
      </c>
      <c r="Q28" s="1222"/>
      <c r="R28" s="188" t="s">
        <v>983</v>
      </c>
      <c r="S28" s="706" t="s">
        <v>47</v>
      </c>
      <c r="T28" s="704"/>
    </row>
    <row r="29" spans="1:20" ht="96">
      <c r="A29" s="917"/>
      <c r="B29" s="816"/>
      <c r="C29" s="816"/>
      <c r="D29" s="1224" t="s">
        <v>37</v>
      </c>
      <c r="E29" s="215" t="s">
        <v>38</v>
      </c>
      <c r="F29" s="206">
        <v>3</v>
      </c>
      <c r="G29" s="206">
        <v>1</v>
      </c>
      <c r="H29" s="206">
        <v>2</v>
      </c>
      <c r="I29" s="206">
        <v>2</v>
      </c>
      <c r="J29" s="188" t="s">
        <v>1037</v>
      </c>
      <c r="K29" s="1220">
        <v>34549350</v>
      </c>
      <c r="L29" s="1124"/>
      <c r="M29" s="206">
        <v>4</v>
      </c>
      <c r="N29" s="197">
        <f t="shared" si="1"/>
        <v>-4</v>
      </c>
      <c r="O29" s="198">
        <v>1</v>
      </c>
      <c r="P29" s="372" t="str">
        <f t="shared" si="0"/>
        <v>P</v>
      </c>
      <c r="Q29" s="705"/>
      <c r="R29" s="188" t="s">
        <v>985</v>
      </c>
      <c r="S29" s="706" t="s">
        <v>51</v>
      </c>
      <c r="T29" s="704"/>
    </row>
    <row r="30" spans="1:20" ht="48">
      <c r="A30" s="917"/>
      <c r="B30" s="816"/>
      <c r="C30" s="816"/>
      <c r="D30" s="1224"/>
      <c r="E30" s="215" t="s">
        <v>805</v>
      </c>
      <c r="F30" s="206">
        <v>4</v>
      </c>
      <c r="G30" s="206">
        <v>1</v>
      </c>
      <c r="H30" s="206">
        <v>2</v>
      </c>
      <c r="I30" s="206">
        <v>1</v>
      </c>
      <c r="J30" s="188" t="s">
        <v>1038</v>
      </c>
      <c r="K30" s="1220"/>
      <c r="L30" s="1124"/>
      <c r="M30" s="206">
        <v>4</v>
      </c>
      <c r="N30" s="197">
        <f t="shared" si="1"/>
        <v>-4</v>
      </c>
      <c r="O30" s="198">
        <v>1</v>
      </c>
      <c r="P30" s="372" t="str">
        <f>IF(O29&lt;=V$17,"T",IF(O29&lt;$Y$17,"R",IF(O29&gt;=$Y$17,"P")))</f>
        <v>P</v>
      </c>
      <c r="Q30" s="705"/>
      <c r="R30" s="188" t="s">
        <v>985</v>
      </c>
      <c r="S30" s="706" t="s">
        <v>52</v>
      </c>
      <c r="T30" s="704"/>
    </row>
    <row r="31" spans="1:20" ht="29.25" customHeight="1">
      <c r="A31" s="917"/>
      <c r="B31" s="816"/>
      <c r="C31" s="816"/>
      <c r="D31" s="1224"/>
      <c r="E31" s="215" t="s">
        <v>806</v>
      </c>
      <c r="F31" s="206">
        <v>1</v>
      </c>
      <c r="G31" s="206">
        <v>0</v>
      </c>
      <c r="H31" s="206">
        <v>2</v>
      </c>
      <c r="I31" s="206">
        <v>2</v>
      </c>
      <c r="J31" s="188" t="s">
        <v>1039</v>
      </c>
      <c r="K31" s="1220"/>
      <c r="L31" s="228"/>
      <c r="M31" s="206">
        <v>3</v>
      </c>
      <c r="N31" s="220">
        <v>0</v>
      </c>
      <c r="O31" s="198">
        <v>1</v>
      </c>
      <c r="P31" s="372" t="str">
        <f>IF(O30&lt;=V$17,"T",IF(O30&lt;$Y$17,"R",IF(O30&gt;=$Y$17,"P")))</f>
        <v>P</v>
      </c>
      <c r="Q31" s="705"/>
      <c r="R31" s="188" t="s">
        <v>986</v>
      </c>
      <c r="S31" s="706" t="s">
        <v>987</v>
      </c>
      <c r="T31" s="704"/>
    </row>
    <row r="32" spans="1:20" ht="21" customHeight="1">
      <c r="A32" s="917"/>
      <c r="B32" s="816"/>
      <c r="C32" s="816"/>
      <c r="D32" s="1224"/>
      <c r="E32" s="215" t="s">
        <v>807</v>
      </c>
      <c r="F32" s="206">
        <v>22</v>
      </c>
      <c r="G32" s="206">
        <v>0</v>
      </c>
      <c r="H32" s="206">
        <v>15</v>
      </c>
      <c r="I32" s="206">
        <v>100</v>
      </c>
      <c r="J32" s="188" t="s">
        <v>1040</v>
      </c>
      <c r="K32" s="1220"/>
      <c r="L32" s="257"/>
      <c r="M32" s="206">
        <v>20</v>
      </c>
      <c r="N32" s="197">
        <v>0</v>
      </c>
      <c r="O32" s="220">
        <v>100</v>
      </c>
      <c r="P32" s="372" t="str">
        <f>IF(O31&lt;=V$17,"T",IF(O31&lt;$Y$17,"R",IF(O31&gt;=$Y$17,"P")))</f>
        <v>P</v>
      </c>
      <c r="Q32" s="705"/>
      <c r="R32" s="188" t="s">
        <v>986</v>
      </c>
      <c r="S32" s="706" t="s">
        <v>988</v>
      </c>
      <c r="T32" s="704"/>
    </row>
    <row r="33" spans="1:20" ht="27" customHeight="1">
      <c r="A33" s="917"/>
      <c r="B33" s="816"/>
      <c r="C33" s="816"/>
      <c r="D33" s="1224"/>
      <c r="E33" s="215" t="s">
        <v>808</v>
      </c>
      <c r="F33" s="206">
        <v>8</v>
      </c>
      <c r="G33" s="206">
        <v>0</v>
      </c>
      <c r="H33" s="206">
        <v>5</v>
      </c>
      <c r="I33" s="206">
        <v>12</v>
      </c>
      <c r="J33" s="188" t="s">
        <v>1041</v>
      </c>
      <c r="K33" s="1220"/>
      <c r="L33" s="257"/>
      <c r="M33" s="206">
        <v>10</v>
      </c>
      <c r="N33" s="206">
        <v>0</v>
      </c>
      <c r="O33" s="206">
        <v>100</v>
      </c>
      <c r="P33" s="372" t="str">
        <f>IF(O30&lt;=V$17,"T",IF(O30&lt;$Y$17,"R",IF(O30&gt;=$Y$17,"P")))</f>
        <v>P</v>
      </c>
      <c r="Q33" s="705"/>
      <c r="R33" s="188" t="s">
        <v>986</v>
      </c>
      <c r="S33" s="706" t="s">
        <v>989</v>
      </c>
      <c r="T33" s="704"/>
    </row>
    <row r="34" spans="1:20" ht="15" customHeight="1" thickBot="1">
      <c r="A34" s="707" t="s">
        <v>24</v>
      </c>
      <c r="B34" s="708"/>
      <c r="C34" s="708"/>
      <c r="D34" s="708"/>
      <c r="E34" s="709"/>
      <c r="F34" s="709"/>
      <c r="G34" s="709"/>
      <c r="H34" s="709"/>
      <c r="I34" s="709"/>
      <c r="J34" s="223"/>
      <c r="K34" s="710">
        <f>SUM(K17:K33)</f>
        <v>39234350</v>
      </c>
      <c r="L34" s="709"/>
      <c r="M34" s="711">
        <f>SUM(M17:M33)</f>
        <v>475</v>
      </c>
      <c r="N34" s="709"/>
      <c r="O34" s="709"/>
      <c r="P34" s="709"/>
      <c r="Q34" s="709"/>
      <c r="R34" s="709"/>
      <c r="S34" s="709"/>
      <c r="T34" s="712"/>
    </row>
    <row r="35" spans="1:20">
      <c r="A35" s="55"/>
      <c r="B35" s="56"/>
      <c r="C35" s="56"/>
      <c r="D35" s="56"/>
      <c r="E35" s="56"/>
      <c r="F35" s="56"/>
      <c r="G35" s="56"/>
      <c r="H35" s="56"/>
      <c r="I35" s="56"/>
      <c r="J35" s="56"/>
      <c r="K35" s="56"/>
      <c r="L35" s="56"/>
      <c r="M35" s="56"/>
      <c r="N35" s="56"/>
      <c r="O35" s="56"/>
      <c r="P35" s="56"/>
      <c r="Q35" s="56"/>
      <c r="R35" s="56"/>
      <c r="S35" s="56"/>
      <c r="T35" s="57"/>
    </row>
    <row r="36" spans="1:20">
      <c r="A36" s="55"/>
      <c r="B36" s="56"/>
      <c r="C36" s="56"/>
      <c r="D36" s="56"/>
      <c r="E36" s="56"/>
      <c r="F36" s="56"/>
      <c r="G36" s="56"/>
      <c r="H36" s="56"/>
      <c r="I36" s="56"/>
      <c r="J36" s="56"/>
      <c r="K36" s="56"/>
      <c r="L36" s="56"/>
      <c r="M36" s="56"/>
      <c r="N36" s="56"/>
      <c r="O36" s="56"/>
      <c r="P36" s="56"/>
      <c r="Q36" s="56"/>
      <c r="R36" s="56"/>
      <c r="S36" s="56"/>
      <c r="T36" s="57"/>
    </row>
    <row r="37" spans="1:20">
      <c r="A37" s="55"/>
      <c r="B37" s="56"/>
      <c r="C37" s="56"/>
      <c r="D37" s="56"/>
      <c r="E37" s="56"/>
      <c r="F37" s="56"/>
      <c r="G37" s="56"/>
      <c r="H37" s="56"/>
      <c r="I37" s="56"/>
      <c r="J37" s="56"/>
      <c r="K37" s="56"/>
      <c r="L37" s="56"/>
      <c r="M37" s="56"/>
      <c r="N37" s="56"/>
      <c r="O37" s="56"/>
      <c r="P37" s="56"/>
      <c r="Q37" s="56"/>
      <c r="R37" s="56"/>
      <c r="S37" s="56"/>
      <c r="T37" s="57"/>
    </row>
    <row r="38" spans="1:20">
      <c r="A38" s="55"/>
      <c r="B38" s="56"/>
      <c r="C38" s="56"/>
      <c r="D38" s="56"/>
      <c r="E38" s="56"/>
      <c r="F38" s="56"/>
      <c r="G38" s="56"/>
      <c r="H38" s="56"/>
      <c r="I38" s="56"/>
      <c r="J38" s="56"/>
      <c r="K38" s="56"/>
      <c r="L38" s="56"/>
      <c r="M38" s="56"/>
      <c r="N38" s="56"/>
      <c r="O38" s="56"/>
      <c r="P38" s="56"/>
      <c r="Q38" s="56"/>
      <c r="R38" s="56"/>
      <c r="S38" s="56"/>
      <c r="T38" s="57"/>
    </row>
    <row r="39" spans="1:20">
      <c r="A39" s="55"/>
      <c r="B39" s="56"/>
      <c r="C39" s="56"/>
      <c r="D39" s="56"/>
      <c r="E39" s="56"/>
      <c r="F39" s="56"/>
      <c r="G39" s="56"/>
      <c r="H39" s="56"/>
      <c r="I39" s="56"/>
      <c r="J39" s="56"/>
      <c r="K39" s="56"/>
      <c r="L39" s="56"/>
      <c r="M39" s="56"/>
      <c r="N39" s="56"/>
      <c r="O39" s="56"/>
      <c r="P39" s="56"/>
      <c r="Q39" s="56"/>
      <c r="R39" s="56"/>
      <c r="S39" s="56"/>
      <c r="T39" s="57"/>
    </row>
    <row r="40" spans="1:20">
      <c r="A40" s="55"/>
      <c r="B40" s="56"/>
      <c r="C40" s="56"/>
      <c r="D40" s="56"/>
      <c r="E40" s="56"/>
      <c r="F40" s="56"/>
      <c r="G40" s="56"/>
      <c r="H40" s="56"/>
      <c r="I40" s="56"/>
      <c r="J40" s="56"/>
      <c r="K40" s="56"/>
      <c r="L40" s="56"/>
      <c r="M40" s="56"/>
      <c r="N40" s="56"/>
      <c r="O40" s="56"/>
      <c r="P40" s="56"/>
      <c r="Q40" s="56"/>
      <c r="R40" s="56"/>
      <c r="S40" s="56"/>
      <c r="T40" s="57"/>
    </row>
    <row r="41" spans="1:20">
      <c r="A41" s="55"/>
      <c r="B41" s="56"/>
      <c r="C41" s="56"/>
      <c r="D41" s="56"/>
      <c r="E41" s="56"/>
      <c r="F41" s="56"/>
      <c r="G41" s="56"/>
      <c r="H41" s="56"/>
      <c r="I41" s="56"/>
      <c r="J41" s="56"/>
      <c r="K41" s="56"/>
      <c r="L41" s="56"/>
      <c r="M41" s="56"/>
      <c r="N41" s="56"/>
      <c r="O41" s="56"/>
      <c r="P41" s="56"/>
      <c r="Q41" s="56"/>
      <c r="R41" s="56"/>
      <c r="S41" s="56"/>
      <c r="T41" s="57"/>
    </row>
    <row r="42" spans="1:20">
      <c r="A42" s="55"/>
      <c r="B42" s="56"/>
      <c r="C42" s="56"/>
      <c r="D42" s="56"/>
      <c r="E42" s="56"/>
      <c r="F42" s="56"/>
      <c r="G42" s="56"/>
      <c r="H42" s="56"/>
      <c r="I42" s="56"/>
      <c r="J42" s="56"/>
      <c r="K42" s="56"/>
      <c r="L42" s="56"/>
      <c r="M42" s="56"/>
      <c r="N42" s="56"/>
      <c r="O42" s="56"/>
      <c r="P42" s="56"/>
      <c r="Q42" s="56"/>
      <c r="R42" s="56"/>
      <c r="S42" s="56"/>
      <c r="T42" s="57"/>
    </row>
    <row r="43" spans="1:20">
      <c r="A43" s="55"/>
      <c r="B43" s="56"/>
      <c r="C43" s="56"/>
      <c r="D43" s="56"/>
      <c r="E43" s="56"/>
      <c r="F43" s="56"/>
      <c r="G43" s="56"/>
      <c r="H43" s="56"/>
      <c r="I43" s="56"/>
      <c r="J43" s="56"/>
      <c r="K43" s="56"/>
      <c r="L43" s="56"/>
      <c r="M43" s="56"/>
      <c r="N43" s="56"/>
      <c r="O43" s="56"/>
      <c r="P43" s="56"/>
      <c r="Q43" s="56"/>
      <c r="R43" s="56"/>
      <c r="S43" s="56"/>
      <c r="T43" s="57"/>
    </row>
    <row r="44" spans="1:20">
      <c r="E44" s="91"/>
    </row>
  </sheetData>
  <mergeCells count="50">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D17:D19"/>
    <mergeCell ref="B14:B15"/>
    <mergeCell ref="C14:C15"/>
    <mergeCell ref="L17:L19"/>
    <mergeCell ref="K17:K19"/>
    <mergeCell ref="A17:A23"/>
    <mergeCell ref="R14:R15"/>
    <mergeCell ref="A14:A15"/>
    <mergeCell ref="D14:D15"/>
    <mergeCell ref="E14:E15"/>
    <mergeCell ref="F14:I14"/>
    <mergeCell ref="J14:J15"/>
    <mergeCell ref="N14:P14"/>
    <mergeCell ref="M14:M15"/>
    <mergeCell ref="Q14:Q15"/>
    <mergeCell ref="Q24:Q28"/>
    <mergeCell ref="K29:K33"/>
    <mergeCell ref="L24:L28"/>
    <mergeCell ref="D24:D28"/>
    <mergeCell ref="B24:B33"/>
    <mergeCell ref="C24:C33"/>
    <mergeCell ref="D29:D33"/>
    <mergeCell ref="A24:A33"/>
    <mergeCell ref="K20:K23"/>
    <mergeCell ref="K24:K28"/>
    <mergeCell ref="L29:L30"/>
    <mergeCell ref="C17:C23"/>
    <mergeCell ref="B17:B23"/>
    <mergeCell ref="L20:L23"/>
    <mergeCell ref="D20:D23"/>
  </mergeCells>
  <phoneticPr fontId="52" type="noConversion"/>
  <conditionalFormatting sqref="P17:P33">
    <cfRule type="containsText" dxfId="85" priority="2" stopIfTrue="1" operator="containsText" text="P">
      <formula>NOT(ISERROR(SEARCH("P",P17)))</formula>
    </cfRule>
    <cfRule type="containsText" dxfId="84" priority="3" stopIfTrue="1" operator="containsText" text="R">
      <formula>NOT(ISERROR(SEARCH("R",P17)))</formula>
    </cfRule>
    <cfRule type="containsText" dxfId="83"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zoomScale="86" zoomScaleNormal="86" workbookViewId="0">
      <selection activeCell="A17" sqref="A17:T25"/>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875"/>
      <c r="B2" s="876"/>
      <c r="C2" s="876"/>
      <c r="D2" s="876"/>
      <c r="E2" s="877"/>
      <c r="F2" s="884" t="s">
        <v>18</v>
      </c>
      <c r="G2" s="885"/>
      <c r="H2" s="885"/>
      <c r="I2" s="885"/>
      <c r="J2" s="885"/>
      <c r="K2" s="885"/>
      <c r="L2" s="885"/>
      <c r="M2" s="886"/>
      <c r="N2" s="857" t="s">
        <v>645</v>
      </c>
      <c r="O2" s="858"/>
      <c r="P2" s="858"/>
      <c r="Q2" s="858"/>
      <c r="R2" s="858"/>
      <c r="S2" s="858"/>
      <c r="T2" s="859"/>
    </row>
    <row r="3" spans="1:20" ht="14.25" thickBot="1">
      <c r="A3" s="878"/>
      <c r="B3" s="879"/>
      <c r="C3" s="879"/>
      <c r="D3" s="879"/>
      <c r="E3" s="880"/>
      <c r="F3" s="860" t="s">
        <v>17</v>
      </c>
      <c r="G3" s="861"/>
      <c r="H3" s="861"/>
      <c r="I3" s="861"/>
      <c r="J3" s="861"/>
      <c r="K3" s="861"/>
      <c r="L3" s="861"/>
      <c r="M3" s="862"/>
      <c r="N3" s="866" t="s">
        <v>23</v>
      </c>
      <c r="O3" s="867"/>
      <c r="P3" s="867"/>
      <c r="Q3" s="867"/>
      <c r="R3" s="867"/>
      <c r="S3" s="867"/>
      <c r="T3" s="868"/>
    </row>
    <row r="4" spans="1:20" ht="14.25" thickBot="1">
      <c r="A4" s="881"/>
      <c r="B4" s="882"/>
      <c r="C4" s="882"/>
      <c r="D4" s="882"/>
      <c r="E4" s="883"/>
      <c r="F4" s="863"/>
      <c r="G4" s="864"/>
      <c r="H4" s="864"/>
      <c r="I4" s="864"/>
      <c r="J4" s="864"/>
      <c r="K4" s="864"/>
      <c r="L4" s="864"/>
      <c r="M4" s="865"/>
      <c r="N4" s="869" t="s">
        <v>8</v>
      </c>
      <c r="O4" s="870"/>
      <c r="P4" s="870"/>
      <c r="Q4" s="870"/>
      <c r="R4" s="870"/>
      <c r="S4" s="870"/>
      <c r="T4" s="871"/>
    </row>
    <row r="5" spans="1:20">
      <c r="A5" s="2"/>
      <c r="B5" s="2"/>
      <c r="C5" s="2"/>
      <c r="D5" s="2"/>
      <c r="E5" s="2"/>
      <c r="F5" s="2"/>
      <c r="G5" s="2"/>
      <c r="H5" s="2"/>
      <c r="I5" s="2"/>
      <c r="J5" s="3"/>
      <c r="K5" s="3"/>
      <c r="L5" s="4"/>
      <c r="M5" s="4"/>
      <c r="N5" s="4"/>
      <c r="O5" s="4"/>
      <c r="P5" s="4"/>
      <c r="Q5" s="4"/>
      <c r="R5" s="4"/>
      <c r="S5" s="4"/>
      <c r="T5" s="4"/>
    </row>
    <row r="6" spans="1:20">
      <c r="A6" s="846" t="s">
        <v>10</v>
      </c>
      <c r="B6" s="846"/>
      <c r="C6" s="846"/>
      <c r="D6" s="846"/>
      <c r="E6" s="846"/>
      <c r="F6" s="872" t="s">
        <v>63</v>
      </c>
      <c r="G6" s="873"/>
      <c r="H6" s="873"/>
      <c r="I6" s="873"/>
      <c r="J6" s="873"/>
      <c r="K6" s="873"/>
      <c r="L6" s="873"/>
      <c r="M6" s="874"/>
      <c r="N6" s="4"/>
      <c r="O6" s="4"/>
      <c r="P6" s="4"/>
      <c r="Q6" s="4"/>
      <c r="R6" s="4"/>
      <c r="S6" s="4"/>
      <c r="T6" s="4"/>
    </row>
    <row r="7" spans="1:20" ht="15">
      <c r="A7" s="846" t="s">
        <v>25</v>
      </c>
      <c r="B7" s="846"/>
      <c r="C7" s="846"/>
      <c r="D7" s="846"/>
      <c r="E7" s="846"/>
      <c r="F7" s="820">
        <v>2024</v>
      </c>
      <c r="G7" s="821"/>
      <c r="H7" s="821"/>
      <c r="I7" s="821"/>
      <c r="J7" s="821"/>
      <c r="K7" s="821"/>
      <c r="L7" s="821"/>
      <c r="M7" s="822"/>
      <c r="N7" s="4"/>
      <c r="O7" s="4"/>
      <c r="P7" s="4"/>
      <c r="Q7" s="4"/>
      <c r="R7" s="4"/>
      <c r="S7" s="4"/>
      <c r="T7" s="4"/>
    </row>
    <row r="8" spans="1:20" ht="15">
      <c r="A8" s="846" t="s">
        <v>6</v>
      </c>
      <c r="B8" s="846"/>
      <c r="C8" s="846"/>
      <c r="D8" s="846"/>
      <c r="E8" s="846"/>
      <c r="F8" s="820" t="s">
        <v>713</v>
      </c>
      <c r="G8" s="821"/>
      <c r="H8" s="821"/>
      <c r="I8" s="821"/>
      <c r="J8" s="821"/>
      <c r="K8" s="821"/>
      <c r="L8" s="821"/>
      <c r="M8" s="822"/>
      <c r="N8" s="4"/>
      <c r="O8" s="4"/>
      <c r="P8" s="4"/>
      <c r="Q8" s="4"/>
      <c r="R8" s="4"/>
      <c r="S8" s="4"/>
      <c r="T8" s="4"/>
    </row>
    <row r="9" spans="1:20" ht="15">
      <c r="A9" s="846" t="s">
        <v>7</v>
      </c>
      <c r="B9" s="846"/>
      <c r="C9" s="846"/>
      <c r="D9" s="846"/>
      <c r="E9" s="846"/>
      <c r="F9" s="820" t="s">
        <v>1263</v>
      </c>
      <c r="G9" s="821"/>
      <c r="H9" s="821"/>
      <c r="I9" s="821"/>
      <c r="J9" s="821"/>
      <c r="K9" s="821"/>
      <c r="L9" s="821"/>
      <c r="M9" s="822"/>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23" t="s">
        <v>9</v>
      </c>
      <c r="B11" s="824"/>
      <c r="C11" s="824"/>
      <c r="D11" s="824"/>
      <c r="E11" s="824"/>
      <c r="F11" s="824"/>
      <c r="G11" s="824"/>
      <c r="H11" s="824"/>
      <c r="I11" s="824"/>
      <c r="J11" s="824"/>
      <c r="K11" s="824"/>
      <c r="L11" s="824"/>
      <c r="M11" s="824"/>
      <c r="N11" s="824"/>
      <c r="O11" s="824"/>
      <c r="P11" s="824"/>
      <c r="Q11" s="824"/>
      <c r="R11" s="824"/>
      <c r="S11" s="824"/>
      <c r="T11" s="825"/>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26" t="s">
        <v>16</v>
      </c>
      <c r="B13" s="827"/>
      <c r="C13" s="827"/>
      <c r="D13" s="827"/>
      <c r="E13" s="827"/>
      <c r="F13" s="827"/>
      <c r="G13" s="827"/>
      <c r="H13" s="827"/>
      <c r="I13" s="827"/>
      <c r="J13" s="827"/>
      <c r="K13" s="827"/>
      <c r="L13" s="828"/>
      <c r="M13" s="829" t="s">
        <v>1</v>
      </c>
      <c r="N13" s="829"/>
      <c r="O13" s="829"/>
      <c r="P13" s="829"/>
      <c r="Q13" s="829"/>
      <c r="R13" s="829"/>
      <c r="S13" s="829"/>
      <c r="T13" s="830"/>
    </row>
    <row r="14" spans="1:20" ht="14.25" thickBot="1">
      <c r="A14" s="835" t="s">
        <v>27</v>
      </c>
      <c r="B14" s="53" t="s">
        <v>290</v>
      </c>
      <c r="C14" s="53" t="s">
        <v>291</v>
      </c>
      <c r="D14" s="835" t="s">
        <v>26</v>
      </c>
      <c r="E14" s="839" t="s">
        <v>19</v>
      </c>
      <c r="F14" s="841" t="s">
        <v>11</v>
      </c>
      <c r="G14" s="842"/>
      <c r="H14" s="842"/>
      <c r="I14" s="843"/>
      <c r="J14" s="831" t="s">
        <v>20</v>
      </c>
      <c r="K14" s="831" t="s">
        <v>21</v>
      </c>
      <c r="L14" s="831" t="s">
        <v>2</v>
      </c>
      <c r="M14" s="833" t="s">
        <v>22</v>
      </c>
      <c r="N14" s="848" t="s">
        <v>3</v>
      </c>
      <c r="O14" s="849"/>
      <c r="P14" s="850"/>
      <c r="Q14" s="851" t="s">
        <v>188</v>
      </c>
      <c r="R14" s="853" t="s">
        <v>5</v>
      </c>
      <c r="S14" s="10" t="s">
        <v>29</v>
      </c>
      <c r="T14" s="855" t="s">
        <v>0</v>
      </c>
    </row>
    <row r="15" spans="1:20" ht="40.5" customHeight="1" thickBot="1">
      <c r="A15" s="836"/>
      <c r="B15" s="54"/>
      <c r="C15" s="54"/>
      <c r="D15" s="836"/>
      <c r="E15" s="840"/>
      <c r="F15" s="11" t="s">
        <v>12</v>
      </c>
      <c r="G15" s="11" t="s">
        <v>13</v>
      </c>
      <c r="H15" s="11" t="s">
        <v>14</v>
      </c>
      <c r="I15" s="11" t="s">
        <v>15</v>
      </c>
      <c r="J15" s="832"/>
      <c r="K15" s="832"/>
      <c r="L15" s="832"/>
      <c r="M15" s="834"/>
      <c r="N15" s="35" t="s">
        <v>30</v>
      </c>
      <c r="O15" s="13" t="s">
        <v>28</v>
      </c>
      <c r="P15" s="14" t="s">
        <v>31</v>
      </c>
      <c r="Q15" s="852"/>
      <c r="R15" s="854"/>
      <c r="S15" s="15"/>
      <c r="T15" s="856"/>
    </row>
    <row r="16" spans="1:20" ht="14.25" thickBot="1">
      <c r="A16" s="2"/>
      <c r="B16" s="2"/>
      <c r="C16" s="2"/>
      <c r="D16" s="60"/>
      <c r="E16" s="60"/>
      <c r="F16" s="2"/>
      <c r="G16" s="2"/>
      <c r="H16" s="2"/>
      <c r="I16" s="2"/>
      <c r="J16" s="2"/>
      <c r="K16" s="2"/>
      <c r="L16" s="16"/>
      <c r="M16" s="2"/>
      <c r="Q16" s="2"/>
      <c r="R16" s="2"/>
      <c r="S16" s="2"/>
      <c r="T16" s="2"/>
    </row>
    <row r="17" spans="1:20" ht="25.5" customHeight="1">
      <c r="A17" s="922">
        <v>1</v>
      </c>
      <c r="B17" s="1242" t="s">
        <v>295</v>
      </c>
      <c r="C17" s="1242" t="s">
        <v>360</v>
      </c>
      <c r="D17" s="914" t="s">
        <v>78</v>
      </c>
      <c r="E17" s="249" t="s">
        <v>79</v>
      </c>
      <c r="F17" s="1238">
        <v>1</v>
      </c>
      <c r="G17" s="972">
        <v>1</v>
      </c>
      <c r="H17" s="972">
        <v>1</v>
      </c>
      <c r="I17" s="972">
        <v>1</v>
      </c>
      <c r="J17" s="914" t="s">
        <v>304</v>
      </c>
      <c r="K17" s="1230">
        <v>0</v>
      </c>
      <c r="L17" s="1230">
        <v>0</v>
      </c>
      <c r="M17" s="1238">
        <v>2</v>
      </c>
      <c r="N17" s="929">
        <f>F17+G17-2</f>
        <v>0</v>
      </c>
      <c r="O17" s="915">
        <f>IF(M17&lt;1,(AVERAGE(F17:I17)/M17),SUM(F17:I17)/M17)</f>
        <v>2</v>
      </c>
      <c r="P17" s="923" t="str">
        <f>IF(O17&lt;=V$23,"T",IF(O17&lt;$Y$23,"R",IF(O17&gt;=$Y$23,"P")))</f>
        <v>P</v>
      </c>
      <c r="Q17" s="977"/>
      <c r="R17" s="1239" t="s">
        <v>80</v>
      </c>
      <c r="S17" s="1239" t="s">
        <v>81</v>
      </c>
      <c r="T17" s="713"/>
    </row>
    <row r="18" spans="1:20" ht="27.75" customHeight="1">
      <c r="A18" s="917"/>
      <c r="B18" s="1243"/>
      <c r="C18" s="1243"/>
      <c r="D18" s="816"/>
      <c r="E18" s="188" t="s">
        <v>82</v>
      </c>
      <c r="F18" s="967"/>
      <c r="G18" s="973"/>
      <c r="H18" s="973"/>
      <c r="I18" s="973"/>
      <c r="J18" s="816"/>
      <c r="K18" s="1126"/>
      <c r="L18" s="1126"/>
      <c r="M18" s="967"/>
      <c r="N18" s="930"/>
      <c r="O18" s="916"/>
      <c r="P18" s="924"/>
      <c r="Q18" s="943"/>
      <c r="R18" s="1240"/>
      <c r="S18" s="1240"/>
      <c r="T18" s="714"/>
    </row>
    <row r="19" spans="1:20" ht="119.25" customHeight="1">
      <c r="A19" s="917"/>
      <c r="B19" s="937"/>
      <c r="C19" s="937"/>
      <c r="D19" s="252" t="s">
        <v>305</v>
      </c>
      <c r="E19" s="188" t="s">
        <v>472</v>
      </c>
      <c r="F19" s="186">
        <v>0.25</v>
      </c>
      <c r="G19" s="231">
        <v>0.75</v>
      </c>
      <c r="H19" s="231" t="s">
        <v>416</v>
      </c>
      <c r="I19" s="231" t="s">
        <v>416</v>
      </c>
      <c r="J19" s="216" t="s">
        <v>473</v>
      </c>
      <c r="K19" s="217"/>
      <c r="L19" s="217">
        <v>0</v>
      </c>
      <c r="M19" s="186">
        <v>1</v>
      </c>
      <c r="N19" s="197">
        <f>IF(M19&lt;1,M19-AVERAGE(F19:I19),M19-(SUM(F19:I19)))</f>
        <v>0</v>
      </c>
      <c r="O19" s="198">
        <f>IF(M19&lt;1,(AVERAGE(F19:I19)/M19),SUM(F19:I19)/M19)</f>
        <v>1</v>
      </c>
      <c r="P19" s="681" t="str">
        <f>IF(O19&lt;=V$23,"T",IF(O19&lt;$Y$23,"R",IF(O19&gt;=$Y$23,"P")))</f>
        <v>P</v>
      </c>
      <c r="Q19" s="211"/>
      <c r="R19" s="401" t="s">
        <v>83</v>
      </c>
      <c r="S19" s="400" t="s">
        <v>84</v>
      </c>
      <c r="T19" s="715" t="s">
        <v>85</v>
      </c>
    </row>
    <row r="20" spans="1:20" ht="32.25" customHeight="1">
      <c r="A20" s="917">
        <v>2</v>
      </c>
      <c r="B20" s="816" t="s">
        <v>303</v>
      </c>
      <c r="C20" s="816" t="s">
        <v>381</v>
      </c>
      <c r="D20" s="816" t="s">
        <v>509</v>
      </c>
      <c r="E20" s="188" t="s">
        <v>510</v>
      </c>
      <c r="F20" s="1234">
        <v>0.25</v>
      </c>
      <c r="G20" s="1234">
        <v>0.25</v>
      </c>
      <c r="H20" s="1234">
        <v>0.25</v>
      </c>
      <c r="I20" s="1234">
        <v>0.25</v>
      </c>
      <c r="J20" s="816" t="s">
        <v>86</v>
      </c>
      <c r="K20" s="1126">
        <v>0</v>
      </c>
      <c r="L20" s="1126">
        <v>0</v>
      </c>
      <c r="M20" s="967">
        <v>50</v>
      </c>
      <c r="N20" s="1125">
        <v>0</v>
      </c>
      <c r="O20" s="916">
        <v>1</v>
      </c>
      <c r="P20" s="924" t="str">
        <f>IF(O20&lt;=V$23,"T",IF(O20&lt;$Y$23,"R",IF(O20&gt;=$Y$23,"P")))</f>
        <v>P</v>
      </c>
      <c r="Q20" s="211"/>
      <c r="R20" s="401"/>
      <c r="S20" s="400"/>
      <c r="T20" s="715"/>
    </row>
    <row r="21" spans="1:20" ht="12.75" customHeight="1">
      <c r="A21" s="917"/>
      <c r="B21" s="816"/>
      <c r="C21" s="816"/>
      <c r="D21" s="816"/>
      <c r="E21" s="188" t="s">
        <v>511</v>
      </c>
      <c r="F21" s="967"/>
      <c r="G21" s="1234"/>
      <c r="H21" s="1234"/>
      <c r="I21" s="967"/>
      <c r="J21" s="816"/>
      <c r="K21" s="1126"/>
      <c r="L21" s="1126"/>
      <c r="M21" s="967"/>
      <c r="N21" s="930"/>
      <c r="O21" s="916"/>
      <c r="P21" s="924"/>
      <c r="Q21" s="943"/>
      <c r="R21" s="1240" t="s">
        <v>87</v>
      </c>
      <c r="S21" s="1240" t="s">
        <v>88</v>
      </c>
      <c r="T21" s="1236" t="s">
        <v>89</v>
      </c>
    </row>
    <row r="22" spans="1:20">
      <c r="A22" s="917"/>
      <c r="B22" s="816"/>
      <c r="C22" s="816"/>
      <c r="D22" s="816"/>
      <c r="E22" s="188" t="s">
        <v>512</v>
      </c>
      <c r="F22" s="967"/>
      <c r="G22" s="1234"/>
      <c r="H22" s="1234"/>
      <c r="I22" s="967"/>
      <c r="J22" s="816"/>
      <c r="K22" s="1126"/>
      <c r="L22" s="1126"/>
      <c r="M22" s="967"/>
      <c r="N22" s="930"/>
      <c r="O22" s="916"/>
      <c r="P22" s="924"/>
      <c r="Q22" s="943"/>
      <c r="R22" s="1240"/>
      <c r="S22" s="1241"/>
      <c r="T22" s="1236"/>
    </row>
    <row r="23" spans="1:20" ht="26.25" customHeight="1">
      <c r="A23" s="917">
        <v>3</v>
      </c>
      <c r="B23" s="816" t="s">
        <v>303</v>
      </c>
      <c r="C23" s="816" t="s">
        <v>381</v>
      </c>
      <c r="D23" s="816" t="s">
        <v>64</v>
      </c>
      <c r="E23" s="188" t="s">
        <v>65</v>
      </c>
      <c r="F23" s="1235">
        <v>4824</v>
      </c>
      <c r="G23" s="973">
        <v>6485</v>
      </c>
      <c r="H23" s="1235">
        <v>6759</v>
      </c>
      <c r="I23" s="1235">
        <v>2720</v>
      </c>
      <c r="J23" s="216" t="s">
        <v>474</v>
      </c>
      <c r="K23" s="1126">
        <v>0</v>
      </c>
      <c r="L23" s="1126">
        <v>0</v>
      </c>
      <c r="M23" s="1235">
        <v>11300</v>
      </c>
      <c r="N23" s="930">
        <f>IF(M23&lt;1,M23-AVERAGE(F23:I23),M23-(SUM(F23:I23)))</f>
        <v>-9488</v>
      </c>
      <c r="O23" s="916">
        <f>IF(M23&lt;1,(AVERAGE(F23:I23)/M23),SUM(F23:I23)/M23)</f>
        <v>1.839646017699115</v>
      </c>
      <c r="P23" s="924" t="str">
        <f>IF(O23&lt;=V$23,"T",IF(O23&lt;$Y$23,"R",IF(O23&gt;=$Y$23,"P")))</f>
        <v>P</v>
      </c>
      <c r="Q23" s="201"/>
      <c r="R23" s="400" t="s">
        <v>66</v>
      </c>
      <c r="S23" s="400" t="s">
        <v>67</v>
      </c>
      <c r="T23" s="1236" t="s">
        <v>68</v>
      </c>
    </row>
    <row r="24" spans="1:20" ht="46.5" customHeight="1">
      <c r="A24" s="917"/>
      <c r="B24" s="816"/>
      <c r="C24" s="816"/>
      <c r="D24" s="816"/>
      <c r="E24" s="188" t="s">
        <v>69</v>
      </c>
      <c r="F24" s="1235"/>
      <c r="G24" s="973"/>
      <c r="H24" s="973"/>
      <c r="I24" s="973"/>
      <c r="J24" s="216" t="s">
        <v>709</v>
      </c>
      <c r="K24" s="1126"/>
      <c r="L24" s="1126"/>
      <c r="M24" s="1235"/>
      <c r="N24" s="930"/>
      <c r="O24" s="916"/>
      <c r="P24" s="924"/>
      <c r="Q24" s="201"/>
      <c r="R24" s="400" t="s">
        <v>70</v>
      </c>
      <c r="S24" s="400" t="s">
        <v>71</v>
      </c>
      <c r="T24" s="1237"/>
    </row>
    <row r="25" spans="1:20" ht="51.75" customHeight="1" thickBot="1">
      <c r="A25" s="918"/>
      <c r="B25" s="891"/>
      <c r="C25" s="891"/>
      <c r="D25" s="223" t="s">
        <v>72</v>
      </c>
      <c r="E25" s="223" t="s">
        <v>73</v>
      </c>
      <c r="F25" s="253">
        <v>117</v>
      </c>
      <c r="G25" s="253">
        <v>134</v>
      </c>
      <c r="H25" s="253">
        <v>147</v>
      </c>
      <c r="I25" s="253">
        <v>99</v>
      </c>
      <c r="J25" s="313" t="s">
        <v>74</v>
      </c>
      <c r="K25" s="315">
        <v>0</v>
      </c>
      <c r="L25" s="315">
        <v>0</v>
      </c>
      <c r="M25" s="258">
        <v>250</v>
      </c>
      <c r="N25" s="261">
        <f>IF(M25&lt;1,M25-AVERAGE(F25:I25),M25-(SUM(F25:I25)))</f>
        <v>-247</v>
      </c>
      <c r="O25" s="245">
        <v>1</v>
      </c>
      <c r="P25" s="682" t="str">
        <f>IF(O25&lt;=V$23,"T",IF(O25&lt;$Y$23,"R",IF(O25&gt;=$Y$23,"P")))</f>
        <v>P</v>
      </c>
      <c r="Q25" s="243"/>
      <c r="R25" s="402" t="s">
        <v>75</v>
      </c>
      <c r="S25" s="402" t="s">
        <v>76</v>
      </c>
      <c r="T25" s="716" t="s">
        <v>77</v>
      </c>
    </row>
    <row r="26" spans="1:20">
      <c r="A26" s="29" t="s">
        <v>24</v>
      </c>
      <c r="B26" s="29"/>
      <c r="C26" s="29"/>
      <c r="D26" s="29"/>
      <c r="E26" s="2"/>
      <c r="F26" s="2"/>
      <c r="G26" s="2"/>
      <c r="H26" s="2"/>
      <c r="I26" s="2"/>
      <c r="J26" s="2"/>
      <c r="K26" s="2"/>
      <c r="L26" s="2"/>
      <c r="M26" s="2"/>
      <c r="N26" s="2"/>
      <c r="O26" s="2"/>
      <c r="P26" s="2"/>
      <c r="Q26" s="2"/>
      <c r="R26" s="2"/>
      <c r="S26" s="2"/>
      <c r="T26" s="2"/>
    </row>
    <row r="27" spans="1:20">
      <c r="A27" s="2"/>
      <c r="B27" s="2"/>
      <c r="C27" s="2"/>
      <c r="D27" s="2"/>
      <c r="E27" s="2"/>
      <c r="F27" s="2"/>
      <c r="G27" s="2"/>
      <c r="H27" s="2"/>
      <c r="I27" s="2"/>
      <c r="J27" s="2"/>
      <c r="K27" s="2"/>
      <c r="L27" s="2"/>
      <c r="M27" s="2"/>
      <c r="N27" s="2"/>
      <c r="O27" s="2"/>
      <c r="P27" s="2"/>
      <c r="Q27" s="2"/>
      <c r="R27" s="2"/>
      <c r="S27" s="2"/>
      <c r="T27" s="2"/>
    </row>
    <row r="28" spans="1:20">
      <c r="A28" s="55"/>
      <c r="B28" s="56"/>
      <c r="C28" s="56"/>
      <c r="D28" s="56"/>
      <c r="E28" s="56"/>
      <c r="F28" s="56"/>
      <c r="G28" s="56"/>
      <c r="H28" s="56"/>
      <c r="I28" s="56"/>
      <c r="J28" s="56"/>
      <c r="K28" s="56"/>
      <c r="L28" s="56"/>
      <c r="M28" s="56"/>
      <c r="N28" s="58"/>
      <c r="O28" s="58"/>
      <c r="P28" s="58"/>
      <c r="Q28" s="56"/>
      <c r="R28" s="56"/>
      <c r="S28" s="56"/>
      <c r="T28" s="57"/>
    </row>
    <row r="29" spans="1:20">
      <c r="A29" s="55"/>
      <c r="B29" s="56"/>
      <c r="C29" s="56"/>
      <c r="D29" s="56"/>
      <c r="E29" s="56"/>
      <c r="F29" s="56"/>
      <c r="G29" s="56"/>
      <c r="H29" s="56"/>
      <c r="I29" s="56"/>
      <c r="J29" s="56"/>
      <c r="K29" s="56"/>
      <c r="L29" s="56"/>
      <c r="M29" s="56"/>
      <c r="N29" s="58"/>
      <c r="O29" s="58"/>
      <c r="P29" s="58"/>
      <c r="Q29" s="56"/>
      <c r="R29" s="56"/>
      <c r="S29" s="56"/>
      <c r="T29" s="57"/>
    </row>
    <row r="30" spans="1:20">
      <c r="A30" s="55"/>
      <c r="B30" s="56"/>
      <c r="C30" s="56"/>
      <c r="D30" s="56"/>
      <c r="E30" s="56"/>
      <c r="F30" s="56"/>
      <c r="G30" s="56"/>
      <c r="H30" s="56"/>
      <c r="I30" s="56"/>
      <c r="J30" s="56"/>
      <c r="K30" s="56"/>
      <c r="L30" s="56"/>
      <c r="M30" s="56"/>
      <c r="N30" s="58"/>
      <c r="O30" s="58"/>
      <c r="P30" s="58"/>
      <c r="Q30" s="56"/>
      <c r="R30" s="56"/>
      <c r="S30" s="56"/>
      <c r="T30" s="57"/>
    </row>
    <row r="31" spans="1:20">
      <c r="A31" s="55"/>
      <c r="B31" s="56"/>
      <c r="C31" s="56"/>
      <c r="D31" s="56"/>
      <c r="E31" s="56"/>
      <c r="F31" s="56"/>
      <c r="G31" s="56"/>
      <c r="H31" s="56"/>
      <c r="I31" s="56"/>
      <c r="J31" s="56"/>
      <c r="K31" s="56"/>
      <c r="L31" s="56"/>
      <c r="M31" s="56"/>
      <c r="N31" s="58"/>
      <c r="O31" s="58"/>
      <c r="P31" s="58"/>
      <c r="Q31" s="56"/>
      <c r="R31" s="56"/>
      <c r="S31" s="56"/>
      <c r="T31" s="57"/>
    </row>
    <row r="32" spans="1:20">
      <c r="A32" s="55"/>
      <c r="B32" s="56"/>
      <c r="C32" s="56"/>
      <c r="D32" s="56"/>
      <c r="E32" s="56"/>
      <c r="F32" s="56"/>
      <c r="G32" s="56"/>
      <c r="H32" s="56"/>
      <c r="I32" s="56"/>
      <c r="J32" s="56"/>
      <c r="K32" s="56"/>
      <c r="L32" s="56"/>
      <c r="M32" s="56"/>
      <c r="N32" s="58"/>
      <c r="O32" s="58"/>
      <c r="P32" s="58"/>
      <c r="Q32" s="56"/>
      <c r="R32" s="56"/>
      <c r="S32" s="56"/>
      <c r="T32" s="57"/>
    </row>
    <row r="33" spans="1:20">
      <c r="A33" s="55"/>
      <c r="B33" s="56"/>
      <c r="C33" s="56"/>
      <c r="D33" s="56"/>
      <c r="E33" s="56"/>
      <c r="F33" s="56"/>
      <c r="G33" s="56"/>
      <c r="H33" s="56"/>
      <c r="I33" s="56"/>
      <c r="J33" s="56"/>
      <c r="K33" s="56"/>
      <c r="L33" s="56"/>
      <c r="M33" s="56"/>
      <c r="N33" s="58"/>
      <c r="O33" s="58"/>
      <c r="P33" s="58"/>
      <c r="Q33" s="56"/>
      <c r="R33" s="56"/>
      <c r="S33" s="56"/>
      <c r="T33" s="57"/>
    </row>
    <row r="34" spans="1:20">
      <c r="A34" s="55"/>
      <c r="B34" s="56"/>
      <c r="C34" s="56"/>
      <c r="D34" s="56"/>
      <c r="E34" s="56"/>
      <c r="F34" s="56"/>
      <c r="G34" s="56"/>
      <c r="H34" s="56"/>
      <c r="I34" s="56"/>
      <c r="J34" s="56"/>
      <c r="K34" s="56"/>
      <c r="L34" s="56"/>
      <c r="M34" s="56"/>
      <c r="N34" s="58"/>
      <c r="O34" s="58"/>
      <c r="P34" s="58"/>
      <c r="Q34" s="56"/>
      <c r="R34" s="56"/>
      <c r="S34" s="56"/>
      <c r="T34" s="57"/>
    </row>
    <row r="35" spans="1:20">
      <c r="A35" s="55"/>
      <c r="B35" s="56"/>
      <c r="C35" s="56"/>
      <c r="D35" s="56"/>
      <c r="E35" s="56"/>
      <c r="F35" s="56"/>
      <c r="G35" s="56"/>
      <c r="H35" s="56"/>
      <c r="I35" s="56"/>
      <c r="J35" s="56"/>
      <c r="K35" s="56"/>
      <c r="L35" s="56"/>
      <c r="M35" s="56"/>
      <c r="N35" s="58"/>
      <c r="O35" s="58"/>
      <c r="P35" s="58"/>
      <c r="Q35" s="56"/>
      <c r="R35" s="56"/>
      <c r="S35" s="56"/>
      <c r="T35" s="57"/>
    </row>
    <row r="36" spans="1:20">
      <c r="A36" s="55"/>
      <c r="B36" s="56"/>
      <c r="C36" s="56"/>
      <c r="D36" s="56"/>
      <c r="E36" s="56"/>
      <c r="F36" s="56"/>
      <c r="G36" s="56"/>
      <c r="H36" s="56"/>
      <c r="I36" s="56"/>
      <c r="J36" s="56"/>
      <c r="K36" s="56"/>
      <c r="L36" s="56"/>
      <c r="M36" s="56"/>
      <c r="N36" s="58"/>
      <c r="O36" s="58"/>
      <c r="P36" s="58"/>
      <c r="Q36" s="56"/>
      <c r="R36" s="56"/>
      <c r="S36" s="56"/>
      <c r="T36" s="57"/>
    </row>
    <row r="37" spans="1:20">
      <c r="A37" s="55"/>
      <c r="B37" s="56"/>
      <c r="C37" s="56"/>
      <c r="D37" s="56"/>
      <c r="E37" s="56"/>
      <c r="F37" s="56"/>
      <c r="G37" s="56"/>
      <c r="H37" s="56"/>
      <c r="I37" s="56"/>
      <c r="J37" s="56"/>
      <c r="K37" s="56"/>
      <c r="L37" s="56"/>
      <c r="M37" s="56"/>
      <c r="N37" s="58"/>
      <c r="O37" s="58"/>
      <c r="P37" s="58"/>
      <c r="Q37" s="56"/>
      <c r="R37" s="56"/>
      <c r="S37" s="56"/>
      <c r="T37" s="57"/>
    </row>
    <row r="38" spans="1:20">
      <c r="A38" s="55"/>
      <c r="B38" s="56"/>
      <c r="C38" s="56"/>
      <c r="D38" s="56"/>
      <c r="E38" s="56"/>
      <c r="F38" s="56"/>
      <c r="G38" s="56"/>
      <c r="H38" s="56"/>
      <c r="I38" s="56"/>
      <c r="J38" s="56"/>
      <c r="K38" s="56"/>
      <c r="L38" s="56"/>
      <c r="M38" s="56"/>
      <c r="N38" s="59"/>
      <c r="O38" s="59"/>
      <c r="P38" s="59"/>
      <c r="Q38" s="56"/>
      <c r="R38" s="56"/>
      <c r="S38" s="56"/>
      <c r="T38" s="57"/>
    </row>
  </sheetData>
  <mergeCells count="81">
    <mergeCell ref="O20:O22"/>
    <mergeCell ref="P20:P22"/>
    <mergeCell ref="J14:J15"/>
    <mergeCell ref="Q14:Q15"/>
    <mergeCell ref="M20:M22"/>
    <mergeCell ref="N20:N22"/>
    <mergeCell ref="T14:T15"/>
    <mergeCell ref="K14:K15"/>
    <mergeCell ref="R14:R15"/>
    <mergeCell ref="M14:M15"/>
    <mergeCell ref="N14:P14"/>
    <mergeCell ref="A2:E4"/>
    <mergeCell ref="F2:M2"/>
    <mergeCell ref="N2:T2"/>
    <mergeCell ref="F3:M4"/>
    <mergeCell ref="N3:T3"/>
    <mergeCell ref="N4:T4"/>
    <mergeCell ref="H23:H24"/>
    <mergeCell ref="I23:I24"/>
    <mergeCell ref="C23:C25"/>
    <mergeCell ref="A6:E6"/>
    <mergeCell ref="F6:M6"/>
    <mergeCell ref="A7:E7"/>
    <mergeCell ref="F7:M7"/>
    <mergeCell ref="A8:E8"/>
    <mergeCell ref="F8:M8"/>
    <mergeCell ref="A9:E9"/>
    <mergeCell ref="F9:M9"/>
    <mergeCell ref="A11:T11"/>
    <mergeCell ref="A13:L13"/>
    <mergeCell ref="M13:T13"/>
    <mergeCell ref="T21:T22"/>
    <mergeCell ref="J17:J18"/>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T23:T24"/>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K23:K24"/>
    <mergeCell ref="A23:A25"/>
    <mergeCell ref="I20:I22"/>
    <mergeCell ref="J20:J22"/>
    <mergeCell ref="K20:K22"/>
    <mergeCell ref="N23:N24"/>
    <mergeCell ref="L20:L22"/>
    <mergeCell ref="F23:F24"/>
    <mergeCell ref="D20:D22"/>
    <mergeCell ref="F20:F22"/>
    <mergeCell ref="G20:G22"/>
    <mergeCell ref="H20:H22"/>
    <mergeCell ref="M23:M24"/>
    <mergeCell ref="L23:L24"/>
    <mergeCell ref="B23:B25"/>
    <mergeCell ref="D23:D24"/>
    <mergeCell ref="G23:G24"/>
  </mergeCells>
  <conditionalFormatting sqref="P17 P19:P20 P23">
    <cfRule type="containsText" dxfId="82" priority="5" stopIfTrue="1" operator="containsText" text="P">
      <formula>NOT(ISERROR(SEARCH("P",P17)))</formula>
    </cfRule>
    <cfRule type="containsText" dxfId="81" priority="6" stopIfTrue="1" operator="containsText" text="R">
      <formula>NOT(ISERROR(SEARCH("R",P17)))</formula>
    </cfRule>
    <cfRule type="containsText" dxfId="80"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79" priority="1" stopIfTrue="1" operator="containsText" text="P">
      <formula>NOT(ISERROR(SEARCH("P",P25)))</formula>
    </cfRule>
    <cfRule type="containsText" dxfId="78" priority="2" stopIfTrue="1" operator="containsText" text="R">
      <formula>NOT(ISERROR(SEARCH("R",P25)))</formula>
    </cfRule>
    <cfRule type="containsText" dxfId="77" priority="3" operator="containsText" text="T">
      <formula>NOT(ISERROR(SEARCH("T",P25)))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1"/>
  <sheetViews>
    <sheetView topLeftCell="A8" zoomScale="83" zoomScaleNormal="83" workbookViewId="0">
      <selection activeCell="D23" sqref="D23:D28"/>
    </sheetView>
  </sheetViews>
  <sheetFormatPr baseColWidth="10" defaultColWidth="39.140625" defaultRowHeight="15.75"/>
  <cols>
    <col min="1" max="1" width="4.28515625" style="63" customWidth="1"/>
    <col min="2" max="2" width="23.42578125" style="61" customWidth="1"/>
    <col min="3" max="3" width="20.7109375" style="61" customWidth="1"/>
    <col min="4" max="4" width="65.140625" style="61" customWidth="1"/>
    <col min="5" max="5" width="48.28515625" style="61" customWidth="1"/>
    <col min="6" max="6" width="6.140625" style="61" customWidth="1"/>
    <col min="7" max="7" width="9.28515625" style="61" customWidth="1"/>
    <col min="8" max="8" width="7.140625" style="61" customWidth="1"/>
    <col min="9" max="9" width="8" style="61" customWidth="1"/>
    <col min="10" max="10" width="43.7109375" style="61" customWidth="1"/>
    <col min="11" max="11" width="18.28515625" style="61" customWidth="1"/>
    <col min="12" max="12" width="19.85546875" style="61" customWidth="1"/>
    <col min="13" max="13" width="9.42578125" style="61" customWidth="1"/>
    <col min="14" max="14" width="16" style="61" customWidth="1"/>
    <col min="15" max="15" width="8.85546875" style="61" customWidth="1"/>
    <col min="16" max="16" width="12.7109375" style="61" customWidth="1"/>
    <col min="17" max="17" width="27.85546875" style="61" customWidth="1"/>
    <col min="18" max="18" width="19.42578125" style="61" customWidth="1"/>
    <col min="19" max="19" width="30.28515625" style="61" customWidth="1"/>
    <col min="20" max="20" width="32.42578125" style="61" customWidth="1"/>
    <col min="21" max="16384" width="39.140625" style="61"/>
  </cols>
  <sheetData>
    <row r="1" spans="1:20" ht="16.5" thickBot="1"/>
    <row r="2" spans="1:20" ht="16.5" thickBot="1">
      <c r="A2" s="1331"/>
      <c r="B2" s="1332"/>
      <c r="C2" s="1332"/>
      <c r="D2" s="1332"/>
      <c r="E2" s="1333"/>
      <c r="F2" s="1340" t="s">
        <v>18</v>
      </c>
      <c r="G2" s="1341"/>
      <c r="H2" s="1341"/>
      <c r="I2" s="1341"/>
      <c r="J2" s="1341"/>
      <c r="K2" s="1341"/>
      <c r="L2" s="1341"/>
      <c r="M2" s="1342"/>
      <c r="N2" s="1284" t="s">
        <v>645</v>
      </c>
      <c r="O2" s="1285"/>
      <c r="P2" s="1285"/>
      <c r="Q2" s="1285"/>
      <c r="R2" s="1285"/>
      <c r="S2" s="1285"/>
      <c r="T2" s="1286"/>
    </row>
    <row r="3" spans="1:20" ht="16.5" customHeight="1" thickBot="1">
      <c r="A3" s="1334"/>
      <c r="B3" s="1335"/>
      <c r="C3" s="1335"/>
      <c r="D3" s="1335"/>
      <c r="E3" s="1336"/>
      <c r="F3" s="1323" t="s">
        <v>17</v>
      </c>
      <c r="G3" s="1324"/>
      <c r="H3" s="1324"/>
      <c r="I3" s="1324"/>
      <c r="J3" s="1324"/>
      <c r="K3" s="1324"/>
      <c r="L3" s="1324"/>
      <c r="M3" s="1325"/>
      <c r="N3" s="1297" t="s">
        <v>23</v>
      </c>
      <c r="O3" s="1298"/>
      <c r="P3" s="1298"/>
      <c r="Q3" s="1298"/>
      <c r="R3" s="1298"/>
      <c r="S3" s="1298"/>
      <c r="T3" s="1299"/>
    </row>
    <row r="4" spans="1:20" ht="16.5" thickBot="1">
      <c r="A4" s="1337"/>
      <c r="B4" s="1338"/>
      <c r="C4" s="1338"/>
      <c r="D4" s="1338"/>
      <c r="E4" s="1339"/>
      <c r="F4" s="1326"/>
      <c r="G4" s="1327"/>
      <c r="H4" s="1327"/>
      <c r="I4" s="1327"/>
      <c r="J4" s="1327"/>
      <c r="K4" s="1327"/>
      <c r="L4" s="1327"/>
      <c r="M4" s="1328"/>
      <c r="N4" s="1300" t="s">
        <v>8</v>
      </c>
      <c r="O4" s="1301"/>
      <c r="P4" s="1301"/>
      <c r="Q4" s="1301"/>
      <c r="R4" s="1301"/>
      <c r="S4" s="1301"/>
      <c r="T4" s="1302"/>
    </row>
    <row r="5" spans="1:20" ht="16.5" thickBot="1">
      <c r="A5" s="115"/>
      <c r="B5" s="83"/>
      <c r="C5" s="83"/>
      <c r="D5" s="83"/>
      <c r="E5" s="83"/>
      <c r="F5" s="83"/>
      <c r="G5" s="83"/>
      <c r="H5" s="83"/>
      <c r="I5" s="83"/>
      <c r="J5" s="100"/>
      <c r="K5" s="100"/>
      <c r="L5" s="101"/>
      <c r="M5" s="101"/>
      <c r="N5" s="101"/>
      <c r="O5" s="101"/>
      <c r="P5" s="101"/>
      <c r="Q5" s="101"/>
      <c r="R5" s="101"/>
      <c r="S5" s="101"/>
      <c r="T5" s="101"/>
    </row>
    <row r="6" spans="1:20" ht="16.5" thickBot="1">
      <c r="A6" s="1360" t="s">
        <v>90</v>
      </c>
      <c r="B6" s="1361"/>
      <c r="C6" s="1361"/>
      <c r="D6" s="1361"/>
      <c r="E6" s="1362"/>
      <c r="F6" s="1363" t="s">
        <v>91</v>
      </c>
      <c r="G6" s="1363"/>
      <c r="H6" s="1363"/>
      <c r="I6" s="1363"/>
      <c r="J6" s="1363"/>
      <c r="K6" s="1363"/>
      <c r="L6" s="1363"/>
      <c r="M6" s="1364"/>
      <c r="N6" s="101"/>
      <c r="O6" s="101"/>
      <c r="P6" s="101"/>
      <c r="Q6" s="101"/>
      <c r="R6" s="101"/>
      <c r="S6" s="101"/>
      <c r="T6" s="101"/>
    </row>
    <row r="7" spans="1:20">
      <c r="A7" s="1321" t="s">
        <v>25</v>
      </c>
      <c r="B7" s="1321"/>
      <c r="C7" s="1321"/>
      <c r="D7" s="1321"/>
      <c r="E7" s="1321"/>
      <c r="F7" s="820">
        <v>2024</v>
      </c>
      <c r="G7" s="821"/>
      <c r="H7" s="821"/>
      <c r="I7" s="821"/>
      <c r="J7" s="821"/>
      <c r="K7" s="821"/>
      <c r="L7" s="821"/>
      <c r="M7" s="822"/>
      <c r="N7" s="101"/>
      <c r="O7" s="101"/>
      <c r="P7" s="101"/>
      <c r="Q7" s="101"/>
      <c r="R7" s="101"/>
      <c r="S7" s="101"/>
      <c r="T7" s="101"/>
    </row>
    <row r="8" spans="1:20">
      <c r="A8" s="1322" t="s">
        <v>6</v>
      </c>
      <c r="B8" s="1322"/>
      <c r="C8" s="1322"/>
      <c r="D8" s="1322"/>
      <c r="E8" s="1322"/>
      <c r="F8" s="820" t="s">
        <v>713</v>
      </c>
      <c r="G8" s="821"/>
      <c r="H8" s="821"/>
      <c r="I8" s="821"/>
      <c r="J8" s="821"/>
      <c r="K8" s="821"/>
      <c r="L8" s="821"/>
      <c r="M8" s="822"/>
      <c r="N8" s="101"/>
      <c r="O8" s="101"/>
      <c r="P8" s="101"/>
      <c r="Q8" s="101"/>
      <c r="R8" s="101"/>
      <c r="S8" s="101"/>
      <c r="T8" s="101"/>
    </row>
    <row r="9" spans="1:20">
      <c r="A9" s="1322" t="s">
        <v>7</v>
      </c>
      <c r="B9" s="1322"/>
      <c r="C9" s="1322"/>
      <c r="D9" s="1322"/>
      <c r="E9" s="1322"/>
      <c r="F9" s="820" t="s">
        <v>1263</v>
      </c>
      <c r="G9" s="821"/>
      <c r="H9" s="821"/>
      <c r="I9" s="821"/>
      <c r="J9" s="821"/>
      <c r="K9" s="821"/>
      <c r="L9" s="821"/>
      <c r="M9" s="822"/>
      <c r="N9" s="101"/>
      <c r="O9" s="101"/>
      <c r="P9" s="101"/>
      <c r="Q9" s="101"/>
      <c r="R9" s="101"/>
      <c r="S9" s="101"/>
      <c r="T9" s="101"/>
    </row>
    <row r="10" spans="1:20" ht="16.5" thickBot="1">
      <c r="A10" s="102"/>
      <c r="B10" s="102"/>
      <c r="C10" s="102"/>
      <c r="D10" s="102"/>
      <c r="E10" s="102"/>
      <c r="F10" s="102"/>
      <c r="G10" s="102"/>
      <c r="H10" s="102"/>
      <c r="I10" s="102"/>
      <c r="J10" s="100"/>
      <c r="K10" s="100"/>
      <c r="L10" s="100"/>
      <c r="M10" s="100"/>
      <c r="N10" s="101"/>
      <c r="O10" s="101"/>
      <c r="P10" s="101"/>
      <c r="Q10" s="101"/>
      <c r="R10" s="101"/>
      <c r="S10" s="101"/>
      <c r="T10" s="101"/>
    </row>
    <row r="11" spans="1:20" ht="16.5" thickBot="1">
      <c r="A11" s="1352" t="s">
        <v>9</v>
      </c>
      <c r="B11" s="1353"/>
      <c r="C11" s="1353"/>
      <c r="D11" s="1353"/>
      <c r="E11" s="1353"/>
      <c r="F11" s="1353"/>
      <c r="G11" s="1353"/>
      <c r="H11" s="1353"/>
      <c r="I11" s="1353"/>
      <c r="J11" s="1353"/>
      <c r="K11" s="1353"/>
      <c r="L11" s="1353"/>
      <c r="M11" s="1353"/>
      <c r="N11" s="1353"/>
      <c r="O11" s="1353"/>
      <c r="P11" s="1353"/>
      <c r="Q11" s="1353"/>
      <c r="R11" s="1353"/>
      <c r="S11" s="1353"/>
      <c r="T11" s="1354"/>
    </row>
    <row r="12" spans="1:20" ht="16.5" thickBot="1">
      <c r="A12" s="103"/>
      <c r="B12" s="104"/>
      <c r="C12" s="104"/>
      <c r="D12" s="174"/>
      <c r="E12" s="104"/>
      <c r="F12" s="104"/>
      <c r="G12" s="104"/>
      <c r="H12" s="104"/>
      <c r="I12" s="104"/>
      <c r="J12" s="104"/>
      <c r="K12" s="104"/>
      <c r="L12" s="104"/>
      <c r="M12" s="104"/>
      <c r="N12" s="104"/>
      <c r="O12" s="104"/>
      <c r="P12" s="104"/>
      <c r="Q12" s="104"/>
      <c r="R12" s="104"/>
      <c r="S12" s="104"/>
      <c r="T12" s="105"/>
    </row>
    <row r="13" spans="1:20" ht="16.5" thickBot="1">
      <c r="A13" s="1355" t="s">
        <v>16</v>
      </c>
      <c r="B13" s="1356"/>
      <c r="C13" s="1356"/>
      <c r="D13" s="1356"/>
      <c r="E13" s="1356"/>
      <c r="F13" s="1356"/>
      <c r="G13" s="1356"/>
      <c r="H13" s="1356"/>
      <c r="I13" s="1356"/>
      <c r="J13" s="1356"/>
      <c r="K13" s="1356"/>
      <c r="L13" s="1357"/>
      <c r="M13" s="1358" t="s">
        <v>1</v>
      </c>
      <c r="N13" s="1358"/>
      <c r="O13" s="1358"/>
      <c r="P13" s="1358"/>
      <c r="Q13" s="1358"/>
      <c r="R13" s="1358"/>
      <c r="S13" s="1358"/>
      <c r="T13" s="1359"/>
    </row>
    <row r="14" spans="1:20" ht="24.75" customHeight="1" thickBot="1">
      <c r="A14" s="1343" t="s">
        <v>27</v>
      </c>
      <c r="B14" s="1329" t="s">
        <v>290</v>
      </c>
      <c r="C14" s="1329" t="s">
        <v>291</v>
      </c>
      <c r="D14" s="1345" t="s">
        <v>26</v>
      </c>
      <c r="E14" s="1347" t="s">
        <v>19</v>
      </c>
      <c r="F14" s="1349" t="s">
        <v>11</v>
      </c>
      <c r="G14" s="1350"/>
      <c r="H14" s="1350"/>
      <c r="I14" s="1351"/>
      <c r="J14" s="1304" t="s">
        <v>20</v>
      </c>
      <c r="K14" s="1304" t="s">
        <v>21</v>
      </c>
      <c r="L14" s="1304" t="s">
        <v>2</v>
      </c>
      <c r="M14" s="1307" t="s">
        <v>22</v>
      </c>
      <c r="N14" s="1290" t="s">
        <v>3</v>
      </c>
      <c r="O14" s="1291"/>
      <c r="P14" s="1292"/>
      <c r="Q14" s="1295" t="s">
        <v>188</v>
      </c>
      <c r="R14" s="1293" t="s">
        <v>5</v>
      </c>
      <c r="S14" s="106" t="s">
        <v>29</v>
      </c>
      <c r="T14" s="1288" t="s">
        <v>0</v>
      </c>
    </row>
    <row r="15" spans="1:20" ht="38.25" customHeight="1" thickBot="1">
      <c r="A15" s="1344"/>
      <c r="B15" s="1330"/>
      <c r="C15" s="1330"/>
      <c r="D15" s="1346"/>
      <c r="E15" s="1348"/>
      <c r="F15" s="107" t="s">
        <v>12</v>
      </c>
      <c r="G15" s="107" t="s">
        <v>13</v>
      </c>
      <c r="H15" s="107" t="s">
        <v>14</v>
      </c>
      <c r="I15" s="107" t="s">
        <v>15</v>
      </c>
      <c r="J15" s="1305"/>
      <c r="K15" s="1305"/>
      <c r="L15" s="1305"/>
      <c r="M15" s="1308"/>
      <c r="N15" s="108" t="s">
        <v>30</v>
      </c>
      <c r="O15" s="109" t="s">
        <v>28</v>
      </c>
      <c r="P15" s="110" t="s">
        <v>31</v>
      </c>
      <c r="Q15" s="1296"/>
      <c r="R15" s="1294"/>
      <c r="S15" s="111"/>
      <c r="T15" s="1289"/>
    </row>
    <row r="16" spans="1:20" ht="16.5" thickBot="1">
      <c r="A16" s="115"/>
      <c r="B16" s="83"/>
      <c r="C16" s="83"/>
      <c r="D16" s="83"/>
      <c r="E16" s="83"/>
      <c r="F16" s="83"/>
      <c r="G16" s="83"/>
      <c r="H16" s="83"/>
      <c r="I16" s="83"/>
      <c r="J16" s="83"/>
      <c r="K16" s="83"/>
      <c r="L16" s="112"/>
      <c r="M16" s="83"/>
      <c r="Q16" s="83"/>
      <c r="R16" s="83"/>
      <c r="S16" s="83"/>
      <c r="T16" s="83"/>
    </row>
    <row r="17" spans="1:20" ht="48" customHeight="1">
      <c r="A17" s="1365">
        <v>1</v>
      </c>
      <c r="B17" s="818" t="s">
        <v>344</v>
      </c>
      <c r="C17" s="914" t="s">
        <v>384</v>
      </c>
      <c r="D17" s="340" t="s">
        <v>871</v>
      </c>
      <c r="E17" s="365" t="s">
        <v>872</v>
      </c>
      <c r="F17" s="338">
        <v>1</v>
      </c>
      <c r="G17" s="338">
        <v>1</v>
      </c>
      <c r="H17" s="190">
        <v>1</v>
      </c>
      <c r="I17" s="190">
        <v>1</v>
      </c>
      <c r="J17" s="297" t="s">
        <v>495</v>
      </c>
      <c r="K17" s="363">
        <v>30000</v>
      </c>
      <c r="L17" s="260"/>
      <c r="M17" s="190">
        <v>1</v>
      </c>
      <c r="N17" s="929">
        <v>100</v>
      </c>
      <c r="O17" s="915">
        <v>1</v>
      </c>
      <c r="P17" s="1287" t="str">
        <f>IF(O17&lt;=V$17,"T",IF(O17&lt;$X$17,"R",IF(O17&gt;=$X$17,"P")))</f>
        <v>P</v>
      </c>
      <c r="Q17" s="1309"/>
      <c r="R17" s="323" t="s">
        <v>890</v>
      </c>
      <c r="S17" s="366" t="s">
        <v>891</v>
      </c>
      <c r="T17" s="1311" t="s">
        <v>309</v>
      </c>
    </row>
    <row r="18" spans="1:20" ht="15">
      <c r="A18" s="1366"/>
      <c r="B18" s="819"/>
      <c r="C18" s="816"/>
      <c r="D18" s="1369" t="s">
        <v>873</v>
      </c>
      <c r="E18" s="337" t="s">
        <v>874</v>
      </c>
      <c r="F18" s="1275">
        <v>1</v>
      </c>
      <c r="G18" s="1275">
        <v>1</v>
      </c>
      <c r="H18" s="1278"/>
      <c r="I18" s="1278"/>
      <c r="J18" s="1269" t="s">
        <v>493</v>
      </c>
      <c r="K18" s="1253">
        <v>500000</v>
      </c>
      <c r="L18" s="1312"/>
      <c r="M18" s="1278">
        <v>1</v>
      </c>
      <c r="N18" s="930"/>
      <c r="O18" s="916"/>
      <c r="P18" s="1258"/>
      <c r="Q18" s="1310"/>
      <c r="R18" s="1245" t="s">
        <v>892</v>
      </c>
      <c r="S18" s="1247" t="s">
        <v>893</v>
      </c>
      <c r="T18" s="1306"/>
    </row>
    <row r="19" spans="1:20" ht="15">
      <c r="A19" s="1366"/>
      <c r="B19" s="819"/>
      <c r="C19" s="816"/>
      <c r="D19" s="1370"/>
      <c r="E19" s="337" t="s">
        <v>875</v>
      </c>
      <c r="F19" s="1276"/>
      <c r="G19" s="1276"/>
      <c r="H19" s="1279"/>
      <c r="I19" s="1279"/>
      <c r="J19" s="1270"/>
      <c r="K19" s="1254"/>
      <c r="L19" s="1313"/>
      <c r="M19" s="1279"/>
      <c r="N19" s="930"/>
      <c r="O19" s="916"/>
      <c r="P19" s="1258"/>
      <c r="Q19" s="1310"/>
      <c r="R19" s="1245"/>
      <c r="S19" s="1248"/>
      <c r="T19" s="1306"/>
    </row>
    <row r="20" spans="1:20" ht="15">
      <c r="A20" s="1366"/>
      <c r="B20" s="819"/>
      <c r="C20" s="816"/>
      <c r="D20" s="1370"/>
      <c r="E20" s="337" t="s">
        <v>876</v>
      </c>
      <c r="F20" s="1276"/>
      <c r="G20" s="1276"/>
      <c r="H20" s="1279"/>
      <c r="I20" s="1279"/>
      <c r="J20" s="1270"/>
      <c r="K20" s="1254"/>
      <c r="L20" s="1313"/>
      <c r="M20" s="1279"/>
      <c r="N20" s="930"/>
      <c r="O20" s="916"/>
      <c r="P20" s="1258"/>
      <c r="Q20" s="1310"/>
      <c r="R20" s="1245"/>
      <c r="S20" s="1248"/>
      <c r="T20" s="1306"/>
    </row>
    <row r="21" spans="1:20" ht="15" customHeight="1">
      <c r="A21" s="1366"/>
      <c r="B21" s="819"/>
      <c r="C21" s="816"/>
      <c r="D21" s="1370"/>
      <c r="E21" s="337" t="s">
        <v>877</v>
      </c>
      <c r="F21" s="1276"/>
      <c r="G21" s="1276"/>
      <c r="H21" s="1279"/>
      <c r="I21" s="1279"/>
      <c r="J21" s="1270"/>
      <c r="K21" s="1254"/>
      <c r="L21" s="1313"/>
      <c r="M21" s="1279"/>
      <c r="N21" s="930">
        <f>IF(M18&lt;1,M18-AVERAGE(F21:I21),M18-(SUM(F21:I21)))</f>
        <v>1</v>
      </c>
      <c r="O21" s="916">
        <v>1</v>
      </c>
      <c r="P21" s="1258" t="str">
        <f>IF(O21&lt;=V$17,"T",IF(O21&lt;$X$17,"R",IF(O21&gt;=$X$17,"P")))</f>
        <v>P</v>
      </c>
      <c r="Q21" s="1257"/>
      <c r="R21" s="1245"/>
      <c r="S21" s="1248"/>
      <c r="T21" s="1306" t="s">
        <v>94</v>
      </c>
    </row>
    <row r="22" spans="1:20" ht="15">
      <c r="A22" s="1366"/>
      <c r="B22" s="819"/>
      <c r="C22" s="816"/>
      <c r="D22" s="1371"/>
      <c r="E22" s="337" t="s">
        <v>878</v>
      </c>
      <c r="F22" s="1277"/>
      <c r="G22" s="1277"/>
      <c r="H22" s="1280"/>
      <c r="I22" s="1280"/>
      <c r="J22" s="1271"/>
      <c r="K22" s="1255"/>
      <c r="L22" s="1314"/>
      <c r="M22" s="1280"/>
      <c r="N22" s="930"/>
      <c r="O22" s="916"/>
      <c r="P22" s="1258"/>
      <c r="Q22" s="1257"/>
      <c r="R22" s="1303"/>
      <c r="S22" s="1262"/>
      <c r="T22" s="1306"/>
    </row>
    <row r="23" spans="1:20" ht="15">
      <c r="A23" s="1366"/>
      <c r="B23" s="819"/>
      <c r="C23" s="816"/>
      <c r="D23" s="1369" t="s">
        <v>879</v>
      </c>
      <c r="E23" s="337" t="s">
        <v>880</v>
      </c>
      <c r="F23" s="1275">
        <v>1</v>
      </c>
      <c r="G23" s="1275">
        <v>1</v>
      </c>
      <c r="H23" s="1278">
        <v>1</v>
      </c>
      <c r="I23" s="1278">
        <v>1</v>
      </c>
      <c r="J23" s="1269" t="s">
        <v>494</v>
      </c>
      <c r="K23" s="1253">
        <v>60000</v>
      </c>
      <c r="L23" s="1315"/>
      <c r="M23" s="1318">
        <v>1</v>
      </c>
      <c r="N23" s="930"/>
      <c r="O23" s="916"/>
      <c r="P23" s="1258"/>
      <c r="Q23" s="1257"/>
      <c r="R23" s="1259" t="s">
        <v>894</v>
      </c>
      <c r="S23" s="1247" t="s">
        <v>893</v>
      </c>
      <c r="T23" s="1306"/>
    </row>
    <row r="24" spans="1:20" ht="15" customHeight="1">
      <c r="A24" s="1366"/>
      <c r="B24" s="819"/>
      <c r="C24" s="816"/>
      <c r="D24" s="1370"/>
      <c r="E24" s="337" t="s">
        <v>881</v>
      </c>
      <c r="F24" s="1276"/>
      <c r="G24" s="1276"/>
      <c r="H24" s="1279"/>
      <c r="I24" s="1279"/>
      <c r="J24" s="1270"/>
      <c r="K24" s="1254"/>
      <c r="L24" s="1316"/>
      <c r="M24" s="1319"/>
      <c r="N24" s="930">
        <f>F24-M24</f>
        <v>0</v>
      </c>
      <c r="O24" s="916">
        <v>1</v>
      </c>
      <c r="P24" s="1258" t="str">
        <f>IF(O24&lt;=V$17,"T",IF(O24&lt;$X$17,"R",IF(O24&gt;=$X$17,"P")))</f>
        <v>P</v>
      </c>
      <c r="Q24" s="1257"/>
      <c r="R24" s="1260"/>
      <c r="S24" s="1248"/>
      <c r="T24" s="1250" t="s">
        <v>95</v>
      </c>
    </row>
    <row r="25" spans="1:20" ht="15">
      <c r="A25" s="1366"/>
      <c r="B25" s="819"/>
      <c r="C25" s="816"/>
      <c r="D25" s="1370"/>
      <c r="E25" s="337" t="s">
        <v>882</v>
      </c>
      <c r="F25" s="1276"/>
      <c r="G25" s="1276"/>
      <c r="H25" s="1279"/>
      <c r="I25" s="1279"/>
      <c r="J25" s="1270"/>
      <c r="K25" s="1254"/>
      <c r="L25" s="1316"/>
      <c r="M25" s="1319"/>
      <c r="N25" s="930"/>
      <c r="O25" s="916"/>
      <c r="P25" s="1258"/>
      <c r="Q25" s="1257"/>
      <c r="R25" s="1260"/>
      <c r="S25" s="1248"/>
      <c r="T25" s="1251"/>
    </row>
    <row r="26" spans="1:20" ht="15">
      <c r="A26" s="1366"/>
      <c r="B26" s="819"/>
      <c r="C26" s="816"/>
      <c r="D26" s="1370"/>
      <c r="E26" s="337" t="s">
        <v>883</v>
      </c>
      <c r="F26" s="1276"/>
      <c r="G26" s="1276"/>
      <c r="H26" s="1279"/>
      <c r="I26" s="1279"/>
      <c r="J26" s="1270"/>
      <c r="K26" s="1254"/>
      <c r="L26" s="1316"/>
      <c r="M26" s="1319"/>
      <c r="N26" s="930"/>
      <c r="O26" s="916"/>
      <c r="P26" s="1258"/>
      <c r="Q26" s="1257"/>
      <c r="R26" s="1260"/>
      <c r="S26" s="1248"/>
      <c r="T26" s="1251"/>
    </row>
    <row r="27" spans="1:20" ht="15">
      <c r="A27" s="1366"/>
      <c r="B27" s="819"/>
      <c r="C27" s="816"/>
      <c r="D27" s="1370"/>
      <c r="E27" s="337" t="s">
        <v>884</v>
      </c>
      <c r="F27" s="1276"/>
      <c r="G27" s="1276"/>
      <c r="H27" s="1279"/>
      <c r="I27" s="1279"/>
      <c r="J27" s="1270"/>
      <c r="K27" s="1254"/>
      <c r="L27" s="1316"/>
      <c r="M27" s="1319"/>
      <c r="N27" s="930"/>
      <c r="O27" s="916"/>
      <c r="P27" s="1258"/>
      <c r="Q27" s="1257"/>
      <c r="R27" s="1260"/>
      <c r="S27" s="1248"/>
      <c r="T27" s="1251"/>
    </row>
    <row r="28" spans="1:20" ht="15">
      <c r="A28" s="1366"/>
      <c r="B28" s="819"/>
      <c r="C28" s="816"/>
      <c r="D28" s="1371"/>
      <c r="E28" s="337" t="s">
        <v>885</v>
      </c>
      <c r="F28" s="1277"/>
      <c r="G28" s="1277"/>
      <c r="H28" s="1280"/>
      <c r="I28" s="1280"/>
      <c r="J28" s="1271"/>
      <c r="K28" s="1255"/>
      <c r="L28" s="1317"/>
      <c r="M28" s="1320"/>
      <c r="N28" s="967">
        <v>100</v>
      </c>
      <c r="O28" s="967">
        <v>100</v>
      </c>
      <c r="P28" s="1258" t="str">
        <f>IF(O28&lt;=V$17,"T",IF(O28&lt;$X$17,"R",IF(O28&gt;=$X$17,"P")))</f>
        <v>P</v>
      </c>
      <c r="Q28" s="1257"/>
      <c r="R28" s="1261"/>
      <c r="S28" s="1262"/>
      <c r="T28" s="1251"/>
    </row>
    <row r="29" spans="1:20" ht="24.75">
      <c r="A29" s="1366"/>
      <c r="B29" s="819"/>
      <c r="C29" s="816"/>
      <c r="D29" s="1369" t="s">
        <v>886</v>
      </c>
      <c r="E29" s="337" t="s">
        <v>887</v>
      </c>
      <c r="F29" s="1373">
        <v>1</v>
      </c>
      <c r="G29" s="1373">
        <v>1</v>
      </c>
      <c r="H29" s="1281">
        <v>1</v>
      </c>
      <c r="I29" s="1281">
        <v>1</v>
      </c>
      <c r="J29" s="1272"/>
      <c r="K29" s="1253">
        <v>250000</v>
      </c>
      <c r="L29" s="1266"/>
      <c r="M29" s="560">
        <v>1</v>
      </c>
      <c r="N29" s="967"/>
      <c r="O29" s="967"/>
      <c r="P29" s="1258"/>
      <c r="Q29" s="1257"/>
      <c r="R29" s="1244" t="s">
        <v>895</v>
      </c>
      <c r="S29" s="1247" t="s">
        <v>893</v>
      </c>
      <c r="T29" s="1251"/>
    </row>
    <row r="30" spans="1:20" ht="24.75">
      <c r="A30" s="1366"/>
      <c r="B30" s="819"/>
      <c r="C30" s="816"/>
      <c r="D30" s="1370"/>
      <c r="E30" s="337" t="s">
        <v>888</v>
      </c>
      <c r="F30" s="1374"/>
      <c r="G30" s="1374"/>
      <c r="H30" s="1282"/>
      <c r="I30" s="1282"/>
      <c r="J30" s="1273"/>
      <c r="K30" s="1254"/>
      <c r="L30" s="1267"/>
      <c r="M30" s="560"/>
      <c r="N30" s="967"/>
      <c r="O30" s="967"/>
      <c r="P30" s="1258"/>
      <c r="Q30" s="1257"/>
      <c r="R30" s="1245"/>
      <c r="S30" s="1248"/>
      <c r="T30" s="1251"/>
    </row>
    <row r="31" spans="1:20" thickBot="1">
      <c r="A31" s="1367"/>
      <c r="B31" s="1368"/>
      <c r="C31" s="891"/>
      <c r="D31" s="1372"/>
      <c r="E31" s="342" t="s">
        <v>889</v>
      </c>
      <c r="F31" s="1375"/>
      <c r="G31" s="1375"/>
      <c r="H31" s="1283"/>
      <c r="I31" s="1283"/>
      <c r="J31" s="1274"/>
      <c r="K31" s="1256"/>
      <c r="L31" s="1268"/>
      <c r="M31" s="561"/>
      <c r="N31" s="1263"/>
      <c r="O31" s="1263"/>
      <c r="P31" s="1264"/>
      <c r="Q31" s="1265"/>
      <c r="R31" s="1246"/>
      <c r="S31" s="1249"/>
      <c r="T31" s="1252"/>
    </row>
    <row r="32" spans="1:20" ht="19.5">
      <c r="A32" s="289"/>
      <c r="B32" s="164" t="s">
        <v>24</v>
      </c>
      <c r="C32" s="160"/>
      <c r="D32" s="160"/>
      <c r="E32" s="160"/>
      <c r="F32" s="160"/>
      <c r="G32" s="160"/>
      <c r="H32" s="160"/>
      <c r="I32" s="160"/>
      <c r="J32" s="160"/>
      <c r="K32" s="339"/>
      <c r="L32" s="160"/>
      <c r="M32" s="160"/>
      <c r="N32" s="2"/>
      <c r="O32" s="2"/>
      <c r="P32" s="93"/>
      <c r="Q32" s="160"/>
      <c r="R32" s="160"/>
      <c r="S32" s="160"/>
      <c r="T32" s="162"/>
    </row>
    <row r="33" spans="1:20" ht="15">
      <c r="A33" s="55"/>
      <c r="B33" s="56"/>
      <c r="C33" s="56"/>
      <c r="D33" s="56"/>
      <c r="E33" s="56"/>
      <c r="F33" s="56"/>
      <c r="G33" s="56"/>
      <c r="H33" s="56"/>
      <c r="I33" s="56"/>
      <c r="J33" s="56"/>
      <c r="K33" s="56"/>
      <c r="L33" s="56"/>
      <c r="M33" s="56"/>
      <c r="N33" s="58"/>
      <c r="O33" s="58"/>
      <c r="P33" s="58"/>
      <c r="Q33" s="56"/>
      <c r="R33" s="56"/>
      <c r="S33" s="56"/>
      <c r="T33" s="57"/>
    </row>
    <row r="34" spans="1:20" ht="15">
      <c r="A34" s="55"/>
      <c r="B34" s="56"/>
      <c r="C34" s="56"/>
      <c r="D34" s="56"/>
      <c r="E34" s="56"/>
      <c r="F34" s="56"/>
      <c r="G34" s="56"/>
      <c r="H34" s="56"/>
      <c r="I34" s="56"/>
      <c r="J34" s="56"/>
      <c r="K34" s="56"/>
      <c r="L34" s="56"/>
      <c r="M34" s="56"/>
      <c r="N34" s="58"/>
      <c r="O34" s="58"/>
      <c r="P34" s="58"/>
      <c r="Q34" s="56"/>
      <c r="R34" s="56"/>
      <c r="S34" s="56"/>
      <c r="T34" s="57"/>
    </row>
    <row r="35" spans="1:20" ht="15">
      <c r="A35" s="55"/>
      <c r="B35" s="56"/>
      <c r="C35" s="56"/>
      <c r="D35" s="56"/>
      <c r="E35" s="56"/>
      <c r="F35" s="56"/>
      <c r="G35" s="56"/>
      <c r="H35" s="56"/>
      <c r="I35" s="56"/>
      <c r="J35" s="56"/>
      <c r="K35" s="56"/>
      <c r="L35" s="56"/>
      <c r="M35" s="56"/>
      <c r="N35" s="58"/>
      <c r="O35" s="58"/>
      <c r="P35" s="58"/>
      <c r="Q35" s="56"/>
      <c r="R35" s="56"/>
      <c r="S35" s="56"/>
      <c r="T35" s="57"/>
    </row>
    <row r="36" spans="1:20" ht="15">
      <c r="A36" s="55"/>
      <c r="B36" s="56"/>
      <c r="C36" s="56"/>
      <c r="D36" s="56"/>
      <c r="E36" s="56"/>
      <c r="F36" s="56"/>
      <c r="G36" s="56"/>
      <c r="H36" s="56"/>
      <c r="I36" s="56"/>
      <c r="J36" s="56"/>
      <c r="K36" s="56"/>
      <c r="L36" s="56"/>
      <c r="M36" s="56"/>
      <c r="N36" s="58"/>
      <c r="O36" s="58"/>
      <c r="P36" s="58"/>
      <c r="Q36" s="56"/>
      <c r="R36" s="56"/>
      <c r="S36" s="56"/>
      <c r="T36" s="57"/>
    </row>
    <row r="37" spans="1:20" ht="15">
      <c r="A37" s="55"/>
      <c r="B37" s="56"/>
      <c r="C37" s="56"/>
      <c r="D37" s="56"/>
      <c r="E37" s="56"/>
      <c r="F37" s="56"/>
      <c r="G37" s="56"/>
      <c r="H37" s="56"/>
      <c r="I37" s="56"/>
      <c r="J37" s="56"/>
      <c r="K37" s="56"/>
      <c r="L37" s="56"/>
      <c r="M37" s="56"/>
      <c r="N37" s="58"/>
      <c r="O37" s="58"/>
      <c r="P37" s="58"/>
      <c r="Q37" s="56"/>
      <c r="R37" s="56"/>
      <c r="S37" s="56"/>
      <c r="T37" s="57"/>
    </row>
    <row r="38" spans="1:20" ht="15">
      <c r="A38" s="55"/>
      <c r="B38" s="56"/>
      <c r="C38" s="56"/>
      <c r="D38" s="56"/>
      <c r="E38" s="56"/>
      <c r="F38" s="56"/>
      <c r="G38" s="56"/>
      <c r="H38" s="56"/>
      <c r="I38" s="56"/>
      <c r="J38" s="56"/>
      <c r="K38" s="56"/>
      <c r="L38" s="56"/>
      <c r="M38" s="56"/>
      <c r="N38" s="58"/>
      <c r="O38" s="58"/>
      <c r="P38" s="58"/>
      <c r="Q38" s="56"/>
      <c r="R38" s="56"/>
      <c r="S38" s="56"/>
      <c r="T38" s="57"/>
    </row>
    <row r="39" spans="1:20" ht="15">
      <c r="A39" s="55"/>
      <c r="B39" s="56"/>
      <c r="C39" s="56"/>
      <c r="D39" s="56"/>
      <c r="E39" s="56"/>
      <c r="F39" s="56"/>
      <c r="G39" s="56"/>
      <c r="H39" s="56"/>
      <c r="I39" s="56"/>
      <c r="J39" s="56"/>
      <c r="K39" s="56"/>
      <c r="L39" s="56"/>
      <c r="M39" s="56"/>
      <c r="N39" s="58"/>
      <c r="O39" s="58"/>
      <c r="P39" s="58"/>
      <c r="Q39" s="56"/>
      <c r="R39" s="56"/>
      <c r="S39" s="56"/>
      <c r="T39" s="57"/>
    </row>
    <row r="40" spans="1:20" ht="15">
      <c r="A40" s="55"/>
      <c r="B40" s="56"/>
      <c r="C40" s="56"/>
      <c r="D40" s="56"/>
      <c r="E40" s="56"/>
      <c r="F40" s="56"/>
      <c r="G40" s="56"/>
      <c r="H40" s="56"/>
      <c r="I40" s="56"/>
      <c r="J40" s="56"/>
      <c r="K40" s="56"/>
      <c r="L40" s="56"/>
      <c r="M40" s="56"/>
      <c r="N40" s="59"/>
      <c r="O40" s="59"/>
      <c r="P40" s="59"/>
      <c r="Q40" s="56"/>
      <c r="R40" s="56"/>
      <c r="S40" s="56"/>
      <c r="T40" s="57"/>
    </row>
    <row r="41" spans="1:20" ht="15">
      <c r="A41" s="1"/>
      <c r="B41" s="1"/>
      <c r="C41" s="1"/>
      <c r="D41" s="1"/>
      <c r="E41" s="1"/>
      <c r="F41" s="1"/>
      <c r="G41" s="1"/>
      <c r="H41" s="1"/>
      <c r="I41" s="1"/>
      <c r="J41" s="1"/>
      <c r="K41" s="1"/>
      <c r="L41" s="1"/>
      <c r="M41" s="1"/>
      <c r="N41" s="1"/>
      <c r="O41" s="1"/>
      <c r="P41" s="1"/>
      <c r="Q41" s="1"/>
      <c r="R41" s="1"/>
      <c r="S41" s="1"/>
      <c r="T41" s="1"/>
    </row>
  </sheetData>
  <mergeCells count="85">
    <mergeCell ref="F23:F28"/>
    <mergeCell ref="F18:F22"/>
    <mergeCell ref="F29:F31"/>
    <mergeCell ref="G29:G31"/>
    <mergeCell ref="H29:H31"/>
    <mergeCell ref="A17:A31"/>
    <mergeCell ref="B17:B31"/>
    <mergeCell ref="C17:C31"/>
    <mergeCell ref="D18:D22"/>
    <mergeCell ref="D23:D28"/>
    <mergeCell ref="D29:D31"/>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A7:E7"/>
    <mergeCell ref="F7:M7"/>
    <mergeCell ref="A8:E8"/>
    <mergeCell ref="F8:M8"/>
    <mergeCell ref="F3:M4"/>
    <mergeCell ref="K14:K15"/>
    <mergeCell ref="L14:L15"/>
    <mergeCell ref="T21:T23"/>
    <mergeCell ref="Q21:Q23"/>
    <mergeCell ref="M14:M15"/>
    <mergeCell ref="Q17:Q20"/>
    <mergeCell ref="T17:T20"/>
    <mergeCell ref="L18:L22"/>
    <mergeCell ref="L23:L28"/>
    <mergeCell ref="M18:M22"/>
    <mergeCell ref="M23:M28"/>
    <mergeCell ref="N24:N27"/>
    <mergeCell ref="N21:N23"/>
    <mergeCell ref="N2:T2"/>
    <mergeCell ref="P21:P23"/>
    <mergeCell ref="P17:P20"/>
    <mergeCell ref="N17:N20"/>
    <mergeCell ref="O17:O20"/>
    <mergeCell ref="O21:O23"/>
    <mergeCell ref="T14:T15"/>
    <mergeCell ref="N14:P14"/>
    <mergeCell ref="R14:R15"/>
    <mergeCell ref="Q14:Q15"/>
    <mergeCell ref="N3:T3"/>
    <mergeCell ref="N4:T4"/>
    <mergeCell ref="R18:R22"/>
    <mergeCell ref="S18:S22"/>
    <mergeCell ref="J18:J22"/>
    <mergeCell ref="J23:J28"/>
    <mergeCell ref="J29:J31"/>
    <mergeCell ref="G18:G22"/>
    <mergeCell ref="H18:H22"/>
    <mergeCell ref="I18:I22"/>
    <mergeCell ref="G23:G28"/>
    <mergeCell ref="H23:H28"/>
    <mergeCell ref="I23:I28"/>
    <mergeCell ref="I29:I31"/>
    <mergeCell ref="R29:R31"/>
    <mergeCell ref="S29:S31"/>
    <mergeCell ref="T24:T31"/>
    <mergeCell ref="K18:K22"/>
    <mergeCell ref="K23:K28"/>
    <mergeCell ref="K29:K31"/>
    <mergeCell ref="Q24:Q27"/>
    <mergeCell ref="O24:O27"/>
    <mergeCell ref="P24:P27"/>
    <mergeCell ref="R23:R28"/>
    <mergeCell ref="S23:S28"/>
    <mergeCell ref="O28:O31"/>
    <mergeCell ref="P28:P31"/>
    <mergeCell ref="Q28:Q31"/>
    <mergeCell ref="N28:N31"/>
    <mergeCell ref="L29:L31"/>
  </mergeCells>
  <conditionalFormatting sqref="P17 P21 P24 P28">
    <cfRule type="containsText" dxfId="76" priority="9" stopIfTrue="1" operator="containsText" text="P">
      <formula>NOT(ISERROR(SEARCH("P",P17)))</formula>
    </cfRule>
    <cfRule type="containsText" dxfId="75" priority="10" stopIfTrue="1" operator="containsText" text="R">
      <formula>NOT(ISERROR(SEARCH("R",P17)))</formula>
    </cfRule>
    <cfRule type="containsText" dxfId="74" priority="11" operator="containsText" text="T">
      <formula>NOT(ISERROR(SEARCH("T",P17)))</formula>
    </cfRule>
  </conditionalFormatting>
  <conditionalFormatting sqref="P24 P17 P21 P28">
    <cfRule type="iconSet" priority="348">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topLeftCell="E14" zoomScale="83" zoomScaleNormal="83" workbookViewId="0">
      <selection activeCell="J32" sqref="J32:J36"/>
    </sheetView>
  </sheetViews>
  <sheetFormatPr baseColWidth="10" defaultColWidth="39.140625" defaultRowHeight="15"/>
  <cols>
    <col min="1" max="1" width="4.28515625" style="343" customWidth="1"/>
    <col min="2" max="2" width="23.42578125" customWidth="1"/>
    <col min="3" max="3" width="20.7109375" customWidth="1"/>
    <col min="4" max="4" width="65.140625" customWidth="1"/>
    <col min="5" max="5" width="48.28515625" customWidth="1"/>
    <col min="6" max="6" width="6.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455"/>
      <c r="B2" s="1456"/>
      <c r="C2" s="1456"/>
      <c r="D2" s="1456"/>
      <c r="E2" s="1457"/>
      <c r="F2" s="1464" t="s">
        <v>18</v>
      </c>
      <c r="G2" s="1465"/>
      <c r="H2" s="1465"/>
      <c r="I2" s="1465"/>
      <c r="J2" s="1465"/>
      <c r="K2" s="1465"/>
      <c r="L2" s="1465"/>
      <c r="M2" s="1466"/>
      <c r="N2" s="1467" t="s">
        <v>645</v>
      </c>
      <c r="O2" s="1468"/>
      <c r="P2" s="1468"/>
      <c r="Q2" s="1468"/>
      <c r="R2" s="1468"/>
      <c r="S2" s="1468"/>
      <c r="T2" s="1469"/>
    </row>
    <row r="3" spans="1:20" ht="16.5" customHeight="1" thickBot="1">
      <c r="A3" s="1458"/>
      <c r="B3" s="1459"/>
      <c r="C3" s="1459"/>
      <c r="D3" s="1459"/>
      <c r="E3" s="1460"/>
      <c r="F3" s="1470" t="s">
        <v>17</v>
      </c>
      <c r="G3" s="1471"/>
      <c r="H3" s="1471"/>
      <c r="I3" s="1471"/>
      <c r="J3" s="1471"/>
      <c r="K3" s="1471"/>
      <c r="L3" s="1471"/>
      <c r="M3" s="1472"/>
      <c r="N3" s="1476" t="s">
        <v>23</v>
      </c>
      <c r="O3" s="1477"/>
      <c r="P3" s="1477"/>
      <c r="Q3" s="1477"/>
      <c r="R3" s="1477"/>
      <c r="S3" s="1477"/>
      <c r="T3" s="1478"/>
    </row>
    <row r="4" spans="1:20" ht="15.75" thickBot="1">
      <c r="A4" s="1461"/>
      <c r="B4" s="1462"/>
      <c r="C4" s="1462"/>
      <c r="D4" s="1462"/>
      <c r="E4" s="1463"/>
      <c r="F4" s="1473"/>
      <c r="G4" s="1474"/>
      <c r="H4" s="1474"/>
      <c r="I4" s="1474"/>
      <c r="J4" s="1474"/>
      <c r="K4" s="1474"/>
      <c r="L4" s="1474"/>
      <c r="M4" s="1475"/>
      <c r="N4" s="1479" t="s">
        <v>8</v>
      </c>
      <c r="O4" s="1480"/>
      <c r="P4" s="1480"/>
      <c r="Q4" s="1480"/>
      <c r="R4" s="1480"/>
      <c r="S4" s="1480"/>
      <c r="T4" s="1481"/>
    </row>
    <row r="5" spans="1:20" ht="15.75" thickBot="1">
      <c r="A5" s="344"/>
      <c r="B5" s="146"/>
      <c r="C5" s="146"/>
      <c r="D5" s="146"/>
      <c r="E5" s="146"/>
      <c r="F5" s="146"/>
      <c r="G5" s="146"/>
      <c r="H5" s="146"/>
      <c r="I5" s="146"/>
      <c r="J5" s="147"/>
      <c r="K5" s="147"/>
      <c r="L5" s="345"/>
      <c r="M5" s="345"/>
      <c r="N5" s="345"/>
      <c r="O5" s="345"/>
      <c r="P5" s="345"/>
      <c r="Q5" s="345"/>
      <c r="R5" s="345"/>
      <c r="S5" s="345"/>
      <c r="T5" s="345"/>
    </row>
    <row r="6" spans="1:20" ht="15.75" thickBot="1">
      <c r="A6" s="1486" t="s">
        <v>90</v>
      </c>
      <c r="B6" s="1487"/>
      <c r="C6" s="1487"/>
      <c r="D6" s="1487"/>
      <c r="E6" s="1488"/>
      <c r="F6" s="821" t="s">
        <v>928</v>
      </c>
      <c r="G6" s="821"/>
      <c r="H6" s="821"/>
      <c r="I6" s="821"/>
      <c r="J6" s="821"/>
      <c r="K6" s="821"/>
      <c r="L6" s="821"/>
      <c r="M6" s="822"/>
      <c r="N6" s="345"/>
      <c r="O6" s="345"/>
      <c r="P6" s="345"/>
      <c r="Q6" s="345"/>
      <c r="R6" s="345"/>
      <c r="S6" s="345"/>
      <c r="T6" s="345"/>
    </row>
    <row r="7" spans="1:20">
      <c r="A7" s="1489" t="s">
        <v>25</v>
      </c>
      <c r="B7" s="1489"/>
      <c r="C7" s="1489"/>
      <c r="D7" s="1489"/>
      <c r="E7" s="1489"/>
      <c r="F7" s="820">
        <v>2024</v>
      </c>
      <c r="G7" s="821"/>
      <c r="H7" s="821"/>
      <c r="I7" s="821"/>
      <c r="J7" s="821"/>
      <c r="K7" s="821"/>
      <c r="L7" s="821"/>
      <c r="M7" s="822"/>
      <c r="N7" s="345"/>
      <c r="O7" s="345"/>
      <c r="P7" s="345"/>
      <c r="Q7" s="345"/>
      <c r="R7" s="345"/>
      <c r="S7" s="345"/>
      <c r="T7" s="345"/>
    </row>
    <row r="8" spans="1:20">
      <c r="A8" s="1482" t="s">
        <v>6</v>
      </c>
      <c r="B8" s="1482"/>
      <c r="C8" s="1482"/>
      <c r="D8" s="1482"/>
      <c r="E8" s="1482"/>
      <c r="F8" s="820" t="s">
        <v>713</v>
      </c>
      <c r="G8" s="821"/>
      <c r="H8" s="821"/>
      <c r="I8" s="821"/>
      <c r="J8" s="821"/>
      <c r="K8" s="821"/>
      <c r="L8" s="821"/>
      <c r="M8" s="822"/>
      <c r="N8" s="345"/>
      <c r="O8" s="345"/>
      <c r="P8" s="345"/>
      <c r="Q8" s="345"/>
      <c r="R8" s="345"/>
      <c r="S8" s="345"/>
      <c r="T8" s="345"/>
    </row>
    <row r="9" spans="1:20">
      <c r="A9" s="1482" t="s">
        <v>7</v>
      </c>
      <c r="B9" s="1482"/>
      <c r="C9" s="1482"/>
      <c r="D9" s="1482"/>
      <c r="E9" s="1482"/>
      <c r="F9" s="820" t="s">
        <v>1263</v>
      </c>
      <c r="G9" s="821"/>
      <c r="H9" s="821"/>
      <c r="I9" s="821"/>
      <c r="J9" s="821"/>
      <c r="K9" s="821"/>
      <c r="L9" s="821"/>
      <c r="M9" s="822"/>
      <c r="N9" s="345"/>
      <c r="O9" s="345"/>
      <c r="P9" s="345"/>
      <c r="Q9" s="345"/>
      <c r="R9" s="345"/>
      <c r="S9" s="345"/>
      <c r="T9" s="345"/>
    </row>
    <row r="10" spans="1:20" ht="15.75" thickBot="1">
      <c r="A10" s="149"/>
      <c r="B10" s="149"/>
      <c r="C10" s="149"/>
      <c r="D10" s="149"/>
      <c r="E10" s="149"/>
      <c r="F10" s="149"/>
      <c r="G10" s="149"/>
      <c r="H10" s="149"/>
      <c r="I10" s="149"/>
      <c r="J10" s="147"/>
      <c r="K10" s="147"/>
      <c r="L10" s="147"/>
      <c r="M10" s="147"/>
      <c r="N10" s="345"/>
      <c r="O10" s="345"/>
      <c r="P10" s="345"/>
      <c r="Q10" s="345"/>
      <c r="R10" s="345"/>
      <c r="S10" s="345"/>
      <c r="T10" s="345"/>
    </row>
    <row r="11" spans="1:20" ht="15.75" thickBot="1">
      <c r="A11" s="1483" t="s">
        <v>9</v>
      </c>
      <c r="B11" s="1484"/>
      <c r="C11" s="1484"/>
      <c r="D11" s="1484"/>
      <c r="E11" s="1484"/>
      <c r="F11" s="1484"/>
      <c r="G11" s="1484"/>
      <c r="H11" s="1484"/>
      <c r="I11" s="1484"/>
      <c r="J11" s="1484"/>
      <c r="K11" s="1484"/>
      <c r="L11" s="1484"/>
      <c r="M11" s="1484"/>
      <c r="N11" s="1484"/>
      <c r="O11" s="1484"/>
      <c r="P11" s="1484"/>
      <c r="Q11" s="1484"/>
      <c r="R11" s="1484"/>
      <c r="S11" s="1484"/>
      <c r="T11" s="1485"/>
    </row>
    <row r="12" spans="1:20" ht="15.75" thickBot="1">
      <c r="A12" s="346"/>
      <c r="B12" s="347"/>
      <c r="C12" s="347"/>
      <c r="D12" s="349"/>
      <c r="E12" s="347"/>
      <c r="F12" s="347"/>
      <c r="G12" s="347"/>
      <c r="H12" s="347"/>
      <c r="I12" s="347"/>
      <c r="J12" s="347"/>
      <c r="K12" s="347"/>
      <c r="L12" s="347"/>
      <c r="M12" s="347"/>
      <c r="N12" s="347"/>
      <c r="O12" s="347"/>
      <c r="P12" s="347"/>
      <c r="Q12" s="347"/>
      <c r="R12" s="347"/>
      <c r="S12" s="347"/>
      <c r="T12" s="348"/>
    </row>
    <row r="13" spans="1:20" ht="15.75" thickBot="1">
      <c r="A13" s="1432" t="s">
        <v>16</v>
      </c>
      <c r="B13" s="1433"/>
      <c r="C13" s="1433"/>
      <c r="D13" s="1433"/>
      <c r="E13" s="1433"/>
      <c r="F13" s="1433"/>
      <c r="G13" s="1433"/>
      <c r="H13" s="1433"/>
      <c r="I13" s="1433"/>
      <c r="J13" s="1433"/>
      <c r="K13" s="1433"/>
      <c r="L13" s="1434"/>
      <c r="M13" s="1435" t="s">
        <v>1</v>
      </c>
      <c r="N13" s="1435"/>
      <c r="O13" s="1435"/>
      <c r="P13" s="1435"/>
      <c r="Q13" s="1435"/>
      <c r="R13" s="1435"/>
      <c r="S13" s="1435"/>
      <c r="T13" s="1436"/>
    </row>
    <row r="14" spans="1:20" ht="24.75" customHeight="1" thickBot="1">
      <c r="A14" s="1437" t="s">
        <v>27</v>
      </c>
      <c r="B14" s="1439" t="s">
        <v>290</v>
      </c>
      <c r="C14" s="1439" t="s">
        <v>291</v>
      </c>
      <c r="D14" s="1441" t="s">
        <v>26</v>
      </c>
      <c r="E14" s="1443" t="s">
        <v>19</v>
      </c>
      <c r="F14" s="1445" t="s">
        <v>11</v>
      </c>
      <c r="G14" s="1446"/>
      <c r="H14" s="1446"/>
      <c r="I14" s="1447"/>
      <c r="J14" s="1448" t="s">
        <v>20</v>
      </c>
      <c r="K14" s="1448" t="s">
        <v>21</v>
      </c>
      <c r="L14" s="1448" t="s">
        <v>2</v>
      </c>
      <c r="M14" s="1450" t="s">
        <v>22</v>
      </c>
      <c r="N14" s="1452" t="s">
        <v>3</v>
      </c>
      <c r="O14" s="1453"/>
      <c r="P14" s="1454"/>
      <c r="Q14" s="1424" t="s">
        <v>188</v>
      </c>
      <c r="R14" s="1426" t="s">
        <v>5</v>
      </c>
      <c r="S14" s="153" t="s">
        <v>29</v>
      </c>
      <c r="T14" s="1428" t="s">
        <v>0</v>
      </c>
    </row>
    <row r="15" spans="1:20" ht="38.25" customHeight="1" thickBot="1">
      <c r="A15" s="1438"/>
      <c r="B15" s="1440"/>
      <c r="C15" s="1440"/>
      <c r="D15" s="1442"/>
      <c r="E15" s="1444"/>
      <c r="F15" s="154" t="s">
        <v>12</v>
      </c>
      <c r="G15" s="154" t="s">
        <v>13</v>
      </c>
      <c r="H15" s="154" t="s">
        <v>14</v>
      </c>
      <c r="I15" s="154" t="s">
        <v>15</v>
      </c>
      <c r="J15" s="1449"/>
      <c r="K15" s="1449"/>
      <c r="L15" s="1449"/>
      <c r="M15" s="1451"/>
      <c r="N15" s="155" t="s">
        <v>30</v>
      </c>
      <c r="O15" s="156" t="s">
        <v>28</v>
      </c>
      <c r="P15" s="157" t="s">
        <v>31</v>
      </c>
      <c r="Q15" s="1425"/>
      <c r="R15" s="1427"/>
      <c r="S15" s="158"/>
      <c r="T15" s="1429"/>
    </row>
    <row r="16" spans="1:20" ht="15.75" thickBot="1">
      <c r="A16" s="344"/>
      <c r="B16" s="146"/>
      <c r="C16" s="146"/>
      <c r="D16" s="146"/>
      <c r="E16" s="146"/>
      <c r="F16" s="146"/>
      <c r="G16" s="146"/>
      <c r="H16" s="146"/>
      <c r="I16" s="146"/>
      <c r="J16" s="146"/>
      <c r="K16" s="146"/>
      <c r="L16" s="173"/>
      <c r="M16" s="146"/>
      <c r="Q16" s="146"/>
      <c r="R16" s="146"/>
      <c r="S16" s="146"/>
      <c r="T16" s="146"/>
    </row>
    <row r="17" spans="1:20" ht="15" customHeight="1">
      <c r="A17" s="1418">
        <v>1</v>
      </c>
      <c r="B17" s="1229" t="s">
        <v>344</v>
      </c>
      <c r="C17" s="1415" t="s">
        <v>384</v>
      </c>
      <c r="D17" s="1405" t="s">
        <v>896</v>
      </c>
      <c r="E17" s="341" t="s">
        <v>897</v>
      </c>
      <c r="F17" s="1406">
        <v>0.9</v>
      </c>
      <c r="G17" s="1406">
        <v>0.9</v>
      </c>
      <c r="H17" s="1391">
        <v>1</v>
      </c>
      <c r="I17" s="1391">
        <v>1</v>
      </c>
      <c r="J17" s="1388" t="s">
        <v>495</v>
      </c>
      <c r="K17" s="1389">
        <v>390000</v>
      </c>
      <c r="L17" s="1390"/>
      <c r="M17" s="1391">
        <v>1</v>
      </c>
      <c r="N17" s="930">
        <v>100</v>
      </c>
      <c r="O17" s="1276">
        <v>1</v>
      </c>
      <c r="P17" s="1414" t="str">
        <f>IF(O17&lt;=V$17,"T",IF(O17&lt;$X$17,"R",IF(O17&gt;=$X$17,"P")))</f>
        <v>P</v>
      </c>
      <c r="Q17" s="1430"/>
      <c r="R17" s="1407" t="s">
        <v>919</v>
      </c>
      <c r="S17" s="1423" t="s">
        <v>920</v>
      </c>
      <c r="T17" s="1217" t="s">
        <v>309</v>
      </c>
    </row>
    <row r="18" spans="1:20">
      <c r="A18" s="1419"/>
      <c r="B18" s="934"/>
      <c r="C18" s="1416"/>
      <c r="D18" s="1370"/>
      <c r="E18" s="337" t="s">
        <v>898</v>
      </c>
      <c r="F18" s="1245"/>
      <c r="G18" s="1245"/>
      <c r="H18" s="1279"/>
      <c r="I18" s="1279"/>
      <c r="J18" s="1270"/>
      <c r="K18" s="1254"/>
      <c r="L18" s="1313"/>
      <c r="M18" s="1279"/>
      <c r="N18" s="930"/>
      <c r="O18" s="1276"/>
      <c r="P18" s="1386"/>
      <c r="Q18" s="1431"/>
      <c r="R18" s="1260"/>
      <c r="S18" s="1248"/>
      <c r="T18" s="1218"/>
    </row>
    <row r="19" spans="1:20">
      <c r="A19" s="1419"/>
      <c r="B19" s="934"/>
      <c r="C19" s="1416"/>
      <c r="D19" s="1370"/>
      <c r="E19" s="337" t="s">
        <v>899</v>
      </c>
      <c r="F19" s="1245"/>
      <c r="G19" s="1245"/>
      <c r="H19" s="1279"/>
      <c r="I19" s="1279"/>
      <c r="J19" s="1270"/>
      <c r="K19" s="1254"/>
      <c r="L19" s="1313"/>
      <c r="M19" s="1279"/>
      <c r="N19" s="930"/>
      <c r="O19" s="1276"/>
      <c r="P19" s="1386"/>
      <c r="Q19" s="1431"/>
      <c r="R19" s="1260"/>
      <c r="S19" s="1248"/>
      <c r="T19" s="1218"/>
    </row>
    <row r="20" spans="1:20">
      <c r="A20" s="1419"/>
      <c r="B20" s="934"/>
      <c r="C20" s="1416"/>
      <c r="D20" s="1370"/>
      <c r="E20" s="337" t="s">
        <v>900</v>
      </c>
      <c r="F20" s="1245"/>
      <c r="G20" s="1245"/>
      <c r="H20" s="1279"/>
      <c r="I20" s="1279"/>
      <c r="J20" s="1270"/>
      <c r="K20" s="1254"/>
      <c r="L20" s="1313"/>
      <c r="M20" s="1279"/>
      <c r="N20" s="930"/>
      <c r="O20" s="1276"/>
      <c r="P20" s="1386"/>
      <c r="Q20" s="1431"/>
      <c r="R20" s="1260"/>
      <c r="S20" s="1248"/>
      <c r="T20" s="1218"/>
    </row>
    <row r="21" spans="1:20" ht="15" customHeight="1">
      <c r="A21" s="1419"/>
      <c r="B21" s="934"/>
      <c r="C21" s="1416"/>
      <c r="D21" s="1370"/>
      <c r="E21" s="337" t="s">
        <v>901</v>
      </c>
      <c r="F21" s="1245"/>
      <c r="G21" s="1245"/>
      <c r="H21" s="1279"/>
      <c r="I21" s="1279"/>
      <c r="J21" s="1270"/>
      <c r="K21" s="1254"/>
      <c r="L21" s="1313"/>
      <c r="M21" s="1279"/>
      <c r="N21" s="930"/>
      <c r="O21" s="1276"/>
      <c r="P21" s="1386"/>
      <c r="Q21" s="1431"/>
      <c r="R21" s="1260"/>
      <c r="S21" s="1248"/>
      <c r="T21" s="1218" t="s">
        <v>94</v>
      </c>
    </row>
    <row r="22" spans="1:20">
      <c r="A22" s="1419"/>
      <c r="B22" s="934"/>
      <c r="C22" s="1416"/>
      <c r="D22" s="1371"/>
      <c r="E22" s="337" t="s">
        <v>902</v>
      </c>
      <c r="F22" s="1303"/>
      <c r="G22" s="1303"/>
      <c r="H22" s="1280"/>
      <c r="I22" s="1280"/>
      <c r="J22" s="1271"/>
      <c r="K22" s="1255"/>
      <c r="L22" s="1314"/>
      <c r="M22" s="1280"/>
      <c r="N22" s="930"/>
      <c r="O22" s="1277"/>
      <c r="P22" s="1413"/>
      <c r="Q22" s="1431"/>
      <c r="R22" s="1261"/>
      <c r="S22" s="1262"/>
      <c r="T22" s="1218"/>
    </row>
    <row r="23" spans="1:20" ht="24.75">
      <c r="A23" s="1419"/>
      <c r="B23" s="934"/>
      <c r="C23" s="1416"/>
      <c r="D23" s="1369" t="s">
        <v>903</v>
      </c>
      <c r="E23" s="337" t="s">
        <v>904</v>
      </c>
      <c r="F23" s="1421">
        <v>1</v>
      </c>
      <c r="G23" s="1421">
        <v>1</v>
      </c>
      <c r="H23" s="1278">
        <v>1</v>
      </c>
      <c r="I23" s="1278">
        <v>1</v>
      </c>
      <c r="J23" s="1269" t="s">
        <v>494</v>
      </c>
      <c r="K23" s="1253">
        <v>200000</v>
      </c>
      <c r="L23" s="1315"/>
      <c r="M23" s="1278">
        <v>1</v>
      </c>
      <c r="N23" s="1379">
        <v>1</v>
      </c>
      <c r="O23" s="1276">
        <v>1</v>
      </c>
      <c r="P23" s="1385" t="str">
        <f>IF(O23&lt;=V$17,"T",IF(O23&lt;$X$17,"R",IF(PO23&gt;=$X$17,"P")))</f>
        <v>P</v>
      </c>
      <c r="Q23" s="1411"/>
      <c r="R23" s="1259" t="s">
        <v>921</v>
      </c>
      <c r="S23" s="1247" t="s">
        <v>922</v>
      </c>
      <c r="T23" s="1218"/>
    </row>
    <row r="24" spans="1:20" ht="15" customHeight="1">
      <c r="A24" s="1419"/>
      <c r="B24" s="934"/>
      <c r="C24" s="1416"/>
      <c r="D24" s="1370"/>
      <c r="E24" s="337" t="s">
        <v>905</v>
      </c>
      <c r="F24" s="1260"/>
      <c r="G24" s="1260"/>
      <c r="H24" s="1279"/>
      <c r="I24" s="1279"/>
      <c r="J24" s="1270"/>
      <c r="K24" s="1254"/>
      <c r="L24" s="1316"/>
      <c r="M24" s="1279"/>
      <c r="N24" s="1379"/>
      <c r="O24" s="1276"/>
      <c r="P24" s="1386"/>
      <c r="Q24" s="1411"/>
      <c r="R24" s="1260"/>
      <c r="S24" s="1248"/>
      <c r="T24" s="1402" t="s">
        <v>95</v>
      </c>
    </row>
    <row r="25" spans="1:20" ht="24.75">
      <c r="A25" s="1419"/>
      <c r="B25" s="934"/>
      <c r="C25" s="1416"/>
      <c r="D25" s="1370"/>
      <c r="E25" s="337" t="s">
        <v>906</v>
      </c>
      <c r="F25" s="1260"/>
      <c r="G25" s="1260"/>
      <c r="H25" s="1279"/>
      <c r="I25" s="1279"/>
      <c r="J25" s="1270"/>
      <c r="K25" s="1254"/>
      <c r="L25" s="1316"/>
      <c r="M25" s="1279"/>
      <c r="N25" s="1379"/>
      <c r="O25" s="1276"/>
      <c r="P25" s="1386"/>
      <c r="Q25" s="1411"/>
      <c r="R25" s="1260"/>
      <c r="S25" s="1248"/>
      <c r="T25" s="1403"/>
    </row>
    <row r="26" spans="1:20" ht="24.75">
      <c r="A26" s="1419"/>
      <c r="B26" s="934"/>
      <c r="C26" s="1416"/>
      <c r="D26" s="1370"/>
      <c r="E26" s="337" t="s">
        <v>907</v>
      </c>
      <c r="F26" s="1260"/>
      <c r="G26" s="1260"/>
      <c r="H26" s="1279"/>
      <c r="I26" s="1279"/>
      <c r="J26" s="1270"/>
      <c r="K26" s="1254"/>
      <c r="L26" s="1316"/>
      <c r="M26" s="1279"/>
      <c r="N26" s="1379"/>
      <c r="O26" s="1276"/>
      <c r="P26" s="1386"/>
      <c r="Q26" s="1411"/>
      <c r="R26" s="1260"/>
      <c r="S26" s="1248"/>
      <c r="T26" s="1403"/>
    </row>
    <row r="27" spans="1:20" ht="24.75">
      <c r="A27" s="1419"/>
      <c r="B27" s="934"/>
      <c r="C27" s="1416"/>
      <c r="D27" s="1371"/>
      <c r="E27" s="337" t="s">
        <v>908</v>
      </c>
      <c r="F27" s="1261"/>
      <c r="G27" s="1261"/>
      <c r="H27" s="1280"/>
      <c r="I27" s="1280"/>
      <c r="J27" s="1271"/>
      <c r="K27" s="1255"/>
      <c r="L27" s="1317"/>
      <c r="M27" s="1280"/>
      <c r="N27" s="1380"/>
      <c r="O27" s="1277"/>
      <c r="P27" s="1413"/>
      <c r="Q27" s="1412"/>
      <c r="R27" s="1261"/>
      <c r="S27" s="1262"/>
      <c r="T27" s="1403"/>
    </row>
    <row r="28" spans="1:20">
      <c r="A28" s="1419"/>
      <c r="B28" s="934"/>
      <c r="C28" s="1416"/>
      <c r="D28" s="1369" t="s">
        <v>909</v>
      </c>
      <c r="E28" s="337" t="s">
        <v>910</v>
      </c>
      <c r="F28" s="1421">
        <v>1</v>
      </c>
      <c r="G28" s="1421">
        <v>1</v>
      </c>
      <c r="H28" s="1376">
        <v>100</v>
      </c>
      <c r="I28" s="1281">
        <v>1</v>
      </c>
      <c r="J28" s="815" t="s">
        <v>925</v>
      </c>
      <c r="K28" s="1253">
        <v>0</v>
      </c>
      <c r="L28" s="1384"/>
      <c r="M28" s="1408">
        <v>1</v>
      </c>
      <c r="N28" s="967">
        <v>100</v>
      </c>
      <c r="O28" s="967">
        <v>100</v>
      </c>
      <c r="P28" s="1409" t="str">
        <f>IF(O28&lt;=V$17,"T",IF(O28&lt;$X$17,"R",IF(O28&gt;=$X$17,"P")))</f>
        <v>P</v>
      </c>
      <c r="Q28" s="1410"/>
      <c r="R28" s="1259" t="s">
        <v>92</v>
      </c>
      <c r="S28" s="1247" t="s">
        <v>93</v>
      </c>
      <c r="T28" s="1403"/>
    </row>
    <row r="29" spans="1:20">
      <c r="A29" s="1419"/>
      <c r="B29" s="934"/>
      <c r="C29" s="1416"/>
      <c r="D29" s="1370"/>
      <c r="E29" s="337" t="s">
        <v>911</v>
      </c>
      <c r="F29" s="1260"/>
      <c r="G29" s="1260"/>
      <c r="H29" s="1377"/>
      <c r="I29" s="1377"/>
      <c r="J29" s="815"/>
      <c r="K29" s="1254"/>
      <c r="L29" s="1384"/>
      <c r="M29" s="1408"/>
      <c r="N29" s="967"/>
      <c r="O29" s="967"/>
      <c r="P29" s="1409"/>
      <c r="Q29" s="1411"/>
      <c r="R29" s="1260"/>
      <c r="S29" s="1248"/>
      <c r="T29" s="1403"/>
    </row>
    <row r="30" spans="1:20" ht="24.75">
      <c r="A30" s="1419"/>
      <c r="B30" s="934"/>
      <c r="C30" s="1416"/>
      <c r="D30" s="1370"/>
      <c r="E30" s="337" t="s">
        <v>912</v>
      </c>
      <c r="F30" s="1260"/>
      <c r="G30" s="1260"/>
      <c r="H30" s="1377"/>
      <c r="I30" s="1377"/>
      <c r="J30" s="815"/>
      <c r="K30" s="1254"/>
      <c r="L30" s="1384"/>
      <c r="M30" s="1408"/>
      <c r="N30" s="967"/>
      <c r="O30" s="967"/>
      <c r="P30" s="1409"/>
      <c r="Q30" s="1411"/>
      <c r="R30" s="1260"/>
      <c r="S30" s="1248"/>
      <c r="T30" s="1403"/>
    </row>
    <row r="31" spans="1:20">
      <c r="A31" s="1419"/>
      <c r="B31" s="934"/>
      <c r="C31" s="1416"/>
      <c r="D31" s="1371"/>
      <c r="E31" s="337" t="s">
        <v>913</v>
      </c>
      <c r="F31" s="1261"/>
      <c r="G31" s="1261"/>
      <c r="H31" s="1422"/>
      <c r="I31" s="1422"/>
      <c r="J31" s="815"/>
      <c r="K31" s="1255"/>
      <c r="L31" s="1384"/>
      <c r="M31" s="1408"/>
      <c r="N31" s="967"/>
      <c r="O31" s="967"/>
      <c r="P31" s="1409"/>
      <c r="Q31" s="1412"/>
      <c r="R31" s="1261"/>
      <c r="S31" s="1262"/>
      <c r="T31" s="1403"/>
    </row>
    <row r="32" spans="1:20" ht="24.75">
      <c r="A32" s="1419"/>
      <c r="B32" s="934"/>
      <c r="C32" s="1416"/>
      <c r="D32" s="1369" t="s">
        <v>914</v>
      </c>
      <c r="E32" s="337" t="s">
        <v>915</v>
      </c>
      <c r="F32" s="1421">
        <v>1</v>
      </c>
      <c r="G32" s="1421">
        <v>1</v>
      </c>
      <c r="H32" s="1381">
        <v>1</v>
      </c>
      <c r="I32" s="1381">
        <v>1</v>
      </c>
      <c r="J32" s="1392" t="s">
        <v>925</v>
      </c>
      <c r="K32" s="1253">
        <v>0</v>
      </c>
      <c r="L32" s="1395"/>
      <c r="M32" s="1398">
        <v>1</v>
      </c>
      <c r="N32" s="1376">
        <v>101</v>
      </c>
      <c r="O32" s="1376">
        <v>101</v>
      </c>
      <c r="P32" s="1385" t="str">
        <f>IF(O32&lt;=V$17,"T",IF(O32&lt;$X$17,"R",IF(O32&gt;=$X$17,"P")))</f>
        <v>P</v>
      </c>
      <c r="Q32" s="564"/>
      <c r="R32" s="1259" t="s">
        <v>923</v>
      </c>
      <c r="S32" s="1247" t="s">
        <v>924</v>
      </c>
      <c r="T32" s="1403"/>
    </row>
    <row r="33" spans="1:20" ht="15" customHeight="1">
      <c r="A33" s="1419"/>
      <c r="B33" s="934"/>
      <c r="C33" s="1416"/>
      <c r="D33" s="1370"/>
      <c r="E33" s="337" t="s">
        <v>916</v>
      </c>
      <c r="F33" s="1260"/>
      <c r="G33" s="1260"/>
      <c r="H33" s="1382"/>
      <c r="I33" s="1382"/>
      <c r="J33" s="1393"/>
      <c r="K33" s="1254"/>
      <c r="L33" s="1396"/>
      <c r="M33" s="1399"/>
      <c r="N33" s="1377"/>
      <c r="O33" s="1377"/>
      <c r="P33" s="1386"/>
      <c r="Q33" s="565"/>
      <c r="R33" s="1260"/>
      <c r="S33" s="1248"/>
      <c r="T33" s="1403"/>
    </row>
    <row r="34" spans="1:20" ht="24.75">
      <c r="A34" s="1419"/>
      <c r="B34" s="934"/>
      <c r="C34" s="1416"/>
      <c r="D34" s="1370"/>
      <c r="E34" s="337" t="s">
        <v>917</v>
      </c>
      <c r="F34" s="1260"/>
      <c r="G34" s="1260"/>
      <c r="H34" s="1382"/>
      <c r="I34" s="1382"/>
      <c r="J34" s="1393"/>
      <c r="K34" s="1254"/>
      <c r="L34" s="1396"/>
      <c r="M34" s="1399"/>
      <c r="N34" s="1377"/>
      <c r="O34" s="1377"/>
      <c r="P34" s="1386"/>
      <c r="Q34" s="565"/>
      <c r="R34" s="1260"/>
      <c r="S34" s="1248"/>
      <c r="T34" s="1403"/>
    </row>
    <row r="35" spans="1:20" ht="24.75">
      <c r="A35" s="1419"/>
      <c r="B35" s="934"/>
      <c r="C35" s="1416"/>
      <c r="D35" s="1370"/>
      <c r="E35" s="337" t="s">
        <v>918</v>
      </c>
      <c r="F35" s="1260"/>
      <c r="G35" s="1260"/>
      <c r="H35" s="1382"/>
      <c r="I35" s="1382"/>
      <c r="J35" s="1393"/>
      <c r="K35" s="1254"/>
      <c r="L35" s="1396"/>
      <c r="M35" s="1399"/>
      <c r="N35" s="1377"/>
      <c r="O35" s="1377"/>
      <c r="P35" s="1386"/>
      <c r="Q35" s="565"/>
      <c r="R35" s="1260"/>
      <c r="S35" s="1248"/>
      <c r="T35" s="1403"/>
    </row>
    <row r="36" spans="1:20" ht="25.5" thickBot="1">
      <c r="A36" s="1420"/>
      <c r="B36" s="935"/>
      <c r="C36" s="1417"/>
      <c r="D36" s="1372"/>
      <c r="E36" s="342" t="s">
        <v>908</v>
      </c>
      <c r="F36" s="1401"/>
      <c r="G36" s="1401"/>
      <c r="H36" s="1383"/>
      <c r="I36" s="1383"/>
      <c r="J36" s="1394"/>
      <c r="K36" s="1256"/>
      <c r="L36" s="1397"/>
      <c r="M36" s="1400"/>
      <c r="N36" s="1378"/>
      <c r="O36" s="1378"/>
      <c r="P36" s="1387"/>
      <c r="Q36" s="566"/>
      <c r="R36" s="1401"/>
      <c r="S36" s="1249"/>
      <c r="T36" s="1404"/>
    </row>
    <row r="37" spans="1:20" ht="18.75">
      <c r="A37" s="350"/>
      <c r="B37" s="351" t="s">
        <v>24</v>
      </c>
      <c r="C37" s="352"/>
      <c r="D37" s="352"/>
      <c r="E37" s="352"/>
      <c r="F37" s="352"/>
      <c r="G37" s="352"/>
      <c r="H37" s="352"/>
      <c r="I37" s="352"/>
      <c r="J37" s="352"/>
      <c r="K37" s="352"/>
      <c r="L37" s="352"/>
      <c r="M37" s="352"/>
      <c r="N37" s="353"/>
      <c r="O37" s="353"/>
      <c r="P37" s="353"/>
      <c r="Q37" s="352"/>
      <c r="R37" s="352"/>
      <c r="S37" s="352"/>
      <c r="T37" s="354"/>
    </row>
    <row r="38" spans="1:20">
      <c r="A38" s="355"/>
      <c r="B38" s="356"/>
      <c r="C38" s="356"/>
      <c r="D38" s="356"/>
      <c r="E38" s="356"/>
      <c r="F38" s="356"/>
      <c r="G38" s="356"/>
      <c r="H38" s="356"/>
      <c r="I38" s="356"/>
      <c r="J38" s="356"/>
      <c r="K38" s="356"/>
      <c r="L38" s="356"/>
      <c r="M38" s="356"/>
      <c r="N38" s="357"/>
      <c r="O38" s="357"/>
      <c r="P38" s="357"/>
      <c r="Q38" s="356"/>
      <c r="R38" s="356"/>
      <c r="S38" s="356"/>
      <c r="T38" s="358"/>
    </row>
    <row r="39" spans="1:20">
      <c r="A39" s="355"/>
      <c r="B39" s="356"/>
      <c r="C39" s="356"/>
      <c r="D39" s="356"/>
      <c r="E39" s="356"/>
      <c r="F39" s="356"/>
      <c r="G39" s="356"/>
      <c r="H39" s="356"/>
      <c r="I39" s="356"/>
      <c r="J39" s="356"/>
      <c r="K39" s="356"/>
      <c r="L39" s="356"/>
      <c r="M39" s="356"/>
      <c r="N39" s="357"/>
      <c r="O39" s="357"/>
      <c r="P39" s="357"/>
      <c r="Q39" s="356"/>
      <c r="R39" s="356"/>
      <c r="S39" s="356"/>
      <c r="T39" s="358"/>
    </row>
    <row r="40" spans="1:20">
      <c r="A40" s="359"/>
      <c r="B40" s="360"/>
      <c r="C40" s="360"/>
      <c r="D40" s="360"/>
      <c r="E40" s="360"/>
      <c r="F40" s="360"/>
      <c r="G40" s="360"/>
      <c r="H40" s="360"/>
      <c r="I40" s="360"/>
      <c r="J40" s="360"/>
      <c r="K40" s="360"/>
      <c r="L40" s="360"/>
      <c r="M40" s="360"/>
      <c r="N40" s="357"/>
      <c r="O40" s="357"/>
      <c r="P40" s="357"/>
      <c r="Q40" s="360"/>
      <c r="R40" s="360"/>
      <c r="S40" s="360"/>
      <c r="T40" s="361"/>
    </row>
    <row r="41" spans="1:20">
      <c r="A41" s="362"/>
      <c r="B41" s="362"/>
      <c r="C41" s="362"/>
      <c r="D41" s="362"/>
      <c r="E41" s="362"/>
      <c r="F41" s="362"/>
      <c r="G41" s="362"/>
      <c r="H41" s="362"/>
      <c r="I41" s="362"/>
      <c r="J41" s="362"/>
      <c r="K41" s="362"/>
      <c r="L41" s="362"/>
      <c r="M41" s="362"/>
      <c r="N41" s="362"/>
      <c r="O41" s="362"/>
      <c r="P41" s="362"/>
      <c r="Q41" s="362"/>
      <c r="R41" s="362"/>
      <c r="S41" s="362"/>
      <c r="T41" s="362"/>
    </row>
  </sheetData>
  <mergeCells count="96">
    <mergeCell ref="A9:E9"/>
    <mergeCell ref="F9:M9"/>
    <mergeCell ref="A11:T11"/>
    <mergeCell ref="A6:E6"/>
    <mergeCell ref="F6:M6"/>
    <mergeCell ref="A7:E7"/>
    <mergeCell ref="F7:M7"/>
    <mergeCell ref="A8:E8"/>
    <mergeCell ref="F8:M8"/>
    <mergeCell ref="A2:E4"/>
    <mergeCell ref="F2:M2"/>
    <mergeCell ref="N2:T2"/>
    <mergeCell ref="F3:M4"/>
    <mergeCell ref="N3:T3"/>
    <mergeCell ref="N4:T4"/>
    <mergeCell ref="A13:L13"/>
    <mergeCell ref="M13:T13"/>
    <mergeCell ref="A14:A15"/>
    <mergeCell ref="B14:B15"/>
    <mergeCell ref="C14:C15"/>
    <mergeCell ref="D14:D15"/>
    <mergeCell ref="E14:E15"/>
    <mergeCell ref="F14:I14"/>
    <mergeCell ref="J14:J15"/>
    <mergeCell ref="K14:K15"/>
    <mergeCell ref="L14:L15"/>
    <mergeCell ref="M14:M15"/>
    <mergeCell ref="N14:P14"/>
    <mergeCell ref="S17:S22"/>
    <mergeCell ref="T17:T20"/>
    <mergeCell ref="Q14:Q15"/>
    <mergeCell ref="R14:R15"/>
    <mergeCell ref="T14:T15"/>
    <mergeCell ref="Q17:Q22"/>
    <mergeCell ref="D32:D36"/>
    <mergeCell ref="B17:B36"/>
    <mergeCell ref="C17:C36"/>
    <mergeCell ref="A17:A36"/>
    <mergeCell ref="I32:I36"/>
    <mergeCell ref="G23:G27"/>
    <mergeCell ref="H23:H27"/>
    <mergeCell ref="I23:I27"/>
    <mergeCell ref="F17:F22"/>
    <mergeCell ref="F23:F27"/>
    <mergeCell ref="F28:F31"/>
    <mergeCell ref="F32:F36"/>
    <mergeCell ref="G28:G31"/>
    <mergeCell ref="H28:H31"/>
    <mergeCell ref="I28:I31"/>
    <mergeCell ref="G32:G36"/>
    <mergeCell ref="I17:I22"/>
    <mergeCell ref="R17:R22"/>
    <mergeCell ref="M28:M31"/>
    <mergeCell ref="N28:N31"/>
    <mergeCell ref="O28:O31"/>
    <mergeCell ref="P28:P31"/>
    <mergeCell ref="Q28:Q31"/>
    <mergeCell ref="R28:R31"/>
    <mergeCell ref="J28:J31"/>
    <mergeCell ref="K28:K31"/>
    <mergeCell ref="Q23:Q27"/>
    <mergeCell ref="R23:R27"/>
    <mergeCell ref="P23:P27"/>
    <mergeCell ref="P17:P22"/>
    <mergeCell ref="O17:O22"/>
    <mergeCell ref="D17:D22"/>
    <mergeCell ref="D23:D27"/>
    <mergeCell ref="D28:D31"/>
    <mergeCell ref="G17:G22"/>
    <mergeCell ref="H17:H22"/>
    <mergeCell ref="S23:S27"/>
    <mergeCell ref="R32:R36"/>
    <mergeCell ref="S32:S36"/>
    <mergeCell ref="T24:T36"/>
    <mergeCell ref="S28:S31"/>
    <mergeCell ref="H32:H36"/>
    <mergeCell ref="L28:L31"/>
    <mergeCell ref="T21:T23"/>
    <mergeCell ref="P32:P36"/>
    <mergeCell ref="J17:J22"/>
    <mergeCell ref="J23:J27"/>
    <mergeCell ref="K17:K22"/>
    <mergeCell ref="K23:K27"/>
    <mergeCell ref="L17:L22"/>
    <mergeCell ref="L23:L27"/>
    <mergeCell ref="M17:M22"/>
    <mergeCell ref="M23:M27"/>
    <mergeCell ref="J32:J36"/>
    <mergeCell ref="K32:K36"/>
    <mergeCell ref="L32:L36"/>
    <mergeCell ref="M32:M36"/>
    <mergeCell ref="N32:N36"/>
    <mergeCell ref="O32:O36"/>
    <mergeCell ref="N23:N27"/>
    <mergeCell ref="N17:N22"/>
    <mergeCell ref="O23:O27"/>
  </mergeCells>
  <conditionalFormatting sqref="P17 P23 P28 P32">
    <cfRule type="containsText" dxfId="73" priority="1" stopIfTrue="1" operator="containsText" text="P">
      <formula>NOT(ISERROR(SEARCH("P",P17)))</formula>
    </cfRule>
    <cfRule type="containsText" dxfId="72" priority="2" stopIfTrue="1" operator="containsText" text="R">
      <formula>NOT(ISERROR(SEARCH("R",P17)))</formula>
    </cfRule>
    <cfRule type="containsText" dxfId="71" priority="3" operator="containsText" text="T">
      <formula>NOT(ISERROR(SEARCH("T",P17)))</formula>
    </cfRule>
  </conditionalFormatting>
  <conditionalFormatting sqref="P23 P17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topLeftCell="A25" zoomScale="91" zoomScaleNormal="91" workbookViewId="0">
      <selection activeCell="B45" sqref="B45"/>
    </sheetView>
  </sheetViews>
  <sheetFormatPr baseColWidth="10" defaultColWidth="11.42578125" defaultRowHeight="15"/>
  <cols>
    <col min="1" max="1" width="11.42578125" style="61"/>
    <col min="2" max="2" width="34.5703125" style="61" customWidth="1"/>
    <col min="3" max="3" width="30" style="61" customWidth="1"/>
    <col min="4" max="4" width="46.5703125" style="61" customWidth="1"/>
    <col min="5" max="5" width="81.85546875" style="61" customWidth="1"/>
    <col min="6" max="9" width="11.42578125" style="61"/>
    <col min="10" max="10" width="67.42578125" style="61" customWidth="1"/>
    <col min="11" max="11" width="27" style="61" customWidth="1"/>
    <col min="12" max="12" width="31.5703125" style="61" customWidth="1"/>
    <col min="13" max="13" width="11.42578125" style="61"/>
    <col min="14" max="14" width="21" style="61" customWidth="1"/>
    <col min="15" max="16" width="11.42578125" style="61"/>
    <col min="17" max="17" width="31.85546875" style="61" customWidth="1"/>
    <col min="18" max="18" width="24.140625" style="61" customWidth="1"/>
    <col min="19" max="19" width="11.42578125" style="61"/>
    <col min="20" max="20" width="19.42578125" style="61" customWidth="1"/>
    <col min="21" max="16384" width="11.42578125" style="61"/>
  </cols>
  <sheetData>
    <row r="1" spans="1:20" ht="15.75" thickBot="1"/>
    <row r="2" spans="1:20" ht="16.5" thickBot="1">
      <c r="A2" s="1331"/>
      <c r="B2" s="1332"/>
      <c r="C2" s="1332"/>
      <c r="D2" s="1332"/>
      <c r="E2" s="1333"/>
      <c r="F2" s="1340" t="s">
        <v>18</v>
      </c>
      <c r="G2" s="1341"/>
      <c r="H2" s="1341"/>
      <c r="I2" s="1341"/>
      <c r="J2" s="1341"/>
      <c r="K2" s="1341"/>
      <c r="L2" s="1341"/>
      <c r="M2" s="1342"/>
      <c r="N2" s="1284" t="s">
        <v>645</v>
      </c>
      <c r="O2" s="1285"/>
      <c r="P2" s="1285"/>
      <c r="Q2" s="1285"/>
      <c r="R2" s="1285"/>
      <c r="S2" s="1285"/>
      <c r="T2" s="1286"/>
    </row>
    <row r="3" spans="1:20" ht="16.5" thickBot="1">
      <c r="A3" s="1334"/>
      <c r="B3" s="1335"/>
      <c r="C3" s="1335"/>
      <c r="D3" s="1335"/>
      <c r="E3" s="1336"/>
      <c r="F3" s="1323" t="s">
        <v>17</v>
      </c>
      <c r="G3" s="1324"/>
      <c r="H3" s="1324"/>
      <c r="I3" s="1324"/>
      <c r="J3" s="1324"/>
      <c r="K3" s="1324"/>
      <c r="L3" s="1324"/>
      <c r="M3" s="1325"/>
      <c r="N3" s="1297" t="s">
        <v>96</v>
      </c>
      <c r="O3" s="1298"/>
      <c r="P3" s="1298"/>
      <c r="Q3" s="1298"/>
      <c r="R3" s="1298"/>
      <c r="S3" s="1298"/>
      <c r="T3" s="1299"/>
    </row>
    <row r="4" spans="1:20" ht="16.5" thickBot="1">
      <c r="A4" s="1337"/>
      <c r="B4" s="1338"/>
      <c r="C4" s="1338"/>
      <c r="D4" s="1338"/>
      <c r="E4" s="1339"/>
      <c r="F4" s="1326"/>
      <c r="G4" s="1327"/>
      <c r="H4" s="1327"/>
      <c r="I4" s="1327"/>
      <c r="J4" s="1327"/>
      <c r="K4" s="1327"/>
      <c r="L4" s="1327"/>
      <c r="M4" s="1328"/>
      <c r="N4" s="1300" t="s">
        <v>8</v>
      </c>
      <c r="O4" s="1301"/>
      <c r="P4" s="1301"/>
      <c r="Q4" s="1301"/>
      <c r="R4" s="1301"/>
      <c r="S4" s="1301"/>
      <c r="T4" s="1302"/>
    </row>
    <row r="5" spans="1:20" ht="15.75">
      <c r="A5" s="83"/>
      <c r="B5" s="83"/>
      <c r="C5" s="83"/>
      <c r="D5" s="83"/>
      <c r="E5" s="83"/>
      <c r="F5" s="83"/>
      <c r="G5" s="83"/>
      <c r="H5" s="83"/>
      <c r="I5" s="83"/>
      <c r="J5" s="100"/>
      <c r="K5" s="100"/>
      <c r="L5" s="101"/>
      <c r="M5" s="101"/>
      <c r="N5" s="101"/>
      <c r="O5" s="101"/>
      <c r="P5" s="101"/>
      <c r="Q5" s="101"/>
      <c r="R5" s="101"/>
      <c r="S5" s="101"/>
      <c r="T5" s="101"/>
    </row>
    <row r="6" spans="1:20" ht="15.75">
      <c r="A6" s="1322" t="s">
        <v>10</v>
      </c>
      <c r="B6" s="1322"/>
      <c r="C6" s="1322"/>
      <c r="D6" s="1322"/>
      <c r="E6" s="1322"/>
      <c r="F6" s="1494" t="s">
        <v>240</v>
      </c>
      <c r="G6" s="1363"/>
      <c r="H6" s="1363"/>
      <c r="I6" s="1363"/>
      <c r="J6" s="1363"/>
      <c r="K6" s="1363"/>
      <c r="L6" s="1363"/>
      <c r="M6" s="1364"/>
      <c r="N6" s="101"/>
      <c r="O6" s="101"/>
      <c r="P6" s="101"/>
      <c r="Q6" s="101"/>
      <c r="R6" s="101"/>
      <c r="S6" s="101"/>
      <c r="T6" s="101"/>
    </row>
    <row r="7" spans="1:20" ht="15.75">
      <c r="A7" s="1490">
        <f t="array" aca="1" ref="A7" ca="1">+#REF!+A7:T16</f>
        <v>3</v>
      </c>
      <c r="B7" s="1322"/>
      <c r="C7" s="1322"/>
      <c r="D7" s="1322"/>
      <c r="E7" s="1322"/>
      <c r="F7" s="820">
        <v>2024</v>
      </c>
      <c r="G7" s="821"/>
      <c r="H7" s="821"/>
      <c r="I7" s="821"/>
      <c r="J7" s="821"/>
      <c r="K7" s="821"/>
      <c r="L7" s="821"/>
      <c r="M7" s="822"/>
      <c r="N7" s="101"/>
      <c r="O7" s="101"/>
      <c r="P7" s="101"/>
      <c r="Q7" s="101"/>
      <c r="R7" s="101"/>
      <c r="S7" s="101"/>
      <c r="T7" s="101"/>
    </row>
    <row r="8" spans="1:20" ht="15.75">
      <c r="A8" s="1322" t="s">
        <v>6</v>
      </c>
      <c r="B8" s="1322"/>
      <c r="C8" s="1322"/>
      <c r="D8" s="1322"/>
      <c r="E8" s="1322"/>
      <c r="F8" s="820" t="s">
        <v>713</v>
      </c>
      <c r="G8" s="821"/>
      <c r="H8" s="821"/>
      <c r="I8" s="821"/>
      <c r="J8" s="821"/>
      <c r="K8" s="821"/>
      <c r="L8" s="821"/>
      <c r="M8" s="822"/>
      <c r="N8" s="101"/>
      <c r="O8" s="101"/>
      <c r="P8" s="101"/>
      <c r="Q8" s="101"/>
      <c r="R8" s="101"/>
      <c r="S8" s="101"/>
      <c r="T8" s="101"/>
    </row>
    <row r="9" spans="1:20" ht="15.75">
      <c r="A9" s="1322" t="s">
        <v>7</v>
      </c>
      <c r="B9" s="1322"/>
      <c r="C9" s="1322"/>
      <c r="D9" s="1322"/>
      <c r="E9" s="1322"/>
      <c r="F9" s="820" t="s">
        <v>1263</v>
      </c>
      <c r="G9" s="821"/>
      <c r="H9" s="821"/>
      <c r="I9" s="821"/>
      <c r="J9" s="821"/>
      <c r="K9" s="821"/>
      <c r="L9" s="821"/>
      <c r="M9" s="822"/>
      <c r="N9" s="101"/>
      <c r="O9" s="101"/>
      <c r="P9" s="101"/>
      <c r="Q9" s="101"/>
      <c r="R9" s="101"/>
      <c r="S9" s="101"/>
      <c r="T9" s="101"/>
    </row>
    <row r="10" spans="1:20" ht="16.5" thickBot="1">
      <c r="A10" s="133"/>
      <c r="B10" s="133"/>
      <c r="C10" s="133"/>
      <c r="D10" s="134"/>
      <c r="E10" s="134"/>
      <c r="F10" s="135"/>
      <c r="G10" s="134"/>
      <c r="H10" s="134"/>
      <c r="I10" s="134"/>
      <c r="J10" s="136"/>
      <c r="K10" s="137"/>
      <c r="L10" s="137"/>
      <c r="M10" s="138"/>
      <c r="N10" s="139"/>
      <c r="O10" s="139"/>
      <c r="P10" s="139"/>
      <c r="Q10" s="139"/>
      <c r="R10" s="139"/>
      <c r="S10" s="139"/>
      <c r="T10" s="139"/>
    </row>
    <row r="11" spans="1:20" ht="16.5" thickBot="1">
      <c r="A11" s="1491" t="s">
        <v>9</v>
      </c>
      <c r="B11" s="1492"/>
      <c r="C11" s="1492"/>
      <c r="D11" s="1492"/>
      <c r="E11" s="1492"/>
      <c r="F11" s="1492"/>
      <c r="G11" s="1492"/>
      <c r="H11" s="1492"/>
      <c r="I11" s="1492"/>
      <c r="J11" s="1492"/>
      <c r="K11" s="1492"/>
      <c r="L11" s="1492"/>
      <c r="M11" s="1492"/>
      <c r="N11" s="1492"/>
      <c r="O11" s="1492"/>
      <c r="P11" s="1492"/>
      <c r="Q11" s="1492"/>
      <c r="R11" s="1492"/>
      <c r="S11" s="1492"/>
      <c r="T11" s="1493"/>
    </row>
    <row r="12" spans="1:20" ht="16.5" thickBot="1">
      <c r="A12" s="140"/>
      <c r="B12" s="141"/>
      <c r="C12" s="141"/>
      <c r="D12" s="142"/>
      <c r="E12" s="142"/>
      <c r="F12" s="141"/>
      <c r="G12" s="142"/>
      <c r="H12" s="142"/>
      <c r="I12" s="142"/>
      <c r="J12" s="143"/>
      <c r="K12" s="142"/>
      <c r="L12" s="142"/>
      <c r="M12" s="141"/>
      <c r="N12" s="142"/>
      <c r="O12" s="142"/>
      <c r="P12" s="142"/>
      <c r="Q12" s="142"/>
      <c r="R12" s="142"/>
      <c r="S12" s="142"/>
      <c r="T12" s="144"/>
    </row>
    <row r="13" spans="1:20" ht="16.5" thickBot="1">
      <c r="A13" s="1498" t="s">
        <v>16</v>
      </c>
      <c r="B13" s="1499"/>
      <c r="C13" s="1499"/>
      <c r="D13" s="1499"/>
      <c r="E13" s="1499"/>
      <c r="F13" s="1499"/>
      <c r="G13" s="1499"/>
      <c r="H13" s="1499"/>
      <c r="I13" s="1499"/>
      <c r="J13" s="1499"/>
      <c r="K13" s="1499"/>
      <c r="L13" s="1500"/>
      <c r="M13" s="1501" t="s">
        <v>1</v>
      </c>
      <c r="N13" s="1502"/>
      <c r="O13" s="1502"/>
      <c r="P13" s="1502"/>
      <c r="Q13" s="1502"/>
      <c r="R13" s="1502"/>
      <c r="S13" s="1502"/>
      <c r="T13" s="1503"/>
    </row>
    <row r="14" spans="1:20" ht="32.25" customHeight="1">
      <c r="A14" s="1507" t="s">
        <v>27</v>
      </c>
      <c r="B14" s="1495" t="s">
        <v>290</v>
      </c>
      <c r="C14" s="1495" t="s">
        <v>291</v>
      </c>
      <c r="D14" s="1495" t="s">
        <v>26</v>
      </c>
      <c r="E14" s="1495" t="s">
        <v>19</v>
      </c>
      <c r="F14" s="1495" t="s">
        <v>11</v>
      </c>
      <c r="G14" s="1495"/>
      <c r="H14" s="1495"/>
      <c r="I14" s="1495"/>
      <c r="J14" s="1496" t="s">
        <v>20</v>
      </c>
      <c r="K14" s="1496" t="s">
        <v>21</v>
      </c>
      <c r="L14" s="1496" t="s">
        <v>2</v>
      </c>
      <c r="M14" s="1509" t="s">
        <v>22</v>
      </c>
      <c r="N14" s="1509" t="s">
        <v>3</v>
      </c>
      <c r="O14" s="1509"/>
      <c r="P14" s="1509"/>
      <c r="Q14" s="1509" t="s">
        <v>188</v>
      </c>
      <c r="R14" s="1509" t="s">
        <v>5</v>
      </c>
      <c r="S14" s="721" t="s">
        <v>29</v>
      </c>
      <c r="T14" s="1505" t="s">
        <v>0</v>
      </c>
    </row>
    <row r="15" spans="1:20" ht="15.75">
      <c r="A15" s="1508"/>
      <c r="B15" s="1504"/>
      <c r="C15" s="1504"/>
      <c r="D15" s="1504"/>
      <c r="E15" s="1504"/>
      <c r="F15" s="717" t="s">
        <v>12</v>
      </c>
      <c r="G15" s="717" t="s">
        <v>13</v>
      </c>
      <c r="H15" s="717" t="s">
        <v>14</v>
      </c>
      <c r="I15" s="717" t="s">
        <v>15</v>
      </c>
      <c r="J15" s="1497"/>
      <c r="K15" s="1497"/>
      <c r="L15" s="1497"/>
      <c r="M15" s="1510"/>
      <c r="N15" s="719" t="s">
        <v>30</v>
      </c>
      <c r="O15" s="718" t="s">
        <v>28</v>
      </c>
      <c r="P15" s="718" t="s">
        <v>31</v>
      </c>
      <c r="Q15" s="1510"/>
      <c r="R15" s="1510"/>
      <c r="S15" s="718"/>
      <c r="T15" s="1506"/>
    </row>
    <row r="16" spans="1:20" ht="15.75" thickBot="1">
      <c r="A16" s="606"/>
      <c r="B16" s="724"/>
      <c r="C16" s="724"/>
      <c r="D16" s="725"/>
      <c r="E16" s="725"/>
      <c r="F16" s="726"/>
      <c r="G16" s="725"/>
      <c r="H16" s="725"/>
      <c r="I16" s="725"/>
      <c r="J16" s="727"/>
      <c r="K16" s="725"/>
      <c r="L16" s="725"/>
      <c r="M16" s="724"/>
      <c r="N16" s="725"/>
      <c r="O16" s="725"/>
      <c r="P16" s="725"/>
      <c r="Q16" s="725"/>
      <c r="R16" s="725"/>
      <c r="S16" s="62"/>
      <c r="T16" s="722"/>
    </row>
    <row r="17" spans="1:20" ht="30" customHeight="1">
      <c r="A17" s="1534">
        <v>1</v>
      </c>
      <c r="B17" s="1540" t="s">
        <v>1173</v>
      </c>
      <c r="C17" s="1537" t="s">
        <v>385</v>
      </c>
      <c r="D17" s="1528" t="s">
        <v>647</v>
      </c>
      <c r="E17" s="537" t="s">
        <v>648</v>
      </c>
      <c r="F17" s="1530">
        <v>1</v>
      </c>
      <c r="G17" s="1530">
        <v>1</v>
      </c>
      <c r="H17" s="1523">
        <v>1</v>
      </c>
      <c r="I17" s="1523">
        <v>1</v>
      </c>
      <c r="J17" s="1528" t="s">
        <v>1174</v>
      </c>
      <c r="K17" s="1529"/>
      <c r="L17" s="1526"/>
      <c r="M17" s="1530">
        <v>1</v>
      </c>
      <c r="N17" s="1522">
        <v>0</v>
      </c>
      <c r="O17" s="1523">
        <v>1</v>
      </c>
      <c r="P17" s="1524" t="s">
        <v>390</v>
      </c>
      <c r="Q17" s="1526"/>
      <c r="R17" s="1527"/>
      <c r="S17" s="1511"/>
      <c r="T17" s="1512"/>
    </row>
    <row r="18" spans="1:20" ht="15" customHeight="1">
      <c r="A18" s="1535"/>
      <c r="B18" s="1517"/>
      <c r="C18" s="1538"/>
      <c r="D18" s="1519"/>
      <c r="E18" s="536" t="s">
        <v>649</v>
      </c>
      <c r="F18" s="1513"/>
      <c r="G18" s="1513"/>
      <c r="H18" s="1095"/>
      <c r="I18" s="1095"/>
      <c r="J18" s="1519"/>
      <c r="K18" s="1518"/>
      <c r="L18" s="1516"/>
      <c r="M18" s="1513"/>
      <c r="N18" s="1514"/>
      <c r="O18" s="1515"/>
      <c r="P18" s="1525"/>
      <c r="Q18" s="1516"/>
      <c r="R18" s="1512"/>
      <c r="S18" s="1511"/>
      <c r="T18" s="1512"/>
    </row>
    <row r="19" spans="1:20" ht="30">
      <c r="A19" s="1535"/>
      <c r="B19" s="1517"/>
      <c r="C19" s="1538"/>
      <c r="D19" s="1519"/>
      <c r="E19" s="536" t="s">
        <v>650</v>
      </c>
      <c r="F19" s="1513"/>
      <c r="G19" s="1513"/>
      <c r="H19" s="1095"/>
      <c r="I19" s="1095"/>
      <c r="J19" s="1519"/>
      <c r="K19" s="1518"/>
      <c r="L19" s="1516"/>
      <c r="M19" s="1513"/>
      <c r="N19" s="1514"/>
      <c r="O19" s="1515"/>
      <c r="P19" s="1525"/>
      <c r="Q19" s="1516"/>
      <c r="R19" s="1512"/>
      <c r="S19" s="1511"/>
      <c r="T19" s="1512"/>
    </row>
    <row r="20" spans="1:20" ht="15" customHeight="1">
      <c r="A20" s="1535"/>
      <c r="B20" s="1517"/>
      <c r="C20" s="1538"/>
      <c r="D20" s="1519"/>
      <c r="E20" s="536" t="s">
        <v>651</v>
      </c>
      <c r="F20" s="1513"/>
      <c r="G20" s="1513"/>
      <c r="H20" s="1095"/>
      <c r="I20" s="1095"/>
      <c r="J20" s="1519"/>
      <c r="K20" s="1518"/>
      <c r="L20" s="1516"/>
      <c r="M20" s="1513"/>
      <c r="N20" s="1514"/>
      <c r="O20" s="1515"/>
      <c r="P20" s="1525"/>
      <c r="Q20" s="1516"/>
      <c r="R20" s="1512"/>
      <c r="S20" s="1511"/>
      <c r="T20" s="1512"/>
    </row>
    <row r="21" spans="1:20" ht="30" customHeight="1">
      <c r="A21" s="1535">
        <v>2</v>
      </c>
      <c r="B21" s="1539" t="s">
        <v>1173</v>
      </c>
      <c r="C21" s="1539" t="s">
        <v>385</v>
      </c>
      <c r="D21" s="1520" t="s">
        <v>652</v>
      </c>
      <c r="E21" s="536" t="s">
        <v>653</v>
      </c>
      <c r="F21" s="1513">
        <v>1</v>
      </c>
      <c r="G21" s="1513">
        <v>1</v>
      </c>
      <c r="H21" s="1515">
        <v>1</v>
      </c>
      <c r="I21" s="1515">
        <v>1</v>
      </c>
      <c r="J21" s="1519" t="s">
        <v>1175</v>
      </c>
      <c r="K21" s="1516"/>
      <c r="L21" s="1516"/>
      <c r="M21" s="1513">
        <v>1</v>
      </c>
      <c r="N21" s="1514">
        <v>1</v>
      </c>
      <c r="O21" s="1515">
        <v>1</v>
      </c>
      <c r="P21" s="1525" t="s">
        <v>390</v>
      </c>
      <c r="Q21" s="1516"/>
      <c r="R21" s="1512"/>
      <c r="S21" s="1511"/>
      <c r="T21" s="1512"/>
    </row>
    <row r="22" spans="1:20" ht="30">
      <c r="A22" s="1535"/>
      <c r="B22" s="1539"/>
      <c r="C22" s="1539"/>
      <c r="D22" s="1520"/>
      <c r="E22" s="536" t="s">
        <v>654</v>
      </c>
      <c r="F22" s="1513"/>
      <c r="G22" s="1513"/>
      <c r="H22" s="1515"/>
      <c r="I22" s="1515"/>
      <c r="J22" s="1519"/>
      <c r="K22" s="1516"/>
      <c r="L22" s="1516"/>
      <c r="M22" s="1513"/>
      <c r="N22" s="1514"/>
      <c r="O22" s="1515"/>
      <c r="P22" s="1525"/>
      <c r="Q22" s="1516"/>
      <c r="R22" s="1512"/>
      <c r="S22" s="1511"/>
      <c r="T22" s="1512"/>
    </row>
    <row r="23" spans="1:20" ht="30">
      <c r="A23" s="1535"/>
      <c r="B23" s="1539"/>
      <c r="C23" s="1539"/>
      <c r="D23" s="1520"/>
      <c r="E23" s="536" t="s">
        <v>655</v>
      </c>
      <c r="F23" s="1513"/>
      <c r="G23" s="1513"/>
      <c r="H23" s="1515"/>
      <c r="I23" s="1515"/>
      <c r="J23" s="1519"/>
      <c r="K23" s="1516"/>
      <c r="L23" s="1516"/>
      <c r="M23" s="1513"/>
      <c r="N23" s="1514"/>
      <c r="O23" s="1515"/>
      <c r="P23" s="1525"/>
      <c r="Q23" s="1516"/>
      <c r="R23" s="1512"/>
      <c r="S23" s="1511"/>
      <c r="T23" s="1512"/>
    </row>
    <row r="24" spans="1:20" ht="37.5" customHeight="1">
      <c r="A24" s="1535"/>
      <c r="B24" s="1539"/>
      <c r="C24" s="1539"/>
      <c r="D24" s="1520"/>
      <c r="E24" s="536" t="s">
        <v>656</v>
      </c>
      <c r="F24" s="1513"/>
      <c r="G24" s="1513"/>
      <c r="H24" s="1515"/>
      <c r="I24" s="1515"/>
      <c r="J24" s="1519"/>
      <c r="K24" s="1516"/>
      <c r="L24" s="1516"/>
      <c r="M24" s="1513"/>
      <c r="N24" s="1514"/>
      <c r="O24" s="1515"/>
      <c r="P24" s="1525"/>
      <c r="Q24" s="1516"/>
      <c r="R24" s="1512"/>
      <c r="S24" s="1511"/>
      <c r="T24" s="1512"/>
    </row>
    <row r="25" spans="1:20" ht="45" customHeight="1">
      <c r="A25" s="1535">
        <v>3</v>
      </c>
      <c r="B25" s="1520" t="s">
        <v>1173</v>
      </c>
      <c r="C25" s="1520" t="s">
        <v>385</v>
      </c>
      <c r="D25" s="1520" t="s">
        <v>241</v>
      </c>
      <c r="E25" s="536" t="s">
        <v>657</v>
      </c>
      <c r="F25" s="1513">
        <v>1</v>
      </c>
      <c r="G25" s="1513">
        <v>1</v>
      </c>
      <c r="H25" s="1513">
        <v>1</v>
      </c>
      <c r="I25" s="1513">
        <v>1</v>
      </c>
      <c r="J25" s="1519" t="s">
        <v>1176</v>
      </c>
      <c r="K25" s="1531"/>
      <c r="L25" s="1095"/>
      <c r="M25" s="1513">
        <v>1</v>
      </c>
      <c r="N25" s="1514">
        <v>-2</v>
      </c>
      <c r="O25" s="1515">
        <v>1</v>
      </c>
      <c r="P25" s="1409" t="s">
        <v>390</v>
      </c>
      <c r="Q25" s="1095"/>
      <c r="R25" s="1533"/>
      <c r="S25" s="1532"/>
      <c r="T25" s="1533"/>
    </row>
    <row r="26" spans="1:20" ht="30">
      <c r="A26" s="1535"/>
      <c r="B26" s="1520"/>
      <c r="C26" s="1520"/>
      <c r="D26" s="1520"/>
      <c r="E26" s="536" t="s">
        <v>658</v>
      </c>
      <c r="F26" s="1521"/>
      <c r="G26" s="1521"/>
      <c r="H26" s="1521"/>
      <c r="I26" s="1513"/>
      <c r="J26" s="1519"/>
      <c r="K26" s="1531"/>
      <c r="L26" s="1095"/>
      <c r="M26" s="1513"/>
      <c r="N26" s="1514"/>
      <c r="O26" s="1515"/>
      <c r="P26" s="1409"/>
      <c r="Q26" s="1095"/>
      <c r="R26" s="1533"/>
      <c r="S26" s="1532"/>
      <c r="T26" s="1533"/>
    </row>
    <row r="27" spans="1:20" ht="30" customHeight="1">
      <c r="A27" s="1535">
        <v>4</v>
      </c>
      <c r="B27" s="1520" t="s">
        <v>1173</v>
      </c>
      <c r="C27" s="1520" t="s">
        <v>385</v>
      </c>
      <c r="D27" s="1520" t="s">
        <v>659</v>
      </c>
      <c r="E27" s="536" t="s">
        <v>660</v>
      </c>
      <c r="F27" s="1513">
        <v>1</v>
      </c>
      <c r="G27" s="1513">
        <v>1</v>
      </c>
      <c r="H27" s="1513">
        <v>1</v>
      </c>
      <c r="I27" s="1513">
        <v>1</v>
      </c>
      <c r="J27" s="1519" t="s">
        <v>1177</v>
      </c>
      <c r="K27" s="1518"/>
      <c r="L27" s="1516"/>
      <c r="M27" s="1521">
        <v>100</v>
      </c>
      <c r="N27" s="1514">
        <v>0</v>
      </c>
      <c r="O27" s="1515">
        <v>1</v>
      </c>
      <c r="P27" s="1409" t="s">
        <v>390</v>
      </c>
      <c r="Q27" s="1516"/>
      <c r="R27" s="1512"/>
      <c r="S27" s="1511"/>
      <c r="T27" s="1512"/>
    </row>
    <row r="28" spans="1:20" ht="30">
      <c r="A28" s="1535"/>
      <c r="B28" s="1520"/>
      <c r="C28" s="1520"/>
      <c r="D28" s="1520"/>
      <c r="E28" s="536" t="s">
        <v>661</v>
      </c>
      <c r="F28" s="1521"/>
      <c r="G28" s="1521"/>
      <c r="H28" s="1521"/>
      <c r="I28" s="1521"/>
      <c r="J28" s="1519"/>
      <c r="K28" s="1518"/>
      <c r="L28" s="1516"/>
      <c r="M28" s="1521"/>
      <c r="N28" s="1514"/>
      <c r="O28" s="1515"/>
      <c r="P28" s="1409"/>
      <c r="Q28" s="1516"/>
      <c r="R28" s="1512"/>
      <c r="S28" s="1511"/>
      <c r="T28" s="1512"/>
    </row>
    <row r="29" spans="1:20" ht="30" customHeight="1">
      <c r="A29" s="1535">
        <v>5</v>
      </c>
      <c r="B29" s="1517" t="s">
        <v>1178</v>
      </c>
      <c r="C29" s="1517" t="s">
        <v>385</v>
      </c>
      <c r="D29" s="1520" t="s">
        <v>662</v>
      </c>
      <c r="E29" s="416" t="s">
        <v>663</v>
      </c>
      <c r="F29" s="1513">
        <v>1</v>
      </c>
      <c r="G29" s="1513">
        <v>1</v>
      </c>
      <c r="H29" s="1515">
        <v>1</v>
      </c>
      <c r="I29" s="1515">
        <v>1</v>
      </c>
      <c r="J29" s="1519" t="s">
        <v>1179</v>
      </c>
      <c r="K29" s="1518"/>
      <c r="L29" s="1516"/>
      <c r="M29" s="1513">
        <v>1</v>
      </c>
      <c r="N29" s="1514">
        <v>0</v>
      </c>
      <c r="O29" s="1515">
        <v>1</v>
      </c>
      <c r="P29" s="1409" t="s">
        <v>390</v>
      </c>
      <c r="Q29" s="1516"/>
      <c r="R29" s="1512"/>
      <c r="S29" s="1511"/>
      <c r="T29" s="1512"/>
    </row>
    <row r="30" spans="1:20">
      <c r="A30" s="1535"/>
      <c r="B30" s="1517"/>
      <c r="C30" s="1517"/>
      <c r="D30" s="1520"/>
      <c r="E30" s="536" t="s">
        <v>664</v>
      </c>
      <c r="F30" s="1521"/>
      <c r="G30" s="1521"/>
      <c r="H30" s="1095"/>
      <c r="I30" s="1515"/>
      <c r="J30" s="1519"/>
      <c r="K30" s="1518"/>
      <c r="L30" s="1516"/>
      <c r="M30" s="1513"/>
      <c r="N30" s="1514"/>
      <c r="O30" s="1515"/>
      <c r="P30" s="1409"/>
      <c r="Q30" s="1516"/>
      <c r="R30" s="1512"/>
      <c r="S30" s="1511"/>
      <c r="T30" s="1512"/>
    </row>
    <row r="31" spans="1:20">
      <c r="A31" s="1535"/>
      <c r="B31" s="1517"/>
      <c r="C31" s="1517"/>
      <c r="D31" s="1520"/>
      <c r="E31" s="536" t="s">
        <v>665</v>
      </c>
      <c r="F31" s="1521"/>
      <c r="G31" s="1521"/>
      <c r="H31" s="1095"/>
      <c r="I31" s="1515"/>
      <c r="J31" s="1519"/>
      <c r="K31" s="1518"/>
      <c r="L31" s="1516"/>
      <c r="M31" s="1513"/>
      <c r="N31" s="1514"/>
      <c r="O31" s="1515"/>
      <c r="P31" s="1409"/>
      <c r="Q31" s="1516"/>
      <c r="R31" s="1512"/>
      <c r="S31" s="1511"/>
      <c r="T31" s="1512"/>
    </row>
    <row r="32" spans="1:20">
      <c r="A32" s="1535"/>
      <c r="B32" s="1517"/>
      <c r="C32" s="1517"/>
      <c r="D32" s="1520"/>
      <c r="E32" s="536" t="s">
        <v>666</v>
      </c>
      <c r="F32" s="1521"/>
      <c r="G32" s="1521"/>
      <c r="H32" s="1095"/>
      <c r="I32" s="1515"/>
      <c r="J32" s="1519"/>
      <c r="K32" s="1518"/>
      <c r="L32" s="1516"/>
      <c r="M32" s="1513"/>
      <c r="N32" s="1514"/>
      <c r="O32" s="1515"/>
      <c r="P32" s="1409"/>
      <c r="Q32" s="1516"/>
      <c r="R32" s="1512"/>
      <c r="S32" s="1511"/>
      <c r="T32" s="1512"/>
    </row>
    <row r="33" spans="1:20" ht="30">
      <c r="A33" s="1535"/>
      <c r="B33" s="1517"/>
      <c r="C33" s="1517"/>
      <c r="D33" s="1520"/>
      <c r="E33" s="536" t="s">
        <v>1180</v>
      </c>
      <c r="F33" s="1521"/>
      <c r="G33" s="1521"/>
      <c r="H33" s="1095"/>
      <c r="I33" s="1515"/>
      <c r="J33" s="1519"/>
      <c r="K33" s="1518"/>
      <c r="L33" s="1516"/>
      <c r="M33" s="1513"/>
      <c r="N33" s="1514"/>
      <c r="O33" s="1515"/>
      <c r="P33" s="1409"/>
      <c r="Q33" s="1516"/>
      <c r="R33" s="1512"/>
      <c r="S33" s="1511"/>
      <c r="T33" s="1512"/>
    </row>
    <row r="34" spans="1:20" ht="30" customHeight="1">
      <c r="A34" s="1535">
        <v>6</v>
      </c>
      <c r="B34" s="1517" t="s">
        <v>1178</v>
      </c>
      <c r="C34" s="1517" t="s">
        <v>385</v>
      </c>
      <c r="D34" s="1520" t="s">
        <v>667</v>
      </c>
      <c r="E34" s="536" t="s">
        <v>668</v>
      </c>
      <c r="F34" s="1513">
        <v>1</v>
      </c>
      <c r="G34" s="1513">
        <v>1</v>
      </c>
      <c r="H34" s="1515">
        <v>1</v>
      </c>
      <c r="I34" s="1515">
        <v>1</v>
      </c>
      <c r="J34" s="1519" t="s">
        <v>1181</v>
      </c>
      <c r="K34" s="1518"/>
      <c r="L34" s="1516"/>
      <c r="M34" s="1513">
        <v>1</v>
      </c>
      <c r="N34" s="1514">
        <v>-2</v>
      </c>
      <c r="O34" s="1515">
        <v>3</v>
      </c>
      <c r="P34" s="1409" t="s">
        <v>390</v>
      </c>
      <c r="Q34" s="1516"/>
      <c r="R34" s="1512"/>
      <c r="S34" s="1511"/>
      <c r="T34" s="1512"/>
    </row>
    <row r="35" spans="1:20">
      <c r="A35" s="1535"/>
      <c r="B35" s="1517" t="s">
        <v>1178</v>
      </c>
      <c r="C35" s="1517" t="s">
        <v>385</v>
      </c>
      <c r="D35" s="1520"/>
      <c r="E35" s="536" t="s">
        <v>669</v>
      </c>
      <c r="F35" s="1521"/>
      <c r="G35" s="1521"/>
      <c r="H35" s="1095"/>
      <c r="I35" s="1515"/>
      <c r="J35" s="1519"/>
      <c r="K35" s="1518"/>
      <c r="L35" s="1516"/>
      <c r="M35" s="1513"/>
      <c r="N35" s="1514"/>
      <c r="O35" s="1515"/>
      <c r="P35" s="1409"/>
      <c r="Q35" s="1516"/>
      <c r="R35" s="1512"/>
      <c r="S35" s="1511"/>
      <c r="T35" s="1512"/>
    </row>
    <row r="36" spans="1:20" ht="30">
      <c r="A36" s="1535"/>
      <c r="B36" s="1517" t="s">
        <v>1178</v>
      </c>
      <c r="C36" s="1517" t="s">
        <v>385</v>
      </c>
      <c r="D36" s="1520"/>
      <c r="E36" s="536" t="s">
        <v>670</v>
      </c>
      <c r="F36" s="1521"/>
      <c r="G36" s="1521"/>
      <c r="H36" s="1095"/>
      <c r="I36" s="1515"/>
      <c r="J36" s="1519"/>
      <c r="K36" s="1518"/>
      <c r="L36" s="1516"/>
      <c r="M36" s="1513"/>
      <c r="N36" s="1514"/>
      <c r="O36" s="1515"/>
      <c r="P36" s="1409"/>
      <c r="Q36" s="1516"/>
      <c r="R36" s="1512"/>
      <c r="S36" s="1511"/>
      <c r="T36" s="1512"/>
    </row>
    <row r="37" spans="1:20" ht="60.75" thickBot="1">
      <c r="A37" s="1536"/>
      <c r="B37" s="538" t="s">
        <v>1178</v>
      </c>
      <c r="C37" s="538" t="s">
        <v>385</v>
      </c>
      <c r="D37" s="539" t="s">
        <v>671</v>
      </c>
      <c r="E37" s="540" t="s">
        <v>672</v>
      </c>
      <c r="F37" s="298">
        <v>1</v>
      </c>
      <c r="G37" s="298">
        <v>1</v>
      </c>
      <c r="H37" s="541">
        <v>1</v>
      </c>
      <c r="I37" s="541">
        <v>1</v>
      </c>
      <c r="J37" s="542" t="s">
        <v>1182</v>
      </c>
      <c r="K37" s="300"/>
      <c r="L37" s="301"/>
      <c r="M37" s="298">
        <v>1</v>
      </c>
      <c r="N37" s="302">
        <v>-2</v>
      </c>
      <c r="O37" s="299">
        <v>3</v>
      </c>
      <c r="P37" s="543" t="s">
        <v>390</v>
      </c>
      <c r="Q37" s="301"/>
      <c r="R37" s="303"/>
      <c r="S37" s="723"/>
      <c r="T37" s="303"/>
    </row>
    <row r="38" spans="1:20" ht="15" customHeight="1">
      <c r="P38" s="175"/>
    </row>
    <row r="39" spans="1:20" ht="15.75">
      <c r="A39" s="728" t="s">
        <v>24</v>
      </c>
      <c r="B39" s="729"/>
      <c r="C39" s="729"/>
      <c r="D39" s="729"/>
      <c r="E39" s="729"/>
      <c r="F39" s="62"/>
      <c r="G39" s="62"/>
      <c r="H39" s="62"/>
      <c r="I39" s="62"/>
      <c r="J39" s="62"/>
      <c r="K39" s="62"/>
      <c r="L39" s="62"/>
      <c r="M39" s="62"/>
      <c r="N39" s="62"/>
      <c r="O39" s="62"/>
      <c r="P39" s="730"/>
      <c r="Q39" s="62"/>
      <c r="R39" s="62"/>
      <c r="S39" s="62"/>
      <c r="T39" s="62"/>
    </row>
    <row r="40" spans="1:20" ht="15" customHeight="1">
      <c r="A40" s="720"/>
      <c r="B40" s="731"/>
      <c r="C40" s="731"/>
      <c r="D40" s="731"/>
      <c r="E40" s="731"/>
      <c r="F40" s="62"/>
      <c r="G40" s="62"/>
      <c r="H40" s="62"/>
      <c r="I40" s="62"/>
      <c r="J40" s="62"/>
      <c r="K40" s="62"/>
      <c r="L40" s="62"/>
      <c r="M40" s="62"/>
      <c r="N40" s="62"/>
      <c r="O40" s="62"/>
      <c r="P40" s="730"/>
      <c r="Q40" s="62"/>
      <c r="R40" s="62"/>
      <c r="S40" s="62"/>
      <c r="T40" s="62"/>
    </row>
    <row r="41" spans="1:20">
      <c r="A41" s="729"/>
      <c r="B41" s="731"/>
      <c r="C41" s="731"/>
      <c r="D41" s="731"/>
      <c r="E41" s="731"/>
      <c r="F41" s="62"/>
      <c r="G41" s="62"/>
      <c r="H41" s="62"/>
      <c r="I41" s="62"/>
      <c r="J41" s="62"/>
      <c r="K41" s="62"/>
      <c r="L41" s="62"/>
      <c r="M41" s="62"/>
      <c r="N41" s="62"/>
      <c r="O41" s="62"/>
      <c r="P41" s="62"/>
      <c r="Q41" s="62"/>
      <c r="R41" s="62"/>
      <c r="S41" s="62"/>
      <c r="T41" s="62"/>
    </row>
    <row r="42" spans="1:20">
      <c r="A42" s="62"/>
      <c r="B42" s="62"/>
      <c r="C42" s="62"/>
      <c r="D42" s="62"/>
      <c r="E42" s="62"/>
      <c r="F42" s="62"/>
      <c r="G42" s="62"/>
      <c r="H42" s="62"/>
      <c r="I42" s="62"/>
      <c r="J42" s="62"/>
      <c r="K42" s="62"/>
      <c r="L42" s="62"/>
      <c r="M42" s="62"/>
      <c r="N42" s="62"/>
      <c r="O42" s="62"/>
      <c r="P42" s="62"/>
      <c r="Q42" s="62"/>
      <c r="R42" s="62"/>
      <c r="S42" s="62"/>
      <c r="T42" s="62"/>
    </row>
    <row r="43" spans="1:20">
      <c r="A43" s="62"/>
      <c r="B43" s="62"/>
      <c r="C43" s="62"/>
      <c r="D43" s="62"/>
      <c r="E43" s="62"/>
      <c r="F43" s="62"/>
      <c r="G43" s="62"/>
      <c r="H43" s="62"/>
      <c r="I43" s="62"/>
      <c r="J43" s="62"/>
      <c r="K43" s="62"/>
      <c r="L43" s="62"/>
      <c r="M43" s="62"/>
      <c r="N43" s="62"/>
      <c r="O43" s="62"/>
      <c r="P43" s="62"/>
      <c r="Q43" s="62"/>
      <c r="R43" s="62"/>
      <c r="S43" s="62"/>
      <c r="T43" s="62"/>
    </row>
    <row r="44" spans="1:20" ht="30" customHeight="1">
      <c r="A44" s="62"/>
      <c r="B44" s="62"/>
      <c r="C44" s="62"/>
      <c r="D44" s="62"/>
      <c r="E44" s="62"/>
      <c r="F44" s="62"/>
      <c r="G44" s="62"/>
      <c r="H44" s="62"/>
      <c r="I44" s="62"/>
      <c r="J44" s="62"/>
      <c r="K44" s="62"/>
      <c r="L44" s="62"/>
      <c r="M44" s="62"/>
      <c r="N44" s="62"/>
      <c r="O44" s="62"/>
      <c r="P44" s="62"/>
      <c r="Q44" s="62"/>
      <c r="R44" s="62"/>
      <c r="S44" s="62"/>
      <c r="T44" s="62"/>
    </row>
    <row r="48" spans="1:20" ht="30" customHeight="1"/>
    <row r="52" ht="30" customHeight="1"/>
    <row r="55" ht="45" customHeight="1"/>
    <row r="57" ht="30" customHeight="1"/>
    <row r="59" ht="30" customHeight="1"/>
    <row r="62" ht="30" customHeight="1"/>
    <row r="67" ht="30" customHeight="1"/>
  </sheetData>
  <mergeCells count="145">
    <mergeCell ref="A17:A20"/>
    <mergeCell ref="A21:A24"/>
    <mergeCell ref="A25:A26"/>
    <mergeCell ref="A27:A28"/>
    <mergeCell ref="A29:A33"/>
    <mergeCell ref="A34:A37"/>
    <mergeCell ref="B34:B36"/>
    <mergeCell ref="Q25:Q26"/>
    <mergeCell ref="R25:R26"/>
    <mergeCell ref="C34:C36"/>
    <mergeCell ref="C17:C20"/>
    <mergeCell ref="C21:C24"/>
    <mergeCell ref="B21:B24"/>
    <mergeCell ref="N21:N24"/>
    <mergeCell ref="O21:O24"/>
    <mergeCell ref="P21:P24"/>
    <mergeCell ref="Q21:Q24"/>
    <mergeCell ref="R21:R24"/>
    <mergeCell ref="B17:B20"/>
    <mergeCell ref="D17:D20"/>
    <mergeCell ref="F17:F20"/>
    <mergeCell ref="G17:G20"/>
    <mergeCell ref="B29:B33"/>
    <mergeCell ref="G29:G33"/>
    <mergeCell ref="S25:S26"/>
    <mergeCell ref="T25:T26"/>
    <mergeCell ref="B27:B28"/>
    <mergeCell ref="F27:F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C27:C28"/>
    <mergeCell ref="G25:G26"/>
    <mergeCell ref="H25:H26"/>
    <mergeCell ref="C25:C26"/>
    <mergeCell ref="B25:B26"/>
    <mergeCell ref="S21:S24"/>
    <mergeCell ref="T21:T24"/>
    <mergeCell ref="D25:D26"/>
    <mergeCell ref="N25:N26"/>
    <mergeCell ref="O25:O26"/>
    <mergeCell ref="P25:P26"/>
    <mergeCell ref="P29:P33"/>
    <mergeCell ref="Q29:Q33"/>
    <mergeCell ref="D21:D24"/>
    <mergeCell ref="L21:L24"/>
    <mergeCell ref="M21:M24"/>
    <mergeCell ref="F21:F24"/>
    <mergeCell ref="G21:G24"/>
    <mergeCell ref="H21:H24"/>
    <mergeCell ref="I21:I24"/>
    <mergeCell ref="J21:J24"/>
    <mergeCell ref="K21:K24"/>
    <mergeCell ref="D27:D28"/>
    <mergeCell ref="F25:F26"/>
    <mergeCell ref="K25:K26"/>
    <mergeCell ref="L25:L26"/>
    <mergeCell ref="M25:M26"/>
    <mergeCell ref="D29:D33"/>
    <mergeCell ref="F29:F33"/>
    <mergeCell ref="T17:T20"/>
    <mergeCell ref="N17:N20"/>
    <mergeCell ref="O17:O20"/>
    <mergeCell ref="P17:P20"/>
    <mergeCell ref="Q17:Q20"/>
    <mergeCell ref="R17:R20"/>
    <mergeCell ref="S17:S20"/>
    <mergeCell ref="H17:H20"/>
    <mergeCell ref="I17:I20"/>
    <mergeCell ref="J17:J20"/>
    <mergeCell ref="K17:K20"/>
    <mergeCell ref="L17:L20"/>
    <mergeCell ref="M17:M20"/>
    <mergeCell ref="H29:H33"/>
    <mergeCell ref="I29:I33"/>
    <mergeCell ref="C29:C33"/>
    <mergeCell ref="K29:K33"/>
    <mergeCell ref="L29:L33"/>
    <mergeCell ref="M29:M33"/>
    <mergeCell ref="I25:I26"/>
    <mergeCell ref="J25:J26"/>
    <mergeCell ref="D34:D36"/>
    <mergeCell ref="F34:F36"/>
    <mergeCell ref="G34:G36"/>
    <mergeCell ref="H34:H36"/>
    <mergeCell ref="I34:I36"/>
    <mergeCell ref="J34:J36"/>
    <mergeCell ref="K34:K36"/>
    <mergeCell ref="L34:L36"/>
    <mergeCell ref="J29:J33"/>
    <mergeCell ref="S34:S36"/>
    <mergeCell ref="T34:T36"/>
    <mergeCell ref="M34:M36"/>
    <mergeCell ref="N34:N36"/>
    <mergeCell ref="O34:O36"/>
    <mergeCell ref="P34:P36"/>
    <mergeCell ref="Q34:Q36"/>
    <mergeCell ref="R34:R36"/>
    <mergeCell ref="N29:N33"/>
    <mergeCell ref="R29:R33"/>
    <mergeCell ref="S29:S33"/>
    <mergeCell ref="T29:T33"/>
    <mergeCell ref="O29:O33"/>
    <mergeCell ref="F14:I14"/>
    <mergeCell ref="J14:J15"/>
    <mergeCell ref="A13:L13"/>
    <mergeCell ref="M13:T13"/>
    <mergeCell ref="B14:B15"/>
    <mergeCell ref="C14:C15"/>
    <mergeCell ref="T14:T15"/>
    <mergeCell ref="A14:A15"/>
    <mergeCell ref="D14:D15"/>
    <mergeCell ref="E14:E15"/>
    <mergeCell ref="K14:K15"/>
    <mergeCell ref="L14:L15"/>
    <mergeCell ref="M14:M15"/>
    <mergeCell ref="N14:P14"/>
    <mergeCell ref="Q14:Q15"/>
    <mergeCell ref="R14:R15"/>
    <mergeCell ref="A7:E7"/>
    <mergeCell ref="F7:M7"/>
    <mergeCell ref="A8:E8"/>
    <mergeCell ref="F8:M8"/>
    <mergeCell ref="A9:E9"/>
    <mergeCell ref="F9:M9"/>
    <mergeCell ref="A11:T11"/>
    <mergeCell ref="N2:T2"/>
    <mergeCell ref="F3:M4"/>
    <mergeCell ref="N3:T3"/>
    <mergeCell ref="N4:T4"/>
    <mergeCell ref="A2:E4"/>
    <mergeCell ref="F2:M2"/>
    <mergeCell ref="A6:E6"/>
    <mergeCell ref="F6:M6"/>
  </mergeCells>
  <conditionalFormatting sqref="P17">
    <cfRule type="containsText" dxfId="70" priority="9" stopIfTrue="1" operator="containsText" text="P">
      <formula>NOT(ISERROR(SEARCH("P",P17)))</formula>
    </cfRule>
    <cfRule type="containsText" dxfId="69" priority="10" stopIfTrue="1" operator="containsText" text="R">
      <formula>NOT(ISERROR(SEARCH("R",P17)))</formula>
    </cfRule>
    <cfRule type="containsText" dxfId="68"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7" priority="5" stopIfTrue="1" operator="containsText" text="P">
      <formula>NOT(ISERROR(SEARCH("P",P21)))</formula>
    </cfRule>
    <cfRule type="containsText" dxfId="66" priority="6" stopIfTrue="1" operator="containsText" text="R">
      <formula>NOT(ISERROR(SEARCH("R",P21)))</formula>
    </cfRule>
    <cfRule type="containsText" dxfId="65"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64" priority="16" stopIfTrue="1" operator="containsText" text="P">
      <formula>NOT(ISERROR(SEARCH("P",P25)))</formula>
    </cfRule>
    <cfRule type="containsText" dxfId="63" priority="17" stopIfTrue="1" operator="containsText" text="R">
      <formula>NOT(ISERROR(SEARCH("R",P25)))</formula>
    </cfRule>
    <cfRule type="containsText" dxfId="62"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61" priority="1" stopIfTrue="1" operator="containsText" text="P">
      <formula>NOT(ISERROR(SEARCH("P",P37)))</formula>
    </cfRule>
    <cfRule type="containsText" dxfId="60" priority="2" stopIfTrue="1" operator="containsText" text="R">
      <formula>NOT(ISERROR(SEARCH("R",P37)))</formula>
    </cfRule>
    <cfRule type="containsText" dxfId="59"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topLeftCell="D26" zoomScale="70" zoomScaleNormal="70" workbookViewId="0">
      <selection activeCell="J21" sqref="J21"/>
    </sheetView>
  </sheetViews>
  <sheetFormatPr baseColWidth="10" defaultColWidth="11.42578125" defaultRowHeight="15"/>
  <cols>
    <col min="1" max="1" width="11.5703125" style="61" bestFit="1" customWidth="1"/>
    <col min="2" max="2" width="39.140625" style="61" customWidth="1"/>
    <col min="3" max="3" width="36.140625" style="61" customWidth="1"/>
    <col min="4" max="4" width="37.7109375" style="61" customWidth="1"/>
    <col min="5" max="5" width="44" style="61" customWidth="1"/>
    <col min="6" max="6" width="13.42578125" style="61" customWidth="1"/>
    <col min="7" max="7" width="7.140625" style="61" bestFit="1" customWidth="1"/>
    <col min="8" max="9" width="10" style="61" customWidth="1"/>
    <col min="10" max="10" width="42.28515625" style="61" customWidth="1"/>
    <col min="11" max="11" width="18.7109375" style="61" customWidth="1"/>
    <col min="12" max="12" width="29.7109375" style="61" customWidth="1"/>
    <col min="13" max="13" width="11.5703125" style="61" bestFit="1" customWidth="1"/>
    <col min="14" max="14" width="12.5703125" style="61" customWidth="1"/>
    <col min="15" max="15" width="11.5703125" style="61" bestFit="1" customWidth="1"/>
    <col min="16" max="16" width="11.42578125" style="61"/>
    <col min="17" max="17" width="26.140625" style="61" customWidth="1"/>
    <col min="18" max="18" width="26.28515625" style="61" customWidth="1"/>
    <col min="19" max="19" width="11.42578125" style="61"/>
    <col min="20" max="20" width="27.28515625" style="61" customWidth="1"/>
    <col min="21" max="16384" width="11.42578125" style="61"/>
  </cols>
  <sheetData>
    <row r="1" spans="1:20" ht="15.75" thickBot="1"/>
    <row r="2" spans="1:20" ht="16.5" thickBot="1">
      <c r="A2" s="1331"/>
      <c r="B2" s="1332"/>
      <c r="C2" s="1332"/>
      <c r="D2" s="1332"/>
      <c r="E2" s="1333"/>
      <c r="F2" s="1340" t="s">
        <v>18</v>
      </c>
      <c r="G2" s="1341"/>
      <c r="H2" s="1341"/>
      <c r="I2" s="1341"/>
      <c r="J2" s="1341"/>
      <c r="K2" s="1341"/>
      <c r="L2" s="1341"/>
      <c r="M2" s="1342"/>
      <c r="N2" s="1284" t="s">
        <v>646</v>
      </c>
      <c r="O2" s="1285"/>
      <c r="P2" s="1285"/>
      <c r="Q2" s="1285"/>
      <c r="R2" s="1285"/>
      <c r="S2" s="1285"/>
      <c r="T2" s="1286"/>
    </row>
    <row r="3" spans="1:20" ht="16.5" thickBot="1">
      <c r="A3" s="1334"/>
      <c r="B3" s="1335"/>
      <c r="C3" s="1335"/>
      <c r="D3" s="1335"/>
      <c r="E3" s="1336"/>
      <c r="F3" s="1323" t="s">
        <v>17</v>
      </c>
      <c r="G3" s="1324"/>
      <c r="H3" s="1324"/>
      <c r="I3" s="1324"/>
      <c r="J3" s="1324"/>
      <c r="K3" s="1324"/>
      <c r="L3" s="1324"/>
      <c r="M3" s="1325"/>
      <c r="N3" s="1297" t="s">
        <v>23</v>
      </c>
      <c r="O3" s="1298"/>
      <c r="P3" s="1298"/>
      <c r="Q3" s="1298"/>
      <c r="R3" s="1298"/>
      <c r="S3" s="1298"/>
      <c r="T3" s="1299"/>
    </row>
    <row r="4" spans="1:20" ht="16.5" thickBot="1">
      <c r="A4" s="1337"/>
      <c r="B4" s="1338"/>
      <c r="C4" s="1338"/>
      <c r="D4" s="1338"/>
      <c r="E4" s="1339"/>
      <c r="F4" s="1326"/>
      <c r="G4" s="1327"/>
      <c r="H4" s="1327"/>
      <c r="I4" s="1327"/>
      <c r="J4" s="1327"/>
      <c r="K4" s="1327"/>
      <c r="L4" s="1327"/>
      <c r="M4" s="1328"/>
      <c r="N4" s="1300" t="s">
        <v>8</v>
      </c>
      <c r="O4" s="1301"/>
      <c r="P4" s="1301"/>
      <c r="Q4" s="1301"/>
      <c r="R4" s="1301"/>
      <c r="S4" s="1301"/>
      <c r="T4" s="1302"/>
    </row>
    <row r="5" spans="1:20" ht="15.75">
      <c r="A5" s="83"/>
      <c r="B5" s="83"/>
      <c r="C5" s="83"/>
      <c r="D5" s="83"/>
      <c r="E5" s="83"/>
      <c r="F5" s="83"/>
      <c r="G5" s="83"/>
      <c r="H5" s="83"/>
      <c r="I5" s="83"/>
      <c r="J5" s="100"/>
      <c r="K5" s="100"/>
      <c r="L5" s="101"/>
      <c r="M5" s="101"/>
      <c r="N5" s="101"/>
      <c r="O5" s="101"/>
      <c r="P5" s="101"/>
      <c r="Q5" s="101"/>
      <c r="R5" s="101"/>
      <c r="S5" s="101"/>
      <c r="T5" s="101"/>
    </row>
    <row r="6" spans="1:20" ht="15.75">
      <c r="A6" s="1322" t="s">
        <v>10</v>
      </c>
      <c r="B6" s="1322"/>
      <c r="C6" s="1322"/>
      <c r="D6" s="1322"/>
      <c r="E6" s="1322"/>
      <c r="F6" s="1494" t="s">
        <v>216</v>
      </c>
      <c r="G6" s="1363"/>
      <c r="H6" s="1363"/>
      <c r="I6" s="1363"/>
      <c r="J6" s="1363"/>
      <c r="K6" s="1363"/>
      <c r="L6" s="1363"/>
      <c r="M6" s="1364"/>
      <c r="N6" s="101"/>
      <c r="O6" s="101"/>
      <c r="P6" s="101"/>
      <c r="Q6" s="101"/>
      <c r="R6" s="101"/>
      <c r="S6" s="101"/>
      <c r="T6" s="101"/>
    </row>
    <row r="7" spans="1:20" ht="15.75">
      <c r="A7" s="1322" t="s">
        <v>25</v>
      </c>
      <c r="B7" s="1322"/>
      <c r="C7" s="1322"/>
      <c r="D7" s="1322"/>
      <c r="E7" s="1322"/>
      <c r="F7" s="820">
        <v>2024</v>
      </c>
      <c r="G7" s="821"/>
      <c r="H7" s="821"/>
      <c r="I7" s="821"/>
      <c r="J7" s="821"/>
      <c r="K7" s="821"/>
      <c r="L7" s="821"/>
      <c r="M7" s="822"/>
      <c r="N7" s="101"/>
      <c r="O7" s="101"/>
      <c r="P7" s="101"/>
      <c r="Q7" s="101"/>
      <c r="R7" s="101"/>
      <c r="S7" s="101"/>
      <c r="T7" s="101"/>
    </row>
    <row r="8" spans="1:20" ht="15.75">
      <c r="A8" s="1322" t="s">
        <v>6</v>
      </c>
      <c r="B8" s="1322"/>
      <c r="C8" s="1322"/>
      <c r="D8" s="1322"/>
      <c r="E8" s="1322"/>
      <c r="F8" s="820" t="s">
        <v>713</v>
      </c>
      <c r="G8" s="821"/>
      <c r="H8" s="821"/>
      <c r="I8" s="821"/>
      <c r="J8" s="821"/>
      <c r="K8" s="821"/>
      <c r="L8" s="821"/>
      <c r="M8" s="822"/>
      <c r="N8" s="101"/>
      <c r="O8" s="101"/>
      <c r="P8" s="101"/>
      <c r="Q8" s="101"/>
      <c r="R8" s="101"/>
      <c r="S8" s="101"/>
      <c r="T8" s="101"/>
    </row>
    <row r="9" spans="1:20" ht="15.75">
      <c r="A9" s="1322" t="s">
        <v>7</v>
      </c>
      <c r="B9" s="1322"/>
      <c r="C9" s="1322"/>
      <c r="D9" s="1322"/>
      <c r="E9" s="1322"/>
      <c r="F9" s="820" t="s">
        <v>1263</v>
      </c>
      <c r="G9" s="821"/>
      <c r="H9" s="821"/>
      <c r="I9" s="821"/>
      <c r="J9" s="821"/>
      <c r="K9" s="821"/>
      <c r="L9" s="821"/>
      <c r="M9" s="822"/>
      <c r="N9" s="101"/>
      <c r="O9" s="101"/>
      <c r="P9" s="101"/>
      <c r="Q9" s="101"/>
      <c r="R9" s="101"/>
      <c r="S9" s="101"/>
      <c r="T9" s="101"/>
    </row>
    <row r="10" spans="1:20" ht="16.5" thickBot="1">
      <c r="A10" s="102"/>
      <c r="B10" s="102"/>
      <c r="C10" s="102"/>
      <c r="D10" s="102"/>
      <c r="E10" s="102"/>
      <c r="F10" s="102"/>
      <c r="G10" s="102"/>
      <c r="H10" s="102"/>
      <c r="I10" s="102"/>
      <c r="J10" s="100"/>
      <c r="K10" s="100"/>
      <c r="L10" s="100"/>
      <c r="M10" s="100"/>
      <c r="N10" s="101"/>
      <c r="O10" s="101"/>
      <c r="P10" s="101"/>
      <c r="Q10" s="101"/>
      <c r="R10" s="101"/>
      <c r="S10" s="101"/>
      <c r="T10" s="101"/>
    </row>
    <row r="11" spans="1:20" ht="16.5" thickBot="1">
      <c r="A11" s="1352" t="s">
        <v>9</v>
      </c>
      <c r="B11" s="1353"/>
      <c r="C11" s="1353"/>
      <c r="D11" s="1353"/>
      <c r="E11" s="1353"/>
      <c r="F11" s="1353"/>
      <c r="G11" s="1353"/>
      <c r="H11" s="1353"/>
      <c r="I11" s="1353"/>
      <c r="J11" s="1353"/>
      <c r="K11" s="1353"/>
      <c r="L11" s="1353"/>
      <c r="M11" s="1353"/>
      <c r="N11" s="1353"/>
      <c r="O11" s="1353"/>
      <c r="P11" s="1353"/>
      <c r="Q11" s="1353"/>
      <c r="R11" s="1353"/>
      <c r="S11" s="1353"/>
      <c r="T11" s="1354"/>
    </row>
    <row r="12" spans="1:20" ht="16.5" thickBot="1">
      <c r="A12" s="103"/>
      <c r="B12" s="104"/>
      <c r="C12" s="104"/>
      <c r="D12" s="104"/>
      <c r="E12" s="104"/>
      <c r="F12" s="104"/>
      <c r="G12" s="104"/>
      <c r="H12" s="104"/>
      <c r="I12" s="104"/>
      <c r="J12" s="104"/>
      <c r="K12" s="104"/>
      <c r="L12" s="104"/>
      <c r="M12" s="104"/>
      <c r="N12" s="104"/>
      <c r="O12" s="104"/>
      <c r="P12" s="104"/>
      <c r="Q12" s="104"/>
      <c r="R12" s="104"/>
      <c r="S12" s="104"/>
      <c r="T12" s="105"/>
    </row>
    <row r="13" spans="1:20" ht="16.5" thickBot="1">
      <c r="A13" s="1355" t="s">
        <v>16</v>
      </c>
      <c r="B13" s="1356"/>
      <c r="C13" s="1356"/>
      <c r="D13" s="1356"/>
      <c r="E13" s="1356"/>
      <c r="F13" s="1356"/>
      <c r="G13" s="1356"/>
      <c r="H13" s="1356"/>
      <c r="I13" s="1356"/>
      <c r="J13" s="1356"/>
      <c r="K13" s="1356"/>
      <c r="L13" s="1357"/>
      <c r="M13" s="1358" t="s">
        <v>1</v>
      </c>
      <c r="N13" s="1358"/>
      <c r="O13" s="1358"/>
      <c r="P13" s="1358"/>
      <c r="Q13" s="1358"/>
      <c r="R13" s="1358"/>
      <c r="S13" s="1358"/>
      <c r="T13" s="1359"/>
    </row>
    <row r="14" spans="1:20" ht="32.25" customHeight="1" thickBot="1">
      <c r="A14" s="1343" t="s">
        <v>27</v>
      </c>
      <c r="B14" s="1329" t="s">
        <v>290</v>
      </c>
      <c r="C14" s="1329" t="s">
        <v>291</v>
      </c>
      <c r="D14" s="1343" t="s">
        <v>26</v>
      </c>
      <c r="E14" s="1347" t="s">
        <v>19</v>
      </c>
      <c r="F14" s="1349" t="s">
        <v>11</v>
      </c>
      <c r="G14" s="1350"/>
      <c r="H14" s="1350"/>
      <c r="I14" s="1351"/>
      <c r="J14" s="1304" t="s">
        <v>20</v>
      </c>
      <c r="K14" s="1304" t="s">
        <v>21</v>
      </c>
      <c r="L14" s="1304" t="s">
        <v>2</v>
      </c>
      <c r="M14" s="1307" t="s">
        <v>22</v>
      </c>
      <c r="N14" s="1290" t="s">
        <v>3</v>
      </c>
      <c r="O14" s="1291"/>
      <c r="P14" s="1292"/>
      <c r="Q14" s="1295" t="s">
        <v>188</v>
      </c>
      <c r="R14" s="1293" t="s">
        <v>5</v>
      </c>
      <c r="S14" s="106" t="s">
        <v>29</v>
      </c>
      <c r="T14" s="1288" t="s">
        <v>0</v>
      </c>
    </row>
    <row r="15" spans="1:20" ht="28.5" customHeight="1" thickBot="1">
      <c r="A15" s="1344"/>
      <c r="B15" s="1330"/>
      <c r="C15" s="1330"/>
      <c r="D15" s="1344"/>
      <c r="E15" s="1348"/>
      <c r="F15" s="107" t="s">
        <v>12</v>
      </c>
      <c r="G15" s="107" t="s">
        <v>13</v>
      </c>
      <c r="H15" s="107" t="s">
        <v>14</v>
      </c>
      <c r="I15" s="107" t="s">
        <v>15</v>
      </c>
      <c r="J15" s="1305"/>
      <c r="K15" s="1305"/>
      <c r="L15" s="1305"/>
      <c r="M15" s="1308"/>
      <c r="N15" s="108" t="s">
        <v>30</v>
      </c>
      <c r="O15" s="109" t="s">
        <v>28</v>
      </c>
      <c r="P15" s="110" t="s">
        <v>31</v>
      </c>
      <c r="Q15" s="1296"/>
      <c r="R15" s="1294"/>
      <c r="S15" s="111"/>
      <c r="T15" s="1289"/>
    </row>
    <row r="16" spans="1:20" ht="8.25" customHeight="1" thickBot="1">
      <c r="A16" s="83"/>
      <c r="B16" s="83"/>
      <c r="C16" s="83"/>
      <c r="D16" s="83"/>
      <c r="E16" s="83"/>
      <c r="F16" s="83"/>
      <c r="G16" s="83"/>
      <c r="H16" s="83"/>
      <c r="I16" s="83"/>
      <c r="J16" s="83"/>
      <c r="K16" s="83"/>
      <c r="L16" s="112"/>
      <c r="M16" s="83"/>
      <c r="Q16" s="83"/>
      <c r="R16" s="83"/>
      <c r="S16" s="83"/>
      <c r="T16" s="83"/>
    </row>
    <row r="17" spans="1:20" ht="48">
      <c r="A17" s="1553">
        <v>1</v>
      </c>
      <c r="B17" s="914" t="s">
        <v>345</v>
      </c>
      <c r="C17" s="1551" t="s">
        <v>386</v>
      </c>
      <c r="D17" s="1556" t="s">
        <v>217</v>
      </c>
      <c r="E17" s="234" t="s">
        <v>218</v>
      </c>
      <c r="F17" s="235">
        <v>1</v>
      </c>
      <c r="G17" s="190">
        <v>1</v>
      </c>
      <c r="H17" s="732">
        <v>1</v>
      </c>
      <c r="I17" s="190">
        <v>1</v>
      </c>
      <c r="J17" s="200" t="s">
        <v>310</v>
      </c>
      <c r="K17" s="224"/>
      <c r="L17" s="203"/>
      <c r="M17" s="255">
        <v>1</v>
      </c>
      <c r="N17" s="214">
        <f>F17-M17</f>
        <v>0</v>
      </c>
      <c r="O17" s="225">
        <f>IF(M17&lt;1,(AVERAGE(F17:I17)/M17),SUM(F17:I17)/M17)</f>
        <v>4</v>
      </c>
      <c r="P17" s="684" t="str">
        <f>IF(O17&lt;=V$17,"T",IF(O17&lt;$Y$17,"R",IF(O17&gt;=$Y$17,"P")))</f>
        <v>P</v>
      </c>
      <c r="Q17" s="203"/>
      <c r="R17" s="203"/>
      <c r="S17" s="203"/>
      <c r="T17" s="374"/>
    </row>
    <row r="18" spans="1:20" ht="48">
      <c r="A18" s="1554"/>
      <c r="B18" s="816"/>
      <c r="C18" s="1552"/>
      <c r="D18" s="1550"/>
      <c r="E18" s="229" t="s">
        <v>219</v>
      </c>
      <c r="F18" s="186">
        <v>1</v>
      </c>
      <c r="G18" s="226">
        <v>1</v>
      </c>
      <c r="H18" s="232">
        <v>1</v>
      </c>
      <c r="I18" s="226">
        <v>1</v>
      </c>
      <c r="J18" s="216" t="s">
        <v>311</v>
      </c>
      <c r="K18" s="227"/>
      <c r="L18" s="185"/>
      <c r="M18" s="186">
        <v>1</v>
      </c>
      <c r="N18" s="218">
        <f t="shared" ref="N18:N36" si="0">F18-M18</f>
        <v>0</v>
      </c>
      <c r="O18" s="198">
        <f>IF(M18&lt;1,(AVERAGE(F18:I18)/M18),SUM(F18:I18)/M18)</f>
        <v>4</v>
      </c>
      <c r="P18" s="681" t="str">
        <f t="shared" ref="P18:P29" si="1">IF(O18&lt;=V$17,"T",IF(O18&lt;$Y$17,"R",IF(O18&gt;=$Y$17,"P")))</f>
        <v>P</v>
      </c>
      <c r="Q18" s="185"/>
      <c r="R18" s="185"/>
      <c r="S18" s="185"/>
      <c r="T18" s="376"/>
    </row>
    <row r="19" spans="1:20" ht="36">
      <c r="A19" s="1554"/>
      <c r="B19" s="816"/>
      <c r="C19" s="1552"/>
      <c r="D19" s="1550"/>
      <c r="E19" s="229" t="s">
        <v>220</v>
      </c>
      <c r="F19" s="186">
        <v>1</v>
      </c>
      <c r="G19" s="232">
        <v>1</v>
      </c>
      <c r="H19" s="232">
        <v>1</v>
      </c>
      <c r="I19" s="226">
        <v>1</v>
      </c>
      <c r="J19" s="216" t="s">
        <v>312</v>
      </c>
      <c r="K19" s="195"/>
      <c r="L19" s="185"/>
      <c r="M19" s="186">
        <v>1</v>
      </c>
      <c r="N19" s="218">
        <f t="shared" si="0"/>
        <v>0</v>
      </c>
      <c r="O19" s="198">
        <f t="shared" ref="O19:O39" si="2">IF(M19&lt;1,(AVERAGE(F19:I19)/M19),SUM(F19:I19)/M19)</f>
        <v>4</v>
      </c>
      <c r="P19" s="681" t="str">
        <f t="shared" si="1"/>
        <v>P</v>
      </c>
      <c r="Q19" s="185"/>
      <c r="R19" s="185"/>
      <c r="S19" s="185"/>
      <c r="T19" s="376"/>
    </row>
    <row r="20" spans="1:20" ht="48">
      <c r="A20" s="1554"/>
      <c r="B20" s="816"/>
      <c r="C20" s="1552"/>
      <c r="D20" s="1550" t="s">
        <v>221</v>
      </c>
      <c r="E20" s="229" t="s">
        <v>222</v>
      </c>
      <c r="F20" s="186">
        <v>1</v>
      </c>
      <c r="G20" s="232">
        <v>1</v>
      </c>
      <c r="H20" s="232">
        <v>1</v>
      </c>
      <c r="I20" s="226">
        <v>1</v>
      </c>
      <c r="J20" s="216" t="s">
        <v>313</v>
      </c>
      <c r="K20" s="227"/>
      <c r="L20" s="185"/>
      <c r="M20" s="186">
        <v>1</v>
      </c>
      <c r="N20" s="218">
        <f t="shared" si="0"/>
        <v>0</v>
      </c>
      <c r="O20" s="198">
        <f t="shared" si="2"/>
        <v>4</v>
      </c>
      <c r="P20" s="681" t="str">
        <f t="shared" si="1"/>
        <v>P</v>
      </c>
      <c r="Q20" s="185"/>
      <c r="R20" s="185"/>
      <c r="S20" s="185"/>
      <c r="T20" s="376"/>
    </row>
    <row r="21" spans="1:20" ht="36">
      <c r="A21" s="1554"/>
      <c r="B21" s="816"/>
      <c r="C21" s="1552"/>
      <c r="D21" s="1550"/>
      <c r="E21" s="229" t="s">
        <v>223</v>
      </c>
      <c r="F21" s="186">
        <v>1</v>
      </c>
      <c r="G21" s="232">
        <v>1</v>
      </c>
      <c r="H21" s="232">
        <v>1</v>
      </c>
      <c r="I21" s="226">
        <v>1</v>
      </c>
      <c r="J21" s="216" t="s">
        <v>314</v>
      </c>
      <c r="K21" s="227"/>
      <c r="L21" s="185"/>
      <c r="M21" s="186">
        <v>1</v>
      </c>
      <c r="N21" s="218">
        <f t="shared" si="0"/>
        <v>0</v>
      </c>
      <c r="O21" s="198">
        <f t="shared" si="2"/>
        <v>4</v>
      </c>
      <c r="P21" s="681" t="str">
        <f t="shared" si="1"/>
        <v>P</v>
      </c>
      <c r="Q21" s="185"/>
      <c r="R21" s="185"/>
      <c r="S21" s="185"/>
      <c r="T21" s="376"/>
    </row>
    <row r="22" spans="1:20" ht="59.25" customHeight="1">
      <c r="A22" s="1554"/>
      <c r="B22" s="816"/>
      <c r="C22" s="1552"/>
      <c r="D22" s="1550"/>
      <c r="E22" s="229" t="s">
        <v>224</v>
      </c>
      <c r="F22" s="199">
        <v>32</v>
      </c>
      <c r="G22" s="201">
        <v>20</v>
      </c>
      <c r="H22" s="201">
        <v>25</v>
      </c>
      <c r="I22" s="232">
        <v>0.24</v>
      </c>
      <c r="J22" s="216" t="s">
        <v>315</v>
      </c>
      <c r="K22" s="227">
        <v>56700</v>
      </c>
      <c r="L22" s="230">
        <v>36000</v>
      </c>
      <c r="M22" s="181">
        <v>13</v>
      </c>
      <c r="N22" s="218">
        <f t="shared" si="0"/>
        <v>19</v>
      </c>
      <c r="O22" s="198">
        <f t="shared" si="2"/>
        <v>5.9415384615384612</v>
      </c>
      <c r="P22" s="681" t="str">
        <f t="shared" si="1"/>
        <v>P</v>
      </c>
      <c r="Q22" s="185"/>
      <c r="R22" s="185"/>
      <c r="S22" s="185"/>
      <c r="T22" s="376"/>
    </row>
    <row r="23" spans="1:20" ht="45.75" customHeight="1">
      <c r="A23" s="1554"/>
      <c r="B23" s="816"/>
      <c r="C23" s="1552"/>
      <c r="D23" s="1550"/>
      <c r="E23" s="229" t="s">
        <v>225</v>
      </c>
      <c r="F23" s="186">
        <v>1</v>
      </c>
      <c r="G23" s="232">
        <v>1</v>
      </c>
      <c r="H23" s="186">
        <v>1</v>
      </c>
      <c r="I23" s="232">
        <v>1</v>
      </c>
      <c r="J23" s="204" t="s">
        <v>316</v>
      </c>
      <c r="K23" s="195"/>
      <c r="L23" s="185"/>
      <c r="M23" s="186">
        <v>1</v>
      </c>
      <c r="N23" s="218">
        <f>F23-M23</f>
        <v>0</v>
      </c>
      <c r="O23" s="198">
        <f t="shared" si="2"/>
        <v>4</v>
      </c>
      <c r="P23" s="681" t="str">
        <f t="shared" si="1"/>
        <v>P</v>
      </c>
      <c r="Q23" s="185"/>
      <c r="R23" s="185"/>
      <c r="S23" s="185"/>
      <c r="T23" s="376"/>
    </row>
    <row r="24" spans="1:20" ht="48">
      <c r="A24" s="1554"/>
      <c r="B24" s="816"/>
      <c r="C24" s="1552"/>
      <c r="D24" s="1550" t="s">
        <v>226</v>
      </c>
      <c r="E24" s="229" t="s">
        <v>227</v>
      </c>
      <c r="F24" s="186">
        <v>1</v>
      </c>
      <c r="G24" s="237">
        <v>1</v>
      </c>
      <c r="H24" s="186">
        <v>1</v>
      </c>
      <c r="I24" s="232">
        <v>1</v>
      </c>
      <c r="J24" s="216" t="s">
        <v>317</v>
      </c>
      <c r="K24" s="195"/>
      <c r="L24" s="195"/>
      <c r="M24" s="186">
        <v>1</v>
      </c>
      <c r="N24" s="218">
        <f t="shared" si="0"/>
        <v>0</v>
      </c>
      <c r="O24" s="238">
        <f t="shared" si="2"/>
        <v>4</v>
      </c>
      <c r="P24" s="681" t="str">
        <f t="shared" si="1"/>
        <v>P</v>
      </c>
      <c r="Q24" s="195"/>
      <c r="R24" s="195"/>
      <c r="S24" s="195"/>
      <c r="T24" s="385"/>
    </row>
    <row r="25" spans="1:20" ht="36.75">
      <c r="A25" s="1554"/>
      <c r="B25" s="816"/>
      <c r="C25" s="1552"/>
      <c r="D25" s="1550"/>
      <c r="E25" s="229" t="s">
        <v>228</v>
      </c>
      <c r="F25" s="181">
        <v>32</v>
      </c>
      <c r="G25" s="201">
        <v>20</v>
      </c>
      <c r="H25" s="206">
        <v>25</v>
      </c>
      <c r="I25" s="201">
        <v>24</v>
      </c>
      <c r="J25" s="204" t="s">
        <v>318</v>
      </c>
      <c r="K25" s="227">
        <v>56700</v>
      </c>
      <c r="L25" s="230">
        <v>36000</v>
      </c>
      <c r="M25" s="181">
        <v>15</v>
      </c>
      <c r="N25" s="197">
        <f t="shared" si="0"/>
        <v>17</v>
      </c>
      <c r="O25" s="198">
        <f t="shared" si="2"/>
        <v>6.7333333333333334</v>
      </c>
      <c r="P25" s="681" t="str">
        <f t="shared" si="1"/>
        <v>P</v>
      </c>
      <c r="Q25" s="733">
        <f>L25/K25</f>
        <v>0.63492063492063489</v>
      </c>
      <c r="R25" s="185"/>
      <c r="S25" s="185"/>
      <c r="T25" s="376"/>
    </row>
    <row r="26" spans="1:20" ht="48.75">
      <c r="A26" s="1554"/>
      <c r="B26" s="816"/>
      <c r="C26" s="1552"/>
      <c r="D26" s="1550"/>
      <c r="E26" s="229" t="s">
        <v>255</v>
      </c>
      <c r="F26" s="186">
        <v>1</v>
      </c>
      <c r="G26" s="201">
        <v>100</v>
      </c>
      <c r="H26" s="690">
        <v>1</v>
      </c>
      <c r="I26" s="232">
        <v>1</v>
      </c>
      <c r="J26" s="204" t="s">
        <v>319</v>
      </c>
      <c r="K26" s="195"/>
      <c r="L26" s="185"/>
      <c r="M26" s="186">
        <v>1</v>
      </c>
      <c r="N26" s="218">
        <f t="shared" si="0"/>
        <v>0</v>
      </c>
      <c r="O26" s="198">
        <f t="shared" si="2"/>
        <v>103</v>
      </c>
      <c r="P26" s="681" t="str">
        <f t="shared" si="1"/>
        <v>P</v>
      </c>
      <c r="Q26" s="185"/>
      <c r="R26" s="185"/>
      <c r="S26" s="185"/>
      <c r="T26" s="376"/>
    </row>
    <row r="27" spans="1:20" ht="69" customHeight="1">
      <c r="A27" s="1554"/>
      <c r="B27" s="816"/>
      <c r="C27" s="1552"/>
      <c r="D27" s="1550"/>
      <c r="E27" s="229" t="s">
        <v>256</v>
      </c>
      <c r="F27" s="186">
        <v>1</v>
      </c>
      <c r="G27" s="232">
        <v>1</v>
      </c>
      <c r="H27" s="186">
        <v>1</v>
      </c>
      <c r="I27" s="232">
        <v>1</v>
      </c>
      <c r="J27" s="216" t="s">
        <v>320</v>
      </c>
      <c r="K27" s="195"/>
      <c r="L27" s="185"/>
      <c r="M27" s="181">
        <v>2</v>
      </c>
      <c r="N27" s="197">
        <f t="shared" si="0"/>
        <v>-1</v>
      </c>
      <c r="O27" s="198">
        <f t="shared" si="2"/>
        <v>2</v>
      </c>
      <c r="P27" s="681" t="str">
        <f t="shared" si="1"/>
        <v>P</v>
      </c>
      <c r="Q27" s="185"/>
      <c r="R27" s="185"/>
      <c r="S27" s="185"/>
      <c r="T27" s="376"/>
    </row>
    <row r="28" spans="1:20" ht="61.5" customHeight="1">
      <c r="A28" s="1554"/>
      <c r="B28" s="816"/>
      <c r="C28" s="1552"/>
      <c r="D28" s="1550"/>
      <c r="E28" s="229" t="s">
        <v>229</v>
      </c>
      <c r="F28" s="186">
        <v>1</v>
      </c>
      <c r="G28" s="232">
        <v>1</v>
      </c>
      <c r="H28" s="232">
        <v>1</v>
      </c>
      <c r="I28" s="232">
        <v>1</v>
      </c>
      <c r="J28" s="216" t="s">
        <v>321</v>
      </c>
      <c r="K28" s="195"/>
      <c r="L28" s="185"/>
      <c r="M28" s="186">
        <v>1</v>
      </c>
      <c r="N28" s="197">
        <f t="shared" si="0"/>
        <v>0</v>
      </c>
      <c r="O28" s="198">
        <f t="shared" si="2"/>
        <v>4</v>
      </c>
      <c r="P28" s="681" t="str">
        <f t="shared" si="1"/>
        <v>P</v>
      </c>
      <c r="Q28" s="185"/>
      <c r="R28" s="185"/>
      <c r="S28" s="185"/>
      <c r="T28" s="376"/>
    </row>
    <row r="29" spans="1:20" ht="48.75">
      <c r="A29" s="1554"/>
      <c r="B29" s="816"/>
      <c r="C29" s="1552"/>
      <c r="D29" s="1550" t="s">
        <v>230</v>
      </c>
      <c r="E29" s="229" t="s">
        <v>231</v>
      </c>
      <c r="F29" s="239">
        <v>1325</v>
      </c>
      <c r="G29" s="240">
        <v>1715</v>
      </c>
      <c r="H29" s="240">
        <v>1725</v>
      </c>
      <c r="I29" s="578">
        <v>2396</v>
      </c>
      <c r="J29" s="216" t="s">
        <v>322</v>
      </c>
      <c r="K29" s="195"/>
      <c r="L29" s="185"/>
      <c r="M29" s="181">
        <v>2150</v>
      </c>
      <c r="N29" s="218">
        <f t="shared" si="0"/>
        <v>-825</v>
      </c>
      <c r="O29" s="198">
        <f t="shared" si="2"/>
        <v>3.3306976744186048</v>
      </c>
      <c r="P29" s="681" t="str">
        <f t="shared" si="1"/>
        <v>P</v>
      </c>
      <c r="Q29" s="185"/>
      <c r="R29" s="185"/>
      <c r="S29" s="185"/>
      <c r="T29" s="376"/>
    </row>
    <row r="30" spans="1:20" ht="48.75">
      <c r="A30" s="1555"/>
      <c r="B30" s="816"/>
      <c r="C30" s="1552"/>
      <c r="D30" s="1550"/>
      <c r="E30" s="229" t="s">
        <v>232</v>
      </c>
      <c r="F30" s="186">
        <v>1</v>
      </c>
      <c r="G30" s="560">
        <v>1</v>
      </c>
      <c r="H30" s="226">
        <v>1</v>
      </c>
      <c r="I30" s="232">
        <v>1</v>
      </c>
      <c r="J30" s="204" t="s">
        <v>323</v>
      </c>
      <c r="K30" s="195"/>
      <c r="L30" s="185"/>
      <c r="M30" s="186">
        <v>1</v>
      </c>
      <c r="N30" s="218">
        <f t="shared" si="0"/>
        <v>0</v>
      </c>
      <c r="O30" s="198">
        <f t="shared" si="2"/>
        <v>4</v>
      </c>
      <c r="P30" s="681" t="str">
        <f t="shared" ref="P30:P39" si="3">IF(O30&lt;=V$17,"T",IF(O30&lt;$Y$17,"R",IF(O30&gt;=$Y$17,"P")))</f>
        <v>P</v>
      </c>
      <c r="Q30" s="185"/>
      <c r="R30" s="185"/>
      <c r="S30" s="185"/>
      <c r="T30" s="376"/>
    </row>
    <row r="31" spans="1:20" ht="48">
      <c r="A31" s="1548">
        <v>2</v>
      </c>
      <c r="B31" s="1416" t="s">
        <v>298</v>
      </c>
      <c r="C31" s="1546" t="s">
        <v>343</v>
      </c>
      <c r="D31" s="1544" t="s">
        <v>233</v>
      </c>
      <c r="E31" s="229" t="s">
        <v>234</v>
      </c>
      <c r="F31" s="186">
        <v>1</v>
      </c>
      <c r="G31" s="232">
        <v>1</v>
      </c>
      <c r="H31" s="226">
        <v>1</v>
      </c>
      <c r="I31" s="232">
        <v>1</v>
      </c>
      <c r="J31" s="216" t="s">
        <v>324</v>
      </c>
      <c r="K31" s="195"/>
      <c r="L31" s="185"/>
      <c r="M31" s="186">
        <v>1</v>
      </c>
      <c r="N31" s="218">
        <f t="shared" si="0"/>
        <v>0</v>
      </c>
      <c r="O31" s="198">
        <f t="shared" si="2"/>
        <v>4</v>
      </c>
      <c r="P31" s="681" t="str">
        <f t="shared" si="3"/>
        <v>P</v>
      </c>
      <c r="Q31" s="185"/>
      <c r="R31" s="185"/>
      <c r="S31" s="185"/>
      <c r="T31" s="376"/>
    </row>
    <row r="32" spans="1:20" ht="48">
      <c r="A32" s="1548"/>
      <c r="B32" s="1416"/>
      <c r="C32" s="1546"/>
      <c r="D32" s="1544"/>
      <c r="E32" s="233" t="s">
        <v>235</v>
      </c>
      <c r="F32" s="186">
        <v>1</v>
      </c>
      <c r="G32" s="232">
        <v>1</v>
      </c>
      <c r="H32" s="226">
        <v>1</v>
      </c>
      <c r="I32" s="232">
        <v>1</v>
      </c>
      <c r="J32" s="216" t="s">
        <v>325</v>
      </c>
      <c r="K32" s="195"/>
      <c r="L32" s="185"/>
      <c r="M32" s="186">
        <v>1</v>
      </c>
      <c r="N32" s="218">
        <f t="shared" si="0"/>
        <v>0</v>
      </c>
      <c r="O32" s="198">
        <f t="shared" si="2"/>
        <v>4</v>
      </c>
      <c r="P32" s="681" t="str">
        <f t="shared" si="3"/>
        <v>P</v>
      </c>
      <c r="Q32" s="185"/>
      <c r="R32" s="185"/>
      <c r="S32" s="185"/>
      <c r="T32" s="376"/>
    </row>
    <row r="33" spans="1:20" ht="63" customHeight="1">
      <c r="A33" s="1548"/>
      <c r="B33" s="1416"/>
      <c r="C33" s="1546"/>
      <c r="D33" s="1544"/>
      <c r="E33" s="229" t="s">
        <v>236</v>
      </c>
      <c r="F33" s="186">
        <v>1</v>
      </c>
      <c r="G33" s="232">
        <v>1</v>
      </c>
      <c r="H33" s="226">
        <v>1</v>
      </c>
      <c r="I33" s="232">
        <v>1</v>
      </c>
      <c r="J33" s="216" t="s">
        <v>326</v>
      </c>
      <c r="K33" s="195"/>
      <c r="L33" s="185"/>
      <c r="M33" s="186">
        <v>1</v>
      </c>
      <c r="N33" s="218">
        <f t="shared" si="0"/>
        <v>0</v>
      </c>
      <c r="O33" s="198">
        <f t="shared" si="2"/>
        <v>4</v>
      </c>
      <c r="P33" s="681" t="str">
        <f t="shared" si="3"/>
        <v>P</v>
      </c>
      <c r="Q33" s="185"/>
      <c r="R33" s="185"/>
      <c r="S33" s="185"/>
      <c r="T33" s="376"/>
    </row>
    <row r="34" spans="1:20" ht="48.75">
      <c r="A34" s="1548"/>
      <c r="B34" s="1416"/>
      <c r="C34" s="1546"/>
      <c r="D34" s="1544"/>
      <c r="E34" s="229" t="s">
        <v>237</v>
      </c>
      <c r="F34" s="186">
        <v>1</v>
      </c>
      <c r="G34" s="232">
        <v>1</v>
      </c>
      <c r="H34" s="226">
        <v>1</v>
      </c>
      <c r="I34" s="232">
        <v>1</v>
      </c>
      <c r="J34" s="216" t="s">
        <v>327</v>
      </c>
      <c r="K34" s="195"/>
      <c r="L34" s="185"/>
      <c r="M34" s="186">
        <v>1</v>
      </c>
      <c r="N34" s="218">
        <f t="shared" si="0"/>
        <v>0</v>
      </c>
      <c r="O34" s="198">
        <f t="shared" si="2"/>
        <v>4</v>
      </c>
      <c r="P34" s="681" t="str">
        <f t="shared" si="3"/>
        <v>P</v>
      </c>
      <c r="Q34" s="185"/>
      <c r="R34" s="185"/>
      <c r="S34" s="185"/>
      <c r="T34" s="376"/>
    </row>
    <row r="35" spans="1:20" ht="48.75">
      <c r="A35" s="1548"/>
      <c r="B35" s="1416"/>
      <c r="C35" s="1546"/>
      <c r="D35" s="1544"/>
      <c r="E35" s="229" t="s">
        <v>257</v>
      </c>
      <c r="F35" s="186">
        <v>1</v>
      </c>
      <c r="G35" s="232">
        <v>1</v>
      </c>
      <c r="H35" s="226">
        <v>1</v>
      </c>
      <c r="I35" s="232">
        <v>1</v>
      </c>
      <c r="J35" s="204" t="s">
        <v>328</v>
      </c>
      <c r="K35" s="195"/>
      <c r="L35" s="185"/>
      <c r="M35" s="186">
        <v>1</v>
      </c>
      <c r="N35" s="218">
        <f t="shared" si="0"/>
        <v>0</v>
      </c>
      <c r="O35" s="198">
        <f t="shared" si="2"/>
        <v>4</v>
      </c>
      <c r="P35" s="681" t="str">
        <f t="shared" si="3"/>
        <v>P</v>
      </c>
      <c r="Q35" s="185"/>
      <c r="R35" s="185"/>
      <c r="S35" s="185"/>
      <c r="T35" s="376"/>
    </row>
    <row r="36" spans="1:20" ht="36.75">
      <c r="A36" s="1548"/>
      <c r="B36" s="1416"/>
      <c r="C36" s="1546"/>
      <c r="D36" s="1544"/>
      <c r="E36" s="229" t="s">
        <v>238</v>
      </c>
      <c r="F36" s="186">
        <v>1</v>
      </c>
      <c r="G36" s="232">
        <v>1</v>
      </c>
      <c r="H36" s="226">
        <v>1</v>
      </c>
      <c r="I36" s="232">
        <v>1</v>
      </c>
      <c r="J36" s="204" t="s">
        <v>329</v>
      </c>
      <c r="K36" s="195"/>
      <c r="L36" s="185"/>
      <c r="M36" s="186">
        <v>1</v>
      </c>
      <c r="N36" s="218">
        <f t="shared" si="0"/>
        <v>0</v>
      </c>
      <c r="O36" s="198">
        <f t="shared" si="2"/>
        <v>4</v>
      </c>
      <c r="P36" s="681" t="str">
        <f t="shared" si="3"/>
        <v>P</v>
      </c>
      <c r="Q36" s="185"/>
      <c r="R36" s="185"/>
      <c r="S36" s="185"/>
      <c r="T36" s="376"/>
    </row>
    <row r="37" spans="1:20" ht="36.75">
      <c r="A37" s="1548"/>
      <c r="B37" s="1416"/>
      <c r="C37" s="1546"/>
      <c r="D37" s="1544"/>
      <c r="E37" s="229" t="s">
        <v>239</v>
      </c>
      <c r="F37" s="186">
        <v>1</v>
      </c>
      <c r="G37" s="232">
        <v>1</v>
      </c>
      <c r="H37" s="226">
        <v>1</v>
      </c>
      <c r="I37" s="232">
        <v>1</v>
      </c>
      <c r="J37" s="204" t="s">
        <v>330</v>
      </c>
      <c r="K37" s="195"/>
      <c r="L37" s="185"/>
      <c r="M37" s="186">
        <v>1</v>
      </c>
      <c r="N37" s="218">
        <v>1</v>
      </c>
      <c r="O37" s="198">
        <f t="shared" si="2"/>
        <v>4</v>
      </c>
      <c r="P37" s="681" t="str">
        <f t="shared" si="3"/>
        <v>P</v>
      </c>
      <c r="Q37" s="185"/>
      <c r="R37" s="185"/>
      <c r="S37" s="185"/>
      <c r="T37" s="376"/>
    </row>
    <row r="38" spans="1:20" ht="36">
      <c r="A38" s="1548"/>
      <c r="B38" s="1416"/>
      <c r="C38" s="1546"/>
      <c r="D38" s="1544"/>
      <c r="E38" s="229" t="s">
        <v>676</v>
      </c>
      <c r="F38" s="181">
        <v>16</v>
      </c>
      <c r="G38" s="185">
        <v>13</v>
      </c>
      <c r="H38" s="183" t="s">
        <v>1172</v>
      </c>
      <c r="I38" s="185">
        <v>19</v>
      </c>
      <c r="J38" s="204" t="s">
        <v>477</v>
      </c>
      <c r="K38" s="195"/>
      <c r="L38" s="185"/>
      <c r="M38" s="181">
        <v>16</v>
      </c>
      <c r="N38" s="218">
        <v>0</v>
      </c>
      <c r="O38" s="198">
        <f t="shared" si="2"/>
        <v>3</v>
      </c>
      <c r="P38" s="681" t="str">
        <f t="shared" si="3"/>
        <v>P</v>
      </c>
      <c r="Q38" s="185"/>
      <c r="R38" s="185"/>
      <c r="S38" s="185"/>
      <c r="T38" s="376"/>
    </row>
    <row r="39" spans="1:20" ht="15.75" thickBot="1">
      <c r="A39" s="1549"/>
      <c r="B39" s="1417"/>
      <c r="C39" s="1547"/>
      <c r="D39" s="1545"/>
      <c r="E39" s="241" t="s">
        <v>677</v>
      </c>
      <c r="F39" s="253">
        <v>5</v>
      </c>
      <c r="G39" s="243"/>
      <c r="H39" s="243">
        <v>2</v>
      </c>
      <c r="I39" s="243">
        <v>4</v>
      </c>
      <c r="J39" s="270" t="s">
        <v>477</v>
      </c>
      <c r="K39" s="242"/>
      <c r="L39" s="243"/>
      <c r="M39" s="253">
        <v>5</v>
      </c>
      <c r="N39" s="244">
        <v>0</v>
      </c>
      <c r="O39" s="245">
        <f t="shared" si="2"/>
        <v>2.2000000000000002</v>
      </c>
      <c r="P39" s="682" t="str">
        <f t="shared" si="3"/>
        <v>P</v>
      </c>
      <c r="Q39" s="243"/>
      <c r="R39" s="243"/>
      <c r="S39" s="243"/>
      <c r="T39" s="697"/>
    </row>
    <row r="40" spans="1:20" ht="15.75">
      <c r="A40" s="123"/>
      <c r="B40" s="124"/>
      <c r="C40" s="124"/>
      <c r="D40" s="125"/>
      <c r="E40" s="126"/>
      <c r="F40" s="127"/>
      <c r="G40" s="83"/>
      <c r="H40" s="83"/>
      <c r="I40" s="83"/>
      <c r="J40" s="128"/>
      <c r="K40" s="129"/>
      <c r="L40" s="83"/>
      <c r="M40" s="127"/>
      <c r="N40" s="130"/>
      <c r="O40" s="131"/>
      <c r="P40" s="132"/>
      <c r="Q40" s="83"/>
      <c r="R40" s="83"/>
      <c r="S40" s="83"/>
      <c r="T40" s="83"/>
    </row>
    <row r="41" spans="1:20">
      <c r="A41" s="83"/>
      <c r="B41" s="83"/>
      <c r="C41" s="83"/>
      <c r="D41" s="83"/>
      <c r="E41" s="83"/>
      <c r="F41" s="83"/>
      <c r="G41" s="83"/>
      <c r="H41" s="83"/>
      <c r="I41" s="83"/>
      <c r="J41" s="83"/>
      <c r="K41" s="83"/>
      <c r="L41" s="83"/>
      <c r="M41" s="83"/>
      <c r="N41" s="83"/>
      <c r="O41" s="83"/>
      <c r="P41" s="83"/>
      <c r="Q41" s="83"/>
      <c r="R41" s="83"/>
      <c r="S41" s="83"/>
      <c r="T41" s="83"/>
    </row>
    <row r="42" spans="1:20">
      <c r="A42" s="83"/>
      <c r="B42" s="83"/>
      <c r="C42" s="83"/>
      <c r="D42" s="83"/>
      <c r="E42" s="83"/>
      <c r="F42" s="83"/>
      <c r="G42" s="83"/>
      <c r="H42" s="83"/>
      <c r="I42" s="83"/>
      <c r="J42" s="83"/>
      <c r="K42" s="83"/>
      <c r="L42" s="83"/>
      <c r="M42" s="83"/>
      <c r="N42" s="83"/>
      <c r="O42" s="83"/>
      <c r="P42" s="83"/>
      <c r="Q42" s="83"/>
      <c r="R42" s="83"/>
      <c r="S42" s="83"/>
      <c r="T42" s="83"/>
    </row>
    <row r="43" spans="1:20" ht="15.75">
      <c r="A43" s="115" t="s">
        <v>24</v>
      </c>
      <c r="B43" s="115"/>
      <c r="C43" s="115"/>
      <c r="D43" s="115"/>
      <c r="E43" s="83"/>
      <c r="F43" s="83"/>
      <c r="G43" s="83"/>
      <c r="H43" s="83"/>
      <c r="I43" s="83"/>
      <c r="J43" s="83"/>
      <c r="K43" s="83"/>
      <c r="L43" s="83"/>
      <c r="M43" s="83"/>
      <c r="N43" s="83"/>
      <c r="O43" s="83"/>
      <c r="P43" s="83"/>
      <c r="Q43" s="83"/>
      <c r="R43" s="83"/>
      <c r="S43" s="83"/>
      <c r="T43" s="83"/>
    </row>
    <row r="44" spans="1:20">
      <c r="A44" s="83"/>
      <c r="B44" s="83"/>
      <c r="C44" s="83"/>
      <c r="D44" s="83"/>
      <c r="E44" s="83"/>
      <c r="F44" s="83"/>
      <c r="G44" s="83"/>
      <c r="H44" s="83"/>
      <c r="I44" s="83"/>
      <c r="J44" s="83"/>
      <c r="K44" s="83"/>
      <c r="L44" s="83"/>
      <c r="M44" s="83"/>
      <c r="N44" s="83"/>
      <c r="O44" s="83"/>
      <c r="P44" s="83"/>
      <c r="Q44" s="83"/>
      <c r="R44" s="83"/>
      <c r="S44" s="83"/>
      <c r="T44" s="83"/>
    </row>
    <row r="45" spans="1:20">
      <c r="A45" s="1541"/>
      <c r="B45" s="1542"/>
      <c r="C45" s="1542"/>
      <c r="D45" s="1542"/>
      <c r="E45" s="1542"/>
      <c r="F45" s="1542"/>
      <c r="G45" s="1542"/>
      <c r="H45" s="1542"/>
      <c r="I45" s="1542"/>
      <c r="J45" s="1542"/>
      <c r="K45" s="1542"/>
      <c r="L45" s="1542"/>
      <c r="M45" s="1542"/>
      <c r="N45" s="1542"/>
      <c r="O45" s="1542"/>
      <c r="P45" s="1542"/>
      <c r="Q45" s="1542"/>
      <c r="R45" s="1542"/>
      <c r="S45" s="1542"/>
      <c r="T45" s="1543"/>
    </row>
    <row r="46" spans="1:20">
      <c r="A46" s="1541"/>
      <c r="B46" s="1542"/>
      <c r="C46" s="1542"/>
      <c r="D46" s="1542"/>
      <c r="E46" s="1542"/>
      <c r="F46" s="1542"/>
      <c r="G46" s="1542"/>
      <c r="H46" s="1542"/>
      <c r="I46" s="1542"/>
      <c r="J46" s="1542"/>
      <c r="K46" s="1542"/>
      <c r="L46" s="1542"/>
      <c r="M46" s="1542"/>
      <c r="N46" s="1542"/>
      <c r="O46" s="1542"/>
      <c r="P46" s="1542"/>
      <c r="Q46" s="1542"/>
      <c r="R46" s="1542"/>
      <c r="S46" s="1542"/>
      <c r="T46" s="1543"/>
    </row>
    <row r="47" spans="1:20">
      <c r="A47" s="1541"/>
      <c r="B47" s="1542"/>
      <c r="C47" s="1542"/>
      <c r="D47" s="1542"/>
      <c r="E47" s="1542"/>
      <c r="F47" s="1542"/>
      <c r="G47" s="1542"/>
      <c r="H47" s="1542"/>
      <c r="I47" s="1542"/>
      <c r="J47" s="1542"/>
      <c r="K47" s="1542"/>
      <c r="L47" s="1542"/>
      <c r="M47" s="1542"/>
      <c r="N47" s="1542"/>
      <c r="O47" s="1542"/>
      <c r="P47" s="1542"/>
      <c r="Q47" s="1542"/>
      <c r="R47" s="1542"/>
      <c r="S47" s="1542"/>
      <c r="T47" s="1543"/>
    </row>
    <row r="48" spans="1:20">
      <c r="A48" s="1541"/>
      <c r="B48" s="1542"/>
      <c r="C48" s="1542"/>
      <c r="D48" s="1542"/>
      <c r="E48" s="1542"/>
      <c r="F48" s="1542"/>
      <c r="G48" s="1542"/>
      <c r="H48" s="1542"/>
      <c r="I48" s="1542"/>
      <c r="J48" s="1542"/>
      <c r="K48" s="1542"/>
      <c r="L48" s="1542"/>
      <c r="M48" s="1542"/>
      <c r="N48" s="1542"/>
      <c r="O48" s="1542"/>
      <c r="P48" s="1542"/>
      <c r="Q48" s="1542"/>
      <c r="R48" s="1542"/>
      <c r="S48" s="1542"/>
      <c r="T48" s="1543"/>
    </row>
    <row r="49" spans="1:20">
      <c r="A49" s="1541"/>
      <c r="B49" s="1542"/>
      <c r="C49" s="1542"/>
      <c r="D49" s="1542"/>
      <c r="E49" s="1542"/>
      <c r="F49" s="1542"/>
      <c r="G49" s="1542"/>
      <c r="H49" s="1542"/>
      <c r="I49" s="1542"/>
      <c r="J49" s="1542"/>
      <c r="K49" s="1542"/>
      <c r="L49" s="1542"/>
      <c r="M49" s="1542"/>
      <c r="N49" s="1542"/>
      <c r="O49" s="1542"/>
      <c r="P49" s="1542"/>
      <c r="Q49" s="1542"/>
      <c r="R49" s="1542"/>
      <c r="S49" s="1542"/>
      <c r="T49" s="1543"/>
    </row>
    <row r="50" spans="1:20">
      <c r="A50" s="1541"/>
      <c r="B50" s="1542"/>
      <c r="C50" s="1542"/>
      <c r="D50" s="1542"/>
      <c r="E50" s="1542"/>
      <c r="F50" s="1542"/>
      <c r="G50" s="1542"/>
      <c r="H50" s="1542"/>
      <c r="I50" s="1542"/>
      <c r="J50" s="1542"/>
      <c r="K50" s="1542"/>
      <c r="L50" s="1542"/>
      <c r="M50" s="1542"/>
      <c r="N50" s="1542"/>
      <c r="O50" s="1542"/>
      <c r="P50" s="1542"/>
      <c r="Q50" s="1542"/>
      <c r="R50" s="1542"/>
      <c r="S50" s="1542"/>
      <c r="T50" s="1543"/>
    </row>
    <row r="51" spans="1:20">
      <c r="A51" s="1541"/>
      <c r="B51" s="1542"/>
      <c r="C51" s="1542"/>
      <c r="D51" s="1542"/>
      <c r="E51" s="1542"/>
      <c r="F51" s="1542"/>
      <c r="G51" s="1542"/>
      <c r="H51" s="1542"/>
      <c r="I51" s="1542"/>
      <c r="J51" s="1542"/>
      <c r="K51" s="1542"/>
      <c r="L51" s="1542"/>
      <c r="M51" s="1542"/>
      <c r="N51" s="1542"/>
      <c r="O51" s="1542"/>
      <c r="P51" s="1542"/>
      <c r="Q51" s="1542"/>
      <c r="R51" s="1542"/>
      <c r="S51" s="1542"/>
      <c r="T51" s="1543"/>
    </row>
    <row r="52" spans="1:20">
      <c r="A52" s="1541"/>
      <c r="B52" s="1542"/>
      <c r="C52" s="1542"/>
      <c r="D52" s="1542"/>
      <c r="E52" s="1542"/>
      <c r="F52" s="1542"/>
      <c r="G52" s="1542"/>
      <c r="H52" s="1542"/>
      <c r="I52" s="1542"/>
      <c r="J52" s="1542"/>
      <c r="K52" s="1542"/>
      <c r="L52" s="1542"/>
      <c r="M52" s="1542"/>
      <c r="N52" s="1542"/>
      <c r="O52" s="1542"/>
      <c r="P52" s="1542"/>
      <c r="Q52" s="1542"/>
      <c r="R52" s="1542"/>
      <c r="S52" s="1542"/>
      <c r="T52" s="1543"/>
    </row>
    <row r="53" spans="1:20">
      <c r="A53" s="1541"/>
      <c r="B53" s="1542"/>
      <c r="C53" s="1542"/>
      <c r="D53" s="1542"/>
      <c r="E53" s="1542"/>
      <c r="F53" s="1542"/>
      <c r="G53" s="1542"/>
      <c r="H53" s="1542"/>
      <c r="I53" s="1542"/>
      <c r="J53" s="1542"/>
      <c r="K53" s="1542"/>
      <c r="L53" s="1542"/>
      <c r="M53" s="1542"/>
      <c r="N53" s="1542"/>
      <c r="O53" s="1542"/>
      <c r="P53" s="1542"/>
      <c r="Q53" s="1542"/>
      <c r="R53" s="1542"/>
      <c r="S53" s="1542"/>
      <c r="T53" s="1543"/>
    </row>
    <row r="54" spans="1:20">
      <c r="A54" s="1541"/>
      <c r="B54" s="1542"/>
      <c r="C54" s="1542"/>
      <c r="D54" s="1542"/>
      <c r="E54" s="1542"/>
      <c r="F54" s="1542"/>
      <c r="G54" s="1542"/>
      <c r="H54" s="1542"/>
      <c r="I54" s="1542"/>
      <c r="J54" s="1542"/>
      <c r="K54" s="1542"/>
      <c r="L54" s="1542"/>
      <c r="M54" s="1542"/>
      <c r="N54" s="1542"/>
      <c r="O54" s="1542"/>
      <c r="P54" s="1542"/>
      <c r="Q54" s="1542"/>
      <c r="R54" s="1542"/>
      <c r="S54" s="1542"/>
      <c r="T54" s="1543"/>
    </row>
    <row r="55" spans="1:20">
      <c r="A55" s="1541"/>
      <c r="B55" s="1542"/>
      <c r="C55" s="1542"/>
      <c r="D55" s="1542"/>
      <c r="E55" s="1542"/>
      <c r="F55" s="1542"/>
      <c r="G55" s="1542"/>
      <c r="H55" s="1542"/>
      <c r="I55" s="1542"/>
      <c r="J55" s="1542"/>
      <c r="K55" s="1542"/>
      <c r="L55" s="1542"/>
      <c r="M55" s="1542"/>
      <c r="N55" s="1542"/>
      <c r="O55" s="1542"/>
      <c r="P55" s="1542"/>
      <c r="Q55" s="1542"/>
      <c r="R55" s="1542"/>
      <c r="S55" s="1542"/>
      <c r="T55" s="1543"/>
    </row>
  </sheetData>
  <mergeCells count="53">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A45:T45"/>
    <mergeCell ref="A53:T53"/>
    <mergeCell ref="A54:T54"/>
    <mergeCell ref="A55:T55"/>
    <mergeCell ref="A47:T47"/>
    <mergeCell ref="A48:T48"/>
    <mergeCell ref="A49:T49"/>
    <mergeCell ref="A50:T50"/>
    <mergeCell ref="A51:T51"/>
    <mergeCell ref="A52:T52"/>
    <mergeCell ref="A46:T46"/>
  </mergeCells>
  <conditionalFormatting sqref="P17:P40">
    <cfRule type="containsText" dxfId="58" priority="1" stopIfTrue="1" operator="containsText" text="P">
      <formula>NOT(ISERROR(SEARCH("P",P17)))</formula>
    </cfRule>
    <cfRule type="containsText" dxfId="57" priority="2" stopIfTrue="1" operator="containsText" text="R">
      <formula>NOT(ISERROR(SEARCH("R",P17)))</formula>
    </cfRule>
    <cfRule type="containsText" dxfId="56"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43"/>
  <sheetViews>
    <sheetView topLeftCell="A6" zoomScale="80" zoomScaleNormal="80" workbookViewId="0">
      <selection activeCell="E21" sqref="E21"/>
    </sheetView>
  </sheetViews>
  <sheetFormatPr baseColWidth="10" defaultColWidth="11.42578125" defaultRowHeight="15.75"/>
  <cols>
    <col min="1" max="1" width="5.140625" style="77" customWidth="1"/>
    <col min="2" max="2" width="23.42578125" style="77" customWidth="1"/>
    <col min="3" max="3" width="32" style="77" customWidth="1"/>
    <col min="4" max="4" width="30.28515625" style="77" customWidth="1"/>
    <col min="5" max="5" width="40" style="77" customWidth="1"/>
    <col min="6" max="6" width="7.7109375" style="77" customWidth="1"/>
    <col min="7" max="7" width="6.7109375" style="77" customWidth="1"/>
    <col min="8" max="8" width="7.140625" style="77" customWidth="1"/>
    <col min="9" max="9" width="8.28515625" style="77" customWidth="1"/>
    <col min="10" max="10" width="56.140625" style="77" customWidth="1"/>
    <col min="11" max="11" width="18.85546875" style="77" customWidth="1"/>
    <col min="12" max="12" width="23.7109375" style="77" customWidth="1"/>
    <col min="13" max="13" width="11.42578125" style="77"/>
    <col min="14" max="14" width="14.140625" style="77" customWidth="1"/>
    <col min="15" max="16" width="11.42578125" style="77"/>
    <col min="17" max="17" width="17.5703125" style="77" customWidth="1"/>
    <col min="18" max="18" width="21.42578125" style="77" customWidth="1"/>
    <col min="19" max="19" width="11.42578125" style="77"/>
    <col min="20" max="20" width="16.5703125" style="77" customWidth="1"/>
    <col min="21" max="16384" width="11.42578125" style="77"/>
  </cols>
  <sheetData>
    <row r="1" spans="1:20" ht="16.5" thickBot="1"/>
    <row r="2" spans="1:20" ht="17.25" thickBot="1">
      <c r="A2" s="1180"/>
      <c r="B2" s="1181"/>
      <c r="C2" s="1181"/>
      <c r="D2" s="1181"/>
      <c r="E2" s="1182"/>
      <c r="F2" s="1189" t="s">
        <v>18</v>
      </c>
      <c r="G2" s="1190"/>
      <c r="H2" s="1190"/>
      <c r="I2" s="1190"/>
      <c r="J2" s="1190"/>
      <c r="K2" s="1190"/>
      <c r="L2" s="1190"/>
      <c r="M2" s="1191"/>
      <c r="N2" s="1192" t="s">
        <v>645</v>
      </c>
      <c r="O2" s="1193"/>
      <c r="P2" s="1193"/>
      <c r="Q2" s="1193"/>
      <c r="R2" s="1193"/>
      <c r="S2" s="1193"/>
      <c r="T2" s="1194"/>
    </row>
    <row r="3" spans="1:20" ht="17.25" thickBot="1">
      <c r="A3" s="1183"/>
      <c r="B3" s="1184"/>
      <c r="C3" s="1184"/>
      <c r="D3" s="1184"/>
      <c r="E3" s="1185"/>
      <c r="F3" s="1195" t="s">
        <v>17</v>
      </c>
      <c r="G3" s="1196"/>
      <c r="H3" s="1196"/>
      <c r="I3" s="1196"/>
      <c r="J3" s="1196"/>
      <c r="K3" s="1196"/>
      <c r="L3" s="1196"/>
      <c r="M3" s="1197"/>
      <c r="N3" s="1201" t="s">
        <v>23</v>
      </c>
      <c r="O3" s="1202"/>
      <c r="P3" s="1202"/>
      <c r="Q3" s="1202"/>
      <c r="R3" s="1202"/>
      <c r="S3" s="1202"/>
      <c r="T3" s="1203"/>
    </row>
    <row r="4" spans="1:20" ht="17.25" thickBot="1">
      <c r="A4" s="1186"/>
      <c r="B4" s="1187"/>
      <c r="C4" s="1187"/>
      <c r="D4" s="1187"/>
      <c r="E4" s="1188"/>
      <c r="F4" s="1198"/>
      <c r="G4" s="1199"/>
      <c r="H4" s="1199"/>
      <c r="I4" s="1199"/>
      <c r="J4" s="1199"/>
      <c r="K4" s="1199"/>
      <c r="L4" s="1199"/>
      <c r="M4" s="1200"/>
      <c r="N4" s="1204" t="s">
        <v>8</v>
      </c>
      <c r="O4" s="1205"/>
      <c r="P4" s="1205"/>
      <c r="Q4" s="1205"/>
      <c r="R4" s="1205"/>
      <c r="S4" s="1205"/>
      <c r="T4" s="1206"/>
    </row>
    <row r="5" spans="1:20" ht="16.5">
      <c r="A5" s="64"/>
      <c r="B5" s="64"/>
      <c r="C5" s="64"/>
      <c r="D5" s="64"/>
      <c r="E5" s="64"/>
      <c r="F5" s="64"/>
      <c r="G5" s="64"/>
      <c r="H5" s="64"/>
      <c r="I5" s="64"/>
      <c r="J5" s="65"/>
      <c r="K5" s="65"/>
      <c r="L5" s="66"/>
      <c r="M5" s="66"/>
      <c r="N5" s="66"/>
      <c r="O5" s="66"/>
      <c r="P5" s="66"/>
      <c r="Q5" s="66"/>
      <c r="R5" s="66"/>
      <c r="S5" s="66"/>
      <c r="T5" s="66"/>
    </row>
    <row r="6" spans="1:20" ht="16.5">
      <c r="A6" s="1207" t="s">
        <v>10</v>
      </c>
      <c r="B6" s="1207"/>
      <c r="C6" s="1207"/>
      <c r="D6" s="1207"/>
      <c r="E6" s="1207"/>
      <c r="F6" s="1208" t="s">
        <v>428</v>
      </c>
      <c r="G6" s="1209"/>
      <c r="H6" s="1209"/>
      <c r="I6" s="1209"/>
      <c r="J6" s="1209"/>
      <c r="K6" s="1209"/>
      <c r="L6" s="1209"/>
      <c r="M6" s="1210"/>
      <c r="N6" s="66"/>
      <c r="O6" s="66"/>
      <c r="P6" s="66"/>
      <c r="Q6" s="66"/>
      <c r="R6" s="66"/>
      <c r="S6" s="66"/>
      <c r="T6" s="66"/>
    </row>
    <row r="7" spans="1:20" ht="16.5">
      <c r="A7" s="1207" t="s">
        <v>25</v>
      </c>
      <c r="B7" s="1207"/>
      <c r="C7" s="1207"/>
      <c r="D7" s="1207"/>
      <c r="E7" s="1207"/>
      <c r="F7" s="820">
        <v>2024</v>
      </c>
      <c r="G7" s="821"/>
      <c r="H7" s="821"/>
      <c r="I7" s="821"/>
      <c r="J7" s="821"/>
      <c r="K7" s="821"/>
      <c r="L7" s="821"/>
      <c r="M7" s="822"/>
      <c r="N7" s="66"/>
      <c r="O7" s="66"/>
      <c r="P7" s="66"/>
      <c r="Q7" s="66"/>
      <c r="R7" s="66"/>
      <c r="S7" s="66"/>
      <c r="T7" s="66"/>
    </row>
    <row r="8" spans="1:20" ht="16.5">
      <c r="A8" s="1207" t="s">
        <v>6</v>
      </c>
      <c r="B8" s="1207"/>
      <c r="C8" s="1207"/>
      <c r="D8" s="1207"/>
      <c r="E8" s="1207"/>
      <c r="F8" s="820" t="s">
        <v>713</v>
      </c>
      <c r="G8" s="821"/>
      <c r="H8" s="821"/>
      <c r="I8" s="821"/>
      <c r="J8" s="821"/>
      <c r="K8" s="821"/>
      <c r="L8" s="821"/>
      <c r="M8" s="822"/>
      <c r="N8" s="66"/>
      <c r="O8" s="66"/>
      <c r="P8" s="66"/>
      <c r="Q8" s="66"/>
      <c r="R8" s="66"/>
      <c r="S8" s="66"/>
      <c r="T8" s="66"/>
    </row>
    <row r="9" spans="1:20" ht="16.5">
      <c r="A9" s="1207" t="s">
        <v>7</v>
      </c>
      <c r="B9" s="1207"/>
      <c r="C9" s="1207"/>
      <c r="D9" s="1207"/>
      <c r="E9" s="1207"/>
      <c r="F9" s="820" t="s">
        <v>1263</v>
      </c>
      <c r="G9" s="821"/>
      <c r="H9" s="821"/>
      <c r="I9" s="821"/>
      <c r="J9" s="821"/>
      <c r="K9" s="821"/>
      <c r="L9" s="821"/>
      <c r="M9" s="822"/>
      <c r="N9" s="66"/>
      <c r="O9" s="66"/>
      <c r="P9" s="66"/>
      <c r="Q9" s="66"/>
      <c r="R9" s="66"/>
      <c r="S9" s="66"/>
      <c r="T9" s="66"/>
    </row>
    <row r="10" spans="1:20" ht="17.25" thickBot="1">
      <c r="A10" s="67"/>
      <c r="B10" s="67"/>
      <c r="C10" s="67"/>
      <c r="D10" s="67"/>
      <c r="E10" s="67"/>
      <c r="F10" s="67"/>
      <c r="G10" s="67"/>
      <c r="H10" s="67"/>
      <c r="I10" s="67"/>
      <c r="J10" s="65"/>
      <c r="K10" s="65"/>
      <c r="L10" s="65"/>
      <c r="M10" s="65"/>
      <c r="N10" s="66"/>
      <c r="O10" s="66"/>
      <c r="P10" s="66"/>
      <c r="Q10" s="66"/>
      <c r="R10" s="66"/>
      <c r="S10" s="66"/>
      <c r="T10" s="66"/>
    </row>
    <row r="11" spans="1:20" ht="17.25" thickBot="1">
      <c r="A11" s="1152" t="s">
        <v>9</v>
      </c>
      <c r="B11" s="1153"/>
      <c r="C11" s="1153"/>
      <c r="D11" s="1153"/>
      <c r="E11" s="1153"/>
      <c r="F11" s="1153"/>
      <c r="G11" s="1153"/>
      <c r="H11" s="1153"/>
      <c r="I11" s="1153"/>
      <c r="J11" s="1153"/>
      <c r="K11" s="1153"/>
      <c r="L11" s="1153"/>
      <c r="M11" s="1153"/>
      <c r="N11" s="1153"/>
      <c r="O11" s="1153"/>
      <c r="P11" s="1153"/>
      <c r="Q11" s="1153"/>
      <c r="R11" s="1153"/>
      <c r="S11" s="1153"/>
      <c r="T11" s="1154"/>
    </row>
    <row r="12" spans="1:20" ht="17.25" thickBot="1">
      <c r="A12" s="68"/>
      <c r="B12" s="69"/>
      <c r="C12" s="69"/>
      <c r="D12" s="69"/>
      <c r="E12" s="69"/>
      <c r="F12" s="69"/>
      <c r="G12" s="69"/>
      <c r="H12" s="69"/>
      <c r="I12" s="69"/>
      <c r="J12" s="69"/>
      <c r="K12" s="69"/>
      <c r="L12" s="69"/>
      <c r="M12" s="69"/>
      <c r="N12" s="69"/>
      <c r="O12" s="69"/>
      <c r="P12" s="69"/>
      <c r="Q12" s="69"/>
      <c r="R12" s="69"/>
      <c r="S12" s="69"/>
      <c r="T12" s="70"/>
    </row>
    <row r="13" spans="1:20" ht="17.25" thickBot="1">
      <c r="A13" s="1155" t="s">
        <v>16</v>
      </c>
      <c r="B13" s="1156"/>
      <c r="C13" s="1156"/>
      <c r="D13" s="1156"/>
      <c r="E13" s="1156"/>
      <c r="F13" s="1156"/>
      <c r="G13" s="1156"/>
      <c r="H13" s="1156"/>
      <c r="I13" s="1156"/>
      <c r="J13" s="1156"/>
      <c r="K13" s="1156"/>
      <c r="L13" s="1157"/>
      <c r="M13" s="1158" t="s">
        <v>1</v>
      </c>
      <c r="N13" s="1158"/>
      <c r="O13" s="1158"/>
      <c r="P13" s="1158"/>
      <c r="Q13" s="1158"/>
      <c r="R13" s="1158"/>
      <c r="S13" s="1158"/>
      <c r="T13" s="1159"/>
    </row>
    <row r="14" spans="1:20" ht="17.25" thickBot="1">
      <c r="A14" s="1160" t="s">
        <v>27</v>
      </c>
      <c r="B14" s="1169" t="s">
        <v>290</v>
      </c>
      <c r="C14" s="1169" t="s">
        <v>291</v>
      </c>
      <c r="D14" s="1160" t="s">
        <v>26</v>
      </c>
      <c r="E14" s="1162" t="s">
        <v>19</v>
      </c>
      <c r="F14" s="1164" t="s">
        <v>11</v>
      </c>
      <c r="G14" s="1165"/>
      <c r="H14" s="1165"/>
      <c r="I14" s="1166"/>
      <c r="J14" s="1167" t="s">
        <v>20</v>
      </c>
      <c r="K14" s="1167" t="s">
        <v>21</v>
      </c>
      <c r="L14" s="1167" t="s">
        <v>2</v>
      </c>
      <c r="M14" s="1171" t="s">
        <v>22</v>
      </c>
      <c r="N14" s="1173" t="s">
        <v>3</v>
      </c>
      <c r="O14" s="1174"/>
      <c r="P14" s="1175"/>
      <c r="Q14" s="1212" t="s">
        <v>4</v>
      </c>
      <c r="R14" s="1211" t="s">
        <v>5</v>
      </c>
      <c r="S14" s="71" t="s">
        <v>29</v>
      </c>
      <c r="T14" s="1178" t="s">
        <v>0</v>
      </c>
    </row>
    <row r="15" spans="1:20" ht="25.5" customHeight="1" thickBot="1">
      <c r="A15" s="1562"/>
      <c r="B15" s="1564"/>
      <c r="C15" s="1564"/>
      <c r="D15" s="1562"/>
      <c r="E15" s="1563"/>
      <c r="F15" s="72" t="s">
        <v>12</v>
      </c>
      <c r="G15" s="72" t="s">
        <v>13</v>
      </c>
      <c r="H15" s="72" t="s">
        <v>14</v>
      </c>
      <c r="I15" s="72" t="s">
        <v>15</v>
      </c>
      <c r="J15" s="1558"/>
      <c r="K15" s="1558"/>
      <c r="L15" s="1558"/>
      <c r="M15" s="1559"/>
      <c r="N15" s="84" t="s">
        <v>30</v>
      </c>
      <c r="O15" s="73" t="s">
        <v>28</v>
      </c>
      <c r="P15" s="74" t="s">
        <v>31</v>
      </c>
      <c r="Q15" s="1560"/>
      <c r="R15" s="1561"/>
      <c r="S15" s="75"/>
      <c r="T15" s="1557"/>
    </row>
    <row r="16" spans="1:20" ht="16.5" thickBot="1">
      <c r="A16" s="64"/>
      <c r="B16" s="64"/>
      <c r="C16" s="64"/>
      <c r="D16" s="64"/>
      <c r="E16" s="64"/>
      <c r="F16" s="64"/>
      <c r="G16" s="64"/>
      <c r="H16" s="64"/>
      <c r="I16" s="64"/>
      <c r="J16" s="64"/>
      <c r="K16" s="64"/>
      <c r="L16" s="76"/>
      <c r="M16" s="64"/>
      <c r="Q16" s="64"/>
      <c r="R16" s="64"/>
      <c r="S16" s="64"/>
      <c r="T16" s="64"/>
    </row>
    <row r="17" spans="1:21" ht="49.5" customHeight="1">
      <c r="A17" s="1565">
        <v>1</v>
      </c>
      <c r="B17" s="818" t="s">
        <v>342</v>
      </c>
      <c r="C17" s="914" t="s">
        <v>387</v>
      </c>
      <c r="D17" s="1221" t="s">
        <v>251</v>
      </c>
      <c r="E17" s="259" t="s">
        <v>242</v>
      </c>
      <c r="F17" s="212">
        <v>4</v>
      </c>
      <c r="G17" s="213">
        <v>2</v>
      </c>
      <c r="H17" s="531">
        <v>4</v>
      </c>
      <c r="I17" s="190">
        <v>0.03</v>
      </c>
      <c r="J17" s="200" t="s">
        <v>331</v>
      </c>
      <c r="K17" s="224"/>
      <c r="L17" s="203"/>
      <c r="M17" s="213">
        <v>14</v>
      </c>
      <c r="N17" s="214">
        <f>F17-M17</f>
        <v>-10</v>
      </c>
      <c r="O17" s="225">
        <f>IF(M17&lt;1,(AVERAGE(F17:I17)/M17),SUM(F17:I17)/M17)</f>
        <v>0.71642857142857141</v>
      </c>
      <c r="P17" s="78" t="str">
        <f>IF(O17&lt;=V$17,"T",IF(O17&lt;$Y$17,"R",IF(O17&gt;=$Y$17,"P")))</f>
        <v>P</v>
      </c>
      <c r="Q17" s="85"/>
      <c r="R17" s="85"/>
      <c r="S17" s="85"/>
      <c r="T17" s="86"/>
    </row>
    <row r="18" spans="1:21" ht="25.5" customHeight="1">
      <c r="A18" s="1566"/>
      <c r="B18" s="819"/>
      <c r="C18" s="816"/>
      <c r="D18" s="815"/>
      <c r="E18" s="233" t="s">
        <v>243</v>
      </c>
      <c r="F18" s="186">
        <v>1</v>
      </c>
      <c r="G18" s="186">
        <v>1</v>
      </c>
      <c r="H18" s="532">
        <v>1</v>
      </c>
      <c r="I18" s="226">
        <v>1</v>
      </c>
      <c r="J18" s="204" t="s">
        <v>332</v>
      </c>
      <c r="K18" s="227"/>
      <c r="L18" s="185"/>
      <c r="M18" s="186">
        <v>1</v>
      </c>
      <c r="N18" s="218">
        <f>F18-M18</f>
        <v>0</v>
      </c>
      <c r="O18" s="198">
        <v>1</v>
      </c>
      <c r="P18" s="79" t="str">
        <f>IF(O18&lt;=V$17,"T",IF(O18&lt;$Y$17,"R",IF(O18&gt;=$Y$17,"P")))</f>
        <v>P</v>
      </c>
      <c r="Q18" s="80"/>
      <c r="R18" s="80"/>
      <c r="S18" s="80"/>
      <c r="T18" s="88"/>
    </row>
    <row r="19" spans="1:21" ht="25.5" customHeight="1">
      <c r="A19" s="1566"/>
      <c r="B19" s="819"/>
      <c r="C19" s="816"/>
      <c r="D19" s="815"/>
      <c r="E19" s="229" t="s">
        <v>224</v>
      </c>
      <c r="F19" s="181">
        <v>10</v>
      </c>
      <c r="G19" s="206">
        <v>5</v>
      </c>
      <c r="H19" s="80">
        <v>5</v>
      </c>
      <c r="I19" s="201">
        <v>9</v>
      </c>
      <c r="J19" s="204" t="s">
        <v>333</v>
      </c>
      <c r="K19" s="312">
        <v>27010</v>
      </c>
      <c r="L19" s="228"/>
      <c r="M19" s="181">
        <v>18</v>
      </c>
      <c r="N19" s="197">
        <f>F19-M19</f>
        <v>-8</v>
      </c>
      <c r="O19" s="198">
        <f t="shared" ref="O19:O28" si="0">IF(M19&lt;1,(AVERAGE(F19:I19)/M19),SUM(F19:I19)/M19)</f>
        <v>1.6111111111111112</v>
      </c>
      <c r="P19" s="79" t="str">
        <f>IF(O19&lt;=V$17,"T",IF(O19&lt;$Y$17,"R",IF(O19&gt;=$Y$17,"P")))</f>
        <v>P</v>
      </c>
      <c r="Q19" s="81">
        <f>L19/K19</f>
        <v>0</v>
      </c>
      <c r="R19" s="80"/>
      <c r="S19" s="80"/>
      <c r="T19" s="88"/>
    </row>
    <row r="20" spans="1:21" ht="25.5" customHeight="1">
      <c r="A20" s="1566"/>
      <c r="B20" s="819"/>
      <c r="C20" s="816"/>
      <c r="D20" s="815"/>
      <c r="E20" s="233" t="s">
        <v>244</v>
      </c>
      <c r="F20" s="181">
        <v>4</v>
      </c>
      <c r="G20" s="206">
        <v>2</v>
      </c>
      <c r="H20" s="80">
        <v>4</v>
      </c>
      <c r="I20" s="201">
        <v>3</v>
      </c>
      <c r="J20" s="204" t="s">
        <v>334</v>
      </c>
      <c r="K20" s="227"/>
      <c r="L20" s="228"/>
      <c r="M20" s="181">
        <v>23</v>
      </c>
      <c r="N20" s="218">
        <f>22/23</f>
        <v>0.95652173913043481</v>
      </c>
      <c r="O20" s="198">
        <f t="shared" si="0"/>
        <v>0.56521739130434778</v>
      </c>
      <c r="P20" s="79" t="str">
        <f t="shared" ref="P20:P28" si="1">IF(O20&lt;=V$17,"T",IF(O20&lt;$Y$17,"R",IF(O20&gt;=$Y$17,"P")))</f>
        <v>P</v>
      </c>
      <c r="Q20" s="89"/>
      <c r="R20" s="80"/>
      <c r="S20" s="80"/>
      <c r="T20" s="88"/>
    </row>
    <row r="21" spans="1:21" ht="49.5" customHeight="1">
      <c r="A21" s="1566"/>
      <c r="B21" s="819"/>
      <c r="C21" s="816"/>
      <c r="D21" s="815"/>
      <c r="E21" s="229" t="s">
        <v>245</v>
      </c>
      <c r="F21" s="181">
        <v>4</v>
      </c>
      <c r="G21" s="206">
        <v>2</v>
      </c>
      <c r="H21" s="80">
        <v>4</v>
      </c>
      <c r="I21" s="201">
        <v>3</v>
      </c>
      <c r="J21" s="204" t="s">
        <v>335</v>
      </c>
      <c r="K21" s="227"/>
      <c r="L21" s="230"/>
      <c r="M21" s="181">
        <v>22</v>
      </c>
      <c r="N21" s="218">
        <f>22/23</f>
        <v>0.95652173913043481</v>
      </c>
      <c r="O21" s="198">
        <f t="shared" si="0"/>
        <v>0.59090909090909094</v>
      </c>
      <c r="P21" s="79" t="str">
        <f t="shared" si="1"/>
        <v>P</v>
      </c>
      <c r="Q21" s="80"/>
      <c r="R21" s="80"/>
      <c r="S21" s="80"/>
      <c r="T21" s="88"/>
    </row>
    <row r="22" spans="1:21" ht="48" customHeight="1">
      <c r="A22" s="1566"/>
      <c r="B22" s="819"/>
      <c r="C22" s="816"/>
      <c r="D22" s="815" t="s">
        <v>252</v>
      </c>
      <c r="E22" s="229" t="s">
        <v>246</v>
      </c>
      <c r="F22" s="186">
        <v>1</v>
      </c>
      <c r="G22" s="231">
        <v>1</v>
      </c>
      <c r="H22" s="533">
        <v>1</v>
      </c>
      <c r="I22" s="232">
        <v>1</v>
      </c>
      <c r="J22" s="204" t="s">
        <v>336</v>
      </c>
      <c r="K22" s="227"/>
      <c r="L22" s="185"/>
      <c r="M22" s="186">
        <v>1</v>
      </c>
      <c r="N22" s="218">
        <v>0</v>
      </c>
      <c r="O22" s="198">
        <f t="shared" si="0"/>
        <v>4</v>
      </c>
      <c r="P22" s="79" t="str">
        <f t="shared" si="1"/>
        <v>P</v>
      </c>
      <c r="Q22" s="80"/>
      <c r="R22" s="80"/>
      <c r="S22" s="80"/>
      <c r="T22" s="88"/>
    </row>
    <row r="23" spans="1:21" ht="63.75" customHeight="1">
      <c r="A23" s="1566"/>
      <c r="B23" s="819"/>
      <c r="C23" s="816"/>
      <c r="D23" s="815"/>
      <c r="E23" s="229" t="s">
        <v>247</v>
      </c>
      <c r="F23" s="186">
        <v>1</v>
      </c>
      <c r="G23" s="231">
        <v>1</v>
      </c>
      <c r="H23" s="231">
        <v>1</v>
      </c>
      <c r="I23" s="231">
        <v>1</v>
      </c>
      <c r="J23" s="204" t="s">
        <v>337</v>
      </c>
      <c r="K23" s="227"/>
      <c r="L23" s="185"/>
      <c r="M23" s="186">
        <v>0.1</v>
      </c>
      <c r="N23" s="218">
        <v>0</v>
      </c>
      <c r="O23" s="198">
        <v>1</v>
      </c>
      <c r="P23" s="79" t="str">
        <f t="shared" si="1"/>
        <v>P</v>
      </c>
      <c r="Q23" s="80"/>
      <c r="R23" s="80"/>
      <c r="S23" s="80"/>
      <c r="T23" s="88"/>
    </row>
    <row r="24" spans="1:21" ht="63.75" customHeight="1">
      <c r="A24" s="1566"/>
      <c r="B24" s="819"/>
      <c r="C24" s="816"/>
      <c r="D24" s="815"/>
      <c r="E24" s="229" t="s">
        <v>248</v>
      </c>
      <c r="F24" s="181">
        <v>4</v>
      </c>
      <c r="G24" s="206">
        <v>2</v>
      </c>
      <c r="H24" s="80">
        <v>4</v>
      </c>
      <c r="I24" s="201">
        <v>2</v>
      </c>
      <c r="J24" s="204" t="s">
        <v>338</v>
      </c>
      <c r="K24" s="195"/>
      <c r="L24" s="185"/>
      <c r="M24" s="181">
        <v>5</v>
      </c>
      <c r="N24" s="218">
        <f>4/5</f>
        <v>0.8</v>
      </c>
      <c r="O24" s="198">
        <f t="shared" si="0"/>
        <v>2.4</v>
      </c>
      <c r="P24" s="79" t="str">
        <f t="shared" si="1"/>
        <v>P</v>
      </c>
      <c r="Q24" s="80"/>
      <c r="R24" s="80"/>
      <c r="S24" s="80"/>
      <c r="T24" s="88"/>
    </row>
    <row r="25" spans="1:21" ht="36">
      <c r="A25" s="1566"/>
      <c r="B25" s="819"/>
      <c r="C25" s="816"/>
      <c r="D25" s="815" t="s">
        <v>253</v>
      </c>
      <c r="E25" s="233" t="s">
        <v>242</v>
      </c>
      <c r="F25" s="181">
        <v>274</v>
      </c>
      <c r="G25" s="206">
        <v>368</v>
      </c>
      <c r="H25" s="80">
        <v>388</v>
      </c>
      <c r="I25" s="201">
        <v>325</v>
      </c>
      <c r="J25" s="216" t="s">
        <v>331</v>
      </c>
      <c r="K25" s="195"/>
      <c r="L25" s="185"/>
      <c r="M25" s="181">
        <v>900</v>
      </c>
      <c r="N25" s="197">
        <f>405+375</f>
        <v>780</v>
      </c>
      <c r="O25" s="198">
        <f t="shared" si="0"/>
        <v>1.5055555555555555</v>
      </c>
      <c r="P25" s="79" t="str">
        <f t="shared" si="1"/>
        <v>P</v>
      </c>
      <c r="Q25" s="80"/>
      <c r="R25" s="80"/>
      <c r="S25" s="80"/>
      <c r="T25" s="88"/>
    </row>
    <row r="26" spans="1:21" ht="25.5" customHeight="1">
      <c r="A26" s="1566"/>
      <c r="B26" s="819"/>
      <c r="C26" s="816"/>
      <c r="D26" s="815"/>
      <c r="E26" s="233" t="s">
        <v>249</v>
      </c>
      <c r="F26" s="181">
        <v>274</v>
      </c>
      <c r="G26" s="206">
        <v>368</v>
      </c>
      <c r="H26" s="80">
        <v>388</v>
      </c>
      <c r="I26" s="578">
        <v>325</v>
      </c>
      <c r="J26" s="204" t="s">
        <v>339</v>
      </c>
      <c r="K26" s="195"/>
      <c r="L26" s="185"/>
      <c r="M26" s="181">
        <v>800</v>
      </c>
      <c r="N26" s="197">
        <f>F26-M26</f>
        <v>-526</v>
      </c>
      <c r="O26" s="198">
        <f t="shared" si="0"/>
        <v>1.6937500000000001</v>
      </c>
      <c r="P26" s="79" t="str">
        <f t="shared" si="1"/>
        <v>P</v>
      </c>
      <c r="Q26" s="80"/>
      <c r="R26" s="80"/>
      <c r="S26" s="80"/>
      <c r="T26" s="88"/>
    </row>
    <row r="27" spans="1:21" ht="25.5" customHeight="1">
      <c r="A27" s="1566"/>
      <c r="B27" s="819"/>
      <c r="C27" s="816"/>
      <c r="D27" s="815"/>
      <c r="E27" s="233" t="s">
        <v>254</v>
      </c>
      <c r="F27" s="186">
        <v>1</v>
      </c>
      <c r="G27" s="231">
        <v>1</v>
      </c>
      <c r="H27" s="533">
        <v>1</v>
      </c>
      <c r="I27" s="232">
        <v>1</v>
      </c>
      <c r="J27" s="204" t="s">
        <v>340</v>
      </c>
      <c r="K27" s="195"/>
      <c r="L27" s="185"/>
      <c r="M27" s="186">
        <v>0.99</v>
      </c>
      <c r="N27" s="218">
        <f>F27-M27</f>
        <v>1.0000000000000009E-2</v>
      </c>
      <c r="O27" s="198">
        <f t="shared" si="0"/>
        <v>1.0101010101010102</v>
      </c>
      <c r="P27" s="79" t="str">
        <f t="shared" si="1"/>
        <v>P</v>
      </c>
      <c r="Q27" s="80"/>
      <c r="R27" s="80"/>
      <c r="S27" s="80"/>
      <c r="T27" s="88"/>
    </row>
    <row r="28" spans="1:21" ht="25.5" customHeight="1" thickBot="1">
      <c r="A28" s="1567"/>
      <c r="B28" s="819"/>
      <c r="C28" s="816"/>
      <c r="D28" s="815"/>
      <c r="E28" s="233" t="s">
        <v>250</v>
      </c>
      <c r="F28" s="186">
        <v>1</v>
      </c>
      <c r="G28" s="231">
        <v>1</v>
      </c>
      <c r="H28" s="533">
        <v>1</v>
      </c>
      <c r="I28" s="232">
        <v>1</v>
      </c>
      <c r="J28" s="204" t="s">
        <v>341</v>
      </c>
      <c r="K28" s="195"/>
      <c r="L28" s="185"/>
      <c r="M28" s="186">
        <v>0.99</v>
      </c>
      <c r="N28" s="218">
        <f>F28-M28</f>
        <v>1.0000000000000009E-2</v>
      </c>
      <c r="O28" s="198">
        <f t="shared" si="0"/>
        <v>1.0101010101010102</v>
      </c>
      <c r="P28" s="79" t="str">
        <f t="shared" si="1"/>
        <v>P</v>
      </c>
      <c r="Q28" s="80"/>
      <c r="R28" s="80"/>
      <c r="S28" s="80"/>
      <c r="T28" s="88"/>
    </row>
    <row r="29" spans="1:21" s="145" customFormat="1" ht="16.5" thickBot="1">
      <c r="A29" s="87"/>
      <c r="B29" s="735"/>
      <c r="C29" s="294" t="s">
        <v>701</v>
      </c>
      <c r="D29" s="294"/>
      <c r="E29" s="294"/>
      <c r="F29" s="294">
        <v>4</v>
      </c>
      <c r="G29" s="294">
        <v>2</v>
      </c>
      <c r="H29" s="294">
        <v>4</v>
      </c>
      <c r="I29" s="294">
        <v>3</v>
      </c>
      <c r="J29" s="294"/>
      <c r="K29" s="294"/>
      <c r="L29" s="294"/>
      <c r="M29" s="294"/>
      <c r="N29" s="294"/>
      <c r="O29" s="294"/>
      <c r="P29" s="294"/>
      <c r="Q29" s="294"/>
      <c r="R29" s="294"/>
      <c r="S29" s="294"/>
      <c r="T29" s="736"/>
      <c r="U29" s="734"/>
    </row>
    <row r="30" spans="1:21">
      <c r="A30" s="64"/>
      <c r="B30" s="64"/>
      <c r="C30" s="64"/>
      <c r="D30" s="64"/>
      <c r="E30" s="64"/>
      <c r="F30" s="64"/>
      <c r="G30" s="64"/>
      <c r="H30" s="64"/>
      <c r="I30" s="64"/>
      <c r="J30" s="64"/>
      <c r="K30" s="64"/>
      <c r="L30" s="64"/>
      <c r="M30" s="64"/>
      <c r="N30" s="64"/>
      <c r="O30" s="64"/>
      <c r="P30" s="64"/>
      <c r="Q30" s="64"/>
      <c r="R30" s="64"/>
      <c r="S30" s="64"/>
      <c r="T30" s="64"/>
    </row>
    <row r="31" spans="1:21" ht="16.5">
      <c r="A31" s="82" t="s">
        <v>24</v>
      </c>
      <c r="B31" s="82"/>
      <c r="C31" s="82"/>
      <c r="D31" s="82"/>
      <c r="E31" s="64"/>
      <c r="F31" s="64"/>
      <c r="G31" s="64"/>
      <c r="H31" s="64"/>
      <c r="I31" s="64"/>
      <c r="J31" s="64"/>
      <c r="K31" s="64"/>
      <c r="L31" s="64"/>
      <c r="M31" s="64"/>
      <c r="N31" s="64"/>
      <c r="O31" s="64"/>
      <c r="P31" s="64"/>
      <c r="Q31" s="64"/>
      <c r="R31" s="64"/>
      <c r="S31" s="64"/>
      <c r="T31" s="64"/>
    </row>
    <row r="32" spans="1:21">
      <c r="A32" s="64"/>
      <c r="B32" s="64"/>
      <c r="C32" s="64"/>
      <c r="D32" s="64"/>
      <c r="E32" s="64"/>
      <c r="F32" s="64"/>
      <c r="G32" s="64"/>
      <c r="H32" s="64"/>
      <c r="I32" s="64"/>
      <c r="J32" s="64"/>
      <c r="K32" s="64"/>
      <c r="L32" s="64"/>
      <c r="M32" s="64"/>
      <c r="N32" s="64"/>
      <c r="O32" s="64"/>
      <c r="P32" s="64"/>
      <c r="Q32" s="64"/>
      <c r="R32" s="64"/>
      <c r="S32" s="64"/>
      <c r="T32" s="64"/>
    </row>
    <row r="33" spans="1:20">
      <c r="A33" s="1141"/>
      <c r="B33" s="1142"/>
      <c r="C33" s="1142"/>
      <c r="D33" s="1142"/>
      <c r="E33" s="1142"/>
      <c r="F33" s="1142"/>
      <c r="G33" s="1142"/>
      <c r="H33" s="1142"/>
      <c r="I33" s="1142"/>
      <c r="J33" s="1142"/>
      <c r="K33" s="1142"/>
      <c r="L33" s="1142"/>
      <c r="M33" s="1142"/>
      <c r="N33" s="1142"/>
      <c r="O33" s="1142"/>
      <c r="P33" s="1142"/>
      <c r="Q33" s="1142"/>
      <c r="R33" s="1142"/>
      <c r="S33" s="1142"/>
      <c r="T33" s="1143"/>
    </row>
    <row r="35" spans="1:20">
      <c r="A35" s="1141"/>
      <c r="B35" s="1142"/>
      <c r="C35" s="1142"/>
      <c r="D35" s="1142"/>
      <c r="E35" s="1142"/>
      <c r="F35" s="1142"/>
      <c r="G35" s="1142"/>
      <c r="H35" s="1142"/>
      <c r="I35" s="1142"/>
      <c r="J35" s="1142"/>
      <c r="K35" s="1142"/>
      <c r="L35" s="1142"/>
      <c r="M35" s="1142"/>
      <c r="N35" s="1142"/>
      <c r="O35" s="1142"/>
      <c r="P35" s="1142"/>
      <c r="Q35" s="1142"/>
      <c r="R35" s="1142"/>
      <c r="S35" s="1142"/>
      <c r="T35" s="1143"/>
    </row>
    <row r="36" spans="1:20">
      <c r="A36" s="1141"/>
      <c r="B36" s="1142"/>
      <c r="C36" s="1142"/>
      <c r="D36" s="1142"/>
      <c r="E36" s="1142"/>
      <c r="F36" s="1142"/>
      <c r="G36" s="1142"/>
      <c r="H36" s="1142"/>
      <c r="I36" s="1142"/>
      <c r="J36" s="1142"/>
      <c r="K36" s="1142"/>
      <c r="L36" s="1142"/>
      <c r="M36" s="1142"/>
      <c r="N36" s="1142"/>
      <c r="O36" s="1142"/>
      <c r="P36" s="1142"/>
      <c r="Q36" s="1142"/>
      <c r="R36" s="1142"/>
      <c r="S36" s="1142"/>
      <c r="T36" s="1143"/>
    </row>
    <row r="37" spans="1:20">
      <c r="A37" s="1141"/>
      <c r="B37" s="1142"/>
      <c r="C37" s="1142"/>
      <c r="D37" s="1142"/>
      <c r="E37" s="1142"/>
      <c r="F37" s="1142"/>
      <c r="G37" s="1142"/>
      <c r="H37" s="1142"/>
      <c r="I37" s="1142"/>
      <c r="J37" s="1142"/>
      <c r="K37" s="1142"/>
      <c r="L37" s="1142"/>
      <c r="M37" s="1142"/>
      <c r="N37" s="1142"/>
      <c r="O37" s="1142"/>
      <c r="P37" s="1142"/>
      <c r="Q37" s="1142"/>
      <c r="R37" s="1142"/>
      <c r="S37" s="1142"/>
      <c r="T37" s="1143"/>
    </row>
    <row r="38" spans="1:20">
      <c r="A38" s="1141"/>
      <c r="B38" s="1142"/>
      <c r="C38" s="1142"/>
      <c r="D38" s="1142"/>
      <c r="E38" s="1142"/>
      <c r="F38" s="1142"/>
      <c r="G38" s="1142"/>
      <c r="H38" s="1142"/>
      <c r="I38" s="1142"/>
      <c r="J38" s="1142"/>
      <c r="K38" s="1142"/>
      <c r="L38" s="1142"/>
      <c r="M38" s="1142"/>
      <c r="N38" s="1142"/>
      <c r="O38" s="1142"/>
      <c r="P38" s="1142"/>
      <c r="Q38" s="1142"/>
      <c r="R38" s="1142"/>
      <c r="S38" s="1142"/>
      <c r="T38" s="1143"/>
    </row>
    <row r="39" spans="1:20">
      <c r="A39" s="1141"/>
      <c r="B39" s="1142"/>
      <c r="C39" s="1142"/>
      <c r="D39" s="1142"/>
      <c r="E39" s="1142"/>
      <c r="F39" s="1142"/>
      <c r="G39" s="1142"/>
      <c r="H39" s="1142"/>
      <c r="I39" s="1142"/>
      <c r="J39" s="1142"/>
      <c r="K39" s="1142"/>
      <c r="L39" s="1142"/>
      <c r="M39" s="1142"/>
      <c r="N39" s="1142"/>
      <c r="O39" s="1142"/>
      <c r="P39" s="1142"/>
      <c r="Q39" s="1142"/>
      <c r="R39" s="1142"/>
      <c r="S39" s="1142"/>
      <c r="T39" s="1143"/>
    </row>
    <row r="40" spans="1:20">
      <c r="A40" s="1141"/>
      <c r="B40" s="1142"/>
      <c r="C40" s="1142"/>
      <c r="D40" s="1142"/>
      <c r="E40" s="1142"/>
      <c r="F40" s="1142"/>
      <c r="G40" s="1142"/>
      <c r="H40" s="1142"/>
      <c r="I40" s="1142"/>
      <c r="J40" s="1142"/>
      <c r="K40" s="1142"/>
      <c r="L40" s="1142"/>
      <c r="M40" s="1142"/>
      <c r="N40" s="1142"/>
      <c r="O40" s="1142"/>
      <c r="P40" s="1142"/>
      <c r="Q40" s="1142"/>
      <c r="R40" s="1142"/>
      <c r="S40" s="1142"/>
      <c r="T40" s="1143"/>
    </row>
    <row r="41" spans="1:20">
      <c r="A41" s="1141"/>
      <c r="B41" s="1142"/>
      <c r="C41" s="1142"/>
      <c r="D41" s="1142"/>
      <c r="E41" s="1142"/>
      <c r="F41" s="1142"/>
      <c r="G41" s="1142"/>
      <c r="H41" s="1142"/>
      <c r="I41" s="1142"/>
      <c r="J41" s="1142"/>
      <c r="K41" s="1142"/>
      <c r="L41" s="1142"/>
      <c r="M41" s="1142"/>
      <c r="N41" s="1142"/>
      <c r="O41" s="1142"/>
      <c r="P41" s="1142"/>
      <c r="Q41" s="1142"/>
      <c r="R41" s="1142"/>
      <c r="S41" s="1142"/>
      <c r="T41" s="1143"/>
    </row>
    <row r="42" spans="1:20">
      <c r="A42" s="1141"/>
      <c r="B42" s="1142"/>
      <c r="C42" s="1142"/>
      <c r="D42" s="1142"/>
      <c r="E42" s="1142"/>
      <c r="F42" s="1142"/>
      <c r="G42" s="1142"/>
      <c r="H42" s="1142"/>
      <c r="I42" s="1142"/>
      <c r="J42" s="1142"/>
      <c r="K42" s="1142"/>
      <c r="L42" s="1142"/>
      <c r="M42" s="1142"/>
      <c r="N42" s="1142"/>
      <c r="O42" s="1142"/>
      <c r="P42" s="1142"/>
      <c r="Q42" s="1142"/>
      <c r="R42" s="1142"/>
      <c r="S42" s="1142"/>
      <c r="T42" s="1143"/>
    </row>
    <row r="43" spans="1:20">
      <c r="A43" s="1141"/>
      <c r="B43" s="1142"/>
      <c r="C43" s="1142"/>
      <c r="D43" s="1142"/>
      <c r="E43" s="1142"/>
      <c r="F43" s="1142"/>
      <c r="G43" s="1142"/>
      <c r="H43" s="1142"/>
      <c r="I43" s="1142"/>
      <c r="J43" s="1142"/>
      <c r="K43" s="1142"/>
      <c r="L43" s="1142"/>
      <c r="M43" s="1142"/>
      <c r="N43" s="1142"/>
      <c r="O43" s="1142"/>
      <c r="P43" s="1142"/>
      <c r="Q43" s="1142"/>
      <c r="R43" s="1142"/>
      <c r="S43" s="1142"/>
      <c r="T43" s="1143"/>
    </row>
  </sheetData>
  <mergeCells count="47">
    <mergeCell ref="D25:D28"/>
    <mergeCell ref="A2:E4"/>
    <mergeCell ref="A9:E9"/>
    <mergeCell ref="C17:C28"/>
    <mergeCell ref="B17:B28"/>
    <mergeCell ref="B14:B15"/>
    <mergeCell ref="C14:C15"/>
    <mergeCell ref="A17:A28"/>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5:T35"/>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A41:T41"/>
    <mergeCell ref="A42:T42"/>
    <mergeCell ref="A43:T43"/>
    <mergeCell ref="A36:T36"/>
    <mergeCell ref="A37:T37"/>
    <mergeCell ref="A38:T38"/>
    <mergeCell ref="A39:T39"/>
    <mergeCell ref="A40:T40"/>
  </mergeCells>
  <conditionalFormatting sqref="P17:P28">
    <cfRule type="containsText" dxfId="55" priority="1" stopIfTrue="1" operator="containsText" text="P">
      <formula>NOT(ISERROR(SEARCH("P",P17)))</formula>
    </cfRule>
    <cfRule type="containsText" dxfId="54" priority="2" stopIfTrue="1" operator="containsText" text="R">
      <formula>NOT(ISERROR(SEARCH("R",P17)))</formula>
    </cfRule>
    <cfRule type="containsText" dxfId="53"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3"/>
  <sheetViews>
    <sheetView topLeftCell="A6" zoomScale="77" zoomScaleNormal="77" workbookViewId="0">
      <selection activeCell="A17" sqref="A17:T27"/>
    </sheetView>
  </sheetViews>
  <sheetFormatPr baseColWidth="10" defaultColWidth="11.42578125" defaultRowHeight="15"/>
  <cols>
    <col min="1" max="1" width="11.42578125" style="61"/>
    <col min="2" max="2" width="39.85546875" style="61" customWidth="1"/>
    <col min="3" max="3" width="32.28515625" style="61" customWidth="1"/>
    <col min="4" max="4" width="39.5703125" style="61" customWidth="1"/>
    <col min="5" max="5" width="45.7109375" style="61" customWidth="1"/>
    <col min="6" max="6" width="7.5703125" style="61" customWidth="1"/>
    <col min="7" max="7" width="5" style="61" customWidth="1"/>
    <col min="8" max="8" width="6.42578125" style="61" customWidth="1"/>
    <col min="9" max="9" width="6.5703125" style="61" customWidth="1"/>
    <col min="10" max="10" width="97.7109375" style="61" customWidth="1"/>
    <col min="11" max="11" width="19" style="61" customWidth="1"/>
    <col min="12" max="12" width="23.7109375" style="61" customWidth="1"/>
    <col min="13" max="13" width="9.140625" style="61" customWidth="1"/>
    <col min="14" max="14" width="17.140625" style="61" customWidth="1"/>
    <col min="15" max="16" width="11.42578125" style="61"/>
    <col min="17" max="17" width="17.5703125" style="61" customWidth="1"/>
    <col min="18" max="18" width="21.42578125" style="61" customWidth="1"/>
    <col min="19" max="19" width="87" style="61" customWidth="1"/>
    <col min="20" max="20" width="71.140625" style="61" customWidth="1"/>
    <col min="21" max="16384" width="11.42578125" style="61"/>
  </cols>
  <sheetData>
    <row r="1" spans="1:20" ht="15.75" thickBot="1"/>
    <row r="2" spans="1:20" ht="16.5" thickBot="1">
      <c r="A2" s="1331"/>
      <c r="B2" s="1332"/>
      <c r="C2" s="1332"/>
      <c r="D2" s="1332"/>
      <c r="E2" s="1333"/>
      <c r="F2" s="1340" t="s">
        <v>18</v>
      </c>
      <c r="G2" s="1341"/>
      <c r="H2" s="1341"/>
      <c r="I2" s="1341"/>
      <c r="J2" s="1341"/>
      <c r="K2" s="1341"/>
      <c r="L2" s="1341"/>
      <c r="M2" s="1342"/>
      <c r="N2" s="1284" t="s">
        <v>645</v>
      </c>
      <c r="O2" s="1285"/>
      <c r="P2" s="1285"/>
      <c r="Q2" s="1285"/>
      <c r="R2" s="1285"/>
      <c r="S2" s="1285"/>
      <c r="T2" s="1286"/>
    </row>
    <row r="3" spans="1:20" ht="16.5" thickBot="1">
      <c r="A3" s="1334"/>
      <c r="B3" s="1335"/>
      <c r="C3" s="1335"/>
      <c r="D3" s="1335"/>
      <c r="E3" s="1336"/>
      <c r="F3" s="1323" t="s">
        <v>17</v>
      </c>
      <c r="G3" s="1324"/>
      <c r="H3" s="1324"/>
      <c r="I3" s="1324"/>
      <c r="J3" s="1324"/>
      <c r="K3" s="1324"/>
      <c r="L3" s="1324"/>
      <c r="M3" s="1325"/>
      <c r="N3" s="1297" t="s">
        <v>23</v>
      </c>
      <c r="O3" s="1298"/>
      <c r="P3" s="1298"/>
      <c r="Q3" s="1298"/>
      <c r="R3" s="1298"/>
      <c r="S3" s="1298"/>
      <c r="T3" s="1299"/>
    </row>
    <row r="4" spans="1:20" ht="16.5" thickBot="1">
      <c r="A4" s="1337"/>
      <c r="B4" s="1338"/>
      <c r="C4" s="1338"/>
      <c r="D4" s="1338"/>
      <c r="E4" s="1339"/>
      <c r="F4" s="1326"/>
      <c r="G4" s="1327"/>
      <c r="H4" s="1327"/>
      <c r="I4" s="1327"/>
      <c r="J4" s="1327"/>
      <c r="K4" s="1327"/>
      <c r="L4" s="1327"/>
      <c r="M4" s="1328"/>
      <c r="N4" s="1300" t="s">
        <v>8</v>
      </c>
      <c r="O4" s="1301"/>
      <c r="P4" s="1301"/>
      <c r="Q4" s="1301"/>
      <c r="R4" s="1301"/>
      <c r="S4" s="1301"/>
      <c r="T4" s="1302"/>
    </row>
    <row r="5" spans="1:20" ht="15.75">
      <c r="A5" s="83"/>
      <c r="B5" s="83"/>
      <c r="C5" s="83"/>
      <c r="D5" s="83"/>
      <c r="E5" s="83"/>
      <c r="F5" s="83"/>
      <c r="G5" s="83"/>
      <c r="H5" s="83"/>
      <c r="I5" s="83"/>
      <c r="J5" s="100"/>
      <c r="K5" s="100"/>
      <c r="L5" s="101"/>
      <c r="M5" s="101"/>
      <c r="N5" s="101"/>
      <c r="O5" s="101"/>
      <c r="P5" s="101"/>
      <c r="Q5" s="101"/>
      <c r="R5" s="101"/>
      <c r="S5" s="101"/>
      <c r="T5" s="101"/>
    </row>
    <row r="6" spans="1:20" ht="15.75">
      <c r="A6" s="1322" t="s">
        <v>10</v>
      </c>
      <c r="B6" s="1322"/>
      <c r="C6" s="1322"/>
      <c r="D6" s="1322"/>
      <c r="E6" s="1322"/>
      <c r="F6" s="1494" t="s">
        <v>424</v>
      </c>
      <c r="G6" s="1363"/>
      <c r="H6" s="1363"/>
      <c r="I6" s="1363"/>
      <c r="J6" s="1363"/>
      <c r="K6" s="1363"/>
      <c r="L6" s="1363"/>
      <c r="M6" s="1364"/>
      <c r="N6" s="101"/>
      <c r="O6" s="101"/>
      <c r="P6" s="101"/>
      <c r="Q6" s="101"/>
      <c r="R6" s="101"/>
      <c r="S6" s="101"/>
      <c r="T6" s="101"/>
    </row>
    <row r="7" spans="1:20" ht="15.75">
      <c r="A7" s="1322" t="s">
        <v>25</v>
      </c>
      <c r="B7" s="1322"/>
      <c r="C7" s="1322"/>
      <c r="D7" s="1322"/>
      <c r="E7" s="1322"/>
      <c r="F7" s="820">
        <v>2024</v>
      </c>
      <c r="G7" s="821"/>
      <c r="H7" s="821"/>
      <c r="I7" s="821"/>
      <c r="J7" s="821"/>
      <c r="K7" s="821"/>
      <c r="L7" s="821"/>
      <c r="M7" s="822"/>
      <c r="N7" s="101"/>
      <c r="O7" s="101"/>
      <c r="P7" s="101"/>
      <c r="Q7" s="101"/>
      <c r="R7" s="101"/>
      <c r="S7" s="101"/>
      <c r="T7" s="101"/>
    </row>
    <row r="8" spans="1:20" ht="15.75">
      <c r="A8" s="1322" t="s">
        <v>6</v>
      </c>
      <c r="B8" s="1322"/>
      <c r="C8" s="1322"/>
      <c r="D8" s="1322"/>
      <c r="E8" s="1322"/>
      <c r="F8" s="820" t="s">
        <v>713</v>
      </c>
      <c r="G8" s="821"/>
      <c r="H8" s="821"/>
      <c r="I8" s="821"/>
      <c r="J8" s="821"/>
      <c r="K8" s="821"/>
      <c r="L8" s="821"/>
      <c r="M8" s="822"/>
      <c r="N8" s="101"/>
      <c r="O8" s="101"/>
      <c r="P8" s="101"/>
      <c r="Q8" s="101"/>
      <c r="R8" s="101"/>
      <c r="S8" s="101"/>
      <c r="T8" s="101"/>
    </row>
    <row r="9" spans="1:20" ht="15.75">
      <c r="A9" s="1322" t="s">
        <v>7</v>
      </c>
      <c r="B9" s="1322"/>
      <c r="C9" s="1322"/>
      <c r="D9" s="1322"/>
      <c r="E9" s="1322"/>
      <c r="F9" s="820" t="s">
        <v>1263</v>
      </c>
      <c r="G9" s="821"/>
      <c r="H9" s="821"/>
      <c r="I9" s="821"/>
      <c r="J9" s="821"/>
      <c r="K9" s="821"/>
      <c r="L9" s="821"/>
      <c r="M9" s="822"/>
      <c r="N9" s="101"/>
      <c r="O9" s="101"/>
      <c r="P9" s="101"/>
      <c r="Q9" s="101"/>
      <c r="R9" s="101"/>
      <c r="S9" s="101"/>
      <c r="T9" s="101"/>
    </row>
    <row r="10" spans="1:20" ht="16.5" thickBot="1">
      <c r="A10" s="102"/>
      <c r="B10" s="102"/>
      <c r="C10" s="102"/>
      <c r="D10" s="102"/>
      <c r="E10" s="102"/>
      <c r="F10" s="102"/>
      <c r="G10" s="102"/>
      <c r="H10" s="102"/>
      <c r="I10" s="102"/>
      <c r="J10" s="100"/>
      <c r="K10" s="100"/>
      <c r="L10" s="100"/>
      <c r="M10" s="100"/>
      <c r="N10" s="101"/>
      <c r="O10" s="101"/>
      <c r="P10" s="101"/>
      <c r="Q10" s="101"/>
      <c r="R10" s="101"/>
      <c r="S10" s="101"/>
      <c r="T10" s="101"/>
    </row>
    <row r="11" spans="1:20" ht="16.5" thickBot="1">
      <c r="A11" s="1352" t="s">
        <v>9</v>
      </c>
      <c r="B11" s="1353"/>
      <c r="C11" s="1353"/>
      <c r="D11" s="1353"/>
      <c r="E11" s="1353"/>
      <c r="F11" s="1353"/>
      <c r="G11" s="1353"/>
      <c r="H11" s="1353"/>
      <c r="I11" s="1353"/>
      <c r="J11" s="1353"/>
      <c r="K11" s="1353"/>
      <c r="L11" s="1353"/>
      <c r="M11" s="1353"/>
      <c r="N11" s="1353"/>
      <c r="O11" s="1353"/>
      <c r="P11" s="1353"/>
      <c r="Q11" s="1353"/>
      <c r="R11" s="1353"/>
      <c r="S11" s="1353"/>
      <c r="T11" s="1354"/>
    </row>
    <row r="12" spans="1:20" ht="16.5" thickBot="1">
      <c r="A12" s="103"/>
      <c r="B12" s="104"/>
      <c r="C12" s="104"/>
      <c r="D12" s="104"/>
      <c r="E12" s="104"/>
      <c r="F12" s="104"/>
      <c r="G12" s="104"/>
      <c r="H12" s="104"/>
      <c r="I12" s="104"/>
      <c r="J12" s="104"/>
      <c r="K12" s="104"/>
      <c r="L12" s="104"/>
      <c r="M12" s="104"/>
      <c r="N12" s="104"/>
      <c r="O12" s="104"/>
      <c r="P12" s="104"/>
      <c r="Q12" s="104"/>
      <c r="R12" s="104"/>
      <c r="S12" s="104"/>
      <c r="T12" s="105"/>
    </row>
    <row r="13" spans="1:20" ht="16.5" thickBot="1">
      <c r="A13" s="1355" t="s">
        <v>16</v>
      </c>
      <c r="B13" s="1356"/>
      <c r="C13" s="1356"/>
      <c r="D13" s="1356"/>
      <c r="E13" s="1356"/>
      <c r="F13" s="1356"/>
      <c r="G13" s="1356"/>
      <c r="H13" s="1356"/>
      <c r="I13" s="1356"/>
      <c r="J13" s="1356"/>
      <c r="K13" s="1356"/>
      <c r="L13" s="1357"/>
      <c r="M13" s="1358" t="s">
        <v>1</v>
      </c>
      <c r="N13" s="1358"/>
      <c r="O13" s="1358"/>
      <c r="P13" s="1358"/>
      <c r="Q13" s="1358"/>
      <c r="R13" s="1358"/>
      <c r="S13" s="1358"/>
      <c r="T13" s="1359"/>
    </row>
    <row r="14" spans="1:20" ht="16.5" thickBot="1">
      <c r="A14" s="1343" t="s">
        <v>27</v>
      </c>
      <c r="B14" s="1329" t="s">
        <v>290</v>
      </c>
      <c r="C14" s="1329" t="s">
        <v>291</v>
      </c>
      <c r="D14" s="1343" t="s">
        <v>26</v>
      </c>
      <c r="E14" s="1347" t="s">
        <v>19</v>
      </c>
      <c r="F14" s="1349" t="s">
        <v>11</v>
      </c>
      <c r="G14" s="1350"/>
      <c r="H14" s="1350"/>
      <c r="I14" s="1351"/>
      <c r="J14" s="1304" t="s">
        <v>20</v>
      </c>
      <c r="K14" s="1304" t="s">
        <v>21</v>
      </c>
      <c r="L14" s="1304" t="s">
        <v>2</v>
      </c>
      <c r="M14" s="1307" t="s">
        <v>22</v>
      </c>
      <c r="N14" s="1290" t="s">
        <v>3</v>
      </c>
      <c r="O14" s="1291"/>
      <c r="P14" s="1292"/>
      <c r="Q14" s="1295" t="s">
        <v>4</v>
      </c>
      <c r="R14" s="1293" t="s">
        <v>5</v>
      </c>
      <c r="S14" s="106" t="s">
        <v>29</v>
      </c>
      <c r="T14" s="1288" t="s">
        <v>0</v>
      </c>
    </row>
    <row r="15" spans="1:20" ht="25.5" customHeight="1" thickBot="1">
      <c r="A15" s="1344"/>
      <c r="B15" s="1330"/>
      <c r="C15" s="1330"/>
      <c r="D15" s="1344"/>
      <c r="E15" s="1348"/>
      <c r="F15" s="107" t="s">
        <v>12</v>
      </c>
      <c r="G15" s="107" t="s">
        <v>13</v>
      </c>
      <c r="H15" s="107" t="s">
        <v>14</v>
      </c>
      <c r="I15" s="107" t="s">
        <v>15</v>
      </c>
      <c r="J15" s="1305"/>
      <c r="K15" s="1305"/>
      <c r="L15" s="1305"/>
      <c r="M15" s="1308"/>
      <c r="N15" s="108" t="s">
        <v>30</v>
      </c>
      <c r="O15" s="109" t="s">
        <v>28</v>
      </c>
      <c r="P15" s="110" t="s">
        <v>31</v>
      </c>
      <c r="Q15" s="1296"/>
      <c r="R15" s="1294"/>
      <c r="S15" s="111"/>
      <c r="T15" s="1289"/>
    </row>
    <row r="16" spans="1:20" ht="15.75" thickBot="1">
      <c r="A16" s="83"/>
      <c r="B16" s="83"/>
      <c r="C16" s="83"/>
      <c r="D16" s="83"/>
      <c r="E16" s="83"/>
      <c r="F16" s="83"/>
      <c r="G16" s="83"/>
      <c r="H16" s="83"/>
      <c r="I16" s="83"/>
      <c r="J16" s="83"/>
      <c r="K16" s="83"/>
      <c r="L16" s="112"/>
      <c r="M16" s="83"/>
      <c r="Q16" s="83"/>
      <c r="R16" s="83"/>
      <c r="S16" s="83"/>
      <c r="T16" s="83"/>
    </row>
    <row r="17" spans="1:20" ht="31.5" customHeight="1">
      <c r="A17" s="922">
        <v>1</v>
      </c>
      <c r="B17" s="1580" t="s">
        <v>425</v>
      </c>
      <c r="C17" s="1580" t="s">
        <v>926</v>
      </c>
      <c r="D17" s="1221" t="s">
        <v>423</v>
      </c>
      <c r="E17" s="200" t="s">
        <v>346</v>
      </c>
      <c r="F17" s="1581">
        <v>6</v>
      </c>
      <c r="G17" s="972">
        <v>2</v>
      </c>
      <c r="H17" s="1583">
        <v>0.01</v>
      </c>
      <c r="I17" s="1583">
        <v>0.01</v>
      </c>
      <c r="J17" s="914" t="s">
        <v>389</v>
      </c>
      <c r="K17" s="1230"/>
      <c r="L17" s="1230"/>
      <c r="M17" s="972">
        <v>2</v>
      </c>
      <c r="N17" s="1586">
        <v>0</v>
      </c>
      <c r="O17" s="915">
        <f>29/30</f>
        <v>0.96666666666666667</v>
      </c>
      <c r="P17" s="923" t="str">
        <f>IF(O17&lt;=V$17,"T",IF(O17&lt;$Y$17,"R",IF(O17&gt;=$Y$17,"P")))</f>
        <v>P</v>
      </c>
      <c r="Q17" s="1584" t="e">
        <f>L17/K17</f>
        <v>#DIV/0!</v>
      </c>
      <c r="R17" s="191" t="s">
        <v>990</v>
      </c>
      <c r="S17" s="191" t="s">
        <v>991</v>
      </c>
      <c r="T17" s="737" t="s">
        <v>992</v>
      </c>
    </row>
    <row r="18" spans="1:20" ht="24">
      <c r="A18" s="917"/>
      <c r="B18" s="912"/>
      <c r="C18" s="912"/>
      <c r="D18" s="815"/>
      <c r="E18" s="216" t="s">
        <v>347</v>
      </c>
      <c r="F18" s="1582"/>
      <c r="G18" s="973"/>
      <c r="H18" s="1576"/>
      <c r="I18" s="1576"/>
      <c r="J18" s="816"/>
      <c r="K18" s="1126"/>
      <c r="L18" s="1126"/>
      <c r="M18" s="973"/>
      <c r="N18" s="1125"/>
      <c r="O18" s="916"/>
      <c r="P18" s="924" t="str">
        <f>IF(O18&lt;=V$17,"T",IF(O18&lt;$Y$17,"R",IF(O18&gt;=$Y$17,"P")))</f>
        <v>T</v>
      </c>
      <c r="Q18" s="1585"/>
      <c r="R18" s="183"/>
      <c r="S18" s="183"/>
      <c r="T18" s="508"/>
    </row>
    <row r="19" spans="1:20" ht="24">
      <c r="A19" s="917"/>
      <c r="B19" s="912"/>
      <c r="C19" s="912"/>
      <c r="D19" s="815"/>
      <c r="E19" s="216" t="s">
        <v>348</v>
      </c>
      <c r="F19" s="1582"/>
      <c r="G19" s="973"/>
      <c r="H19" s="1576"/>
      <c r="I19" s="1576"/>
      <c r="J19" s="816"/>
      <c r="K19" s="1126"/>
      <c r="L19" s="1126"/>
      <c r="M19" s="973"/>
      <c r="N19" s="1125"/>
      <c r="O19" s="916"/>
      <c r="P19" s="924" t="str">
        <f>IF(O19&lt;=V$17,"T",IF(O19&lt;$Y$17,"R",IF(O19&gt;=$Y$17,"P")))</f>
        <v>T</v>
      </c>
      <c r="Q19" s="1585"/>
      <c r="R19" s="183"/>
      <c r="S19" s="183"/>
      <c r="T19" s="508"/>
    </row>
    <row r="20" spans="1:20" ht="57" customHeight="1">
      <c r="A20" s="917">
        <v>2</v>
      </c>
      <c r="B20" s="816" t="s">
        <v>298</v>
      </c>
      <c r="C20" s="816" t="s">
        <v>369</v>
      </c>
      <c r="D20" s="815" t="s">
        <v>422</v>
      </c>
      <c r="E20" s="216" t="s">
        <v>349</v>
      </c>
      <c r="F20" s="973">
        <v>25</v>
      </c>
      <c r="G20" s="967">
        <v>42</v>
      </c>
      <c r="H20" s="967">
        <v>23</v>
      </c>
      <c r="I20" s="967">
        <v>22</v>
      </c>
      <c r="J20" s="816" t="s">
        <v>388</v>
      </c>
      <c r="K20" s="1124">
        <v>0</v>
      </c>
      <c r="L20" s="1124">
        <v>0</v>
      </c>
      <c r="M20" s="967">
        <v>37</v>
      </c>
      <c r="N20" s="1125">
        <v>0.37</v>
      </c>
      <c r="O20" s="916">
        <f>85/95</f>
        <v>0.89473684210526316</v>
      </c>
      <c r="P20" s="924" t="s">
        <v>390</v>
      </c>
      <c r="Q20" s="1585"/>
      <c r="R20" s="183"/>
      <c r="S20" s="183"/>
      <c r="T20" s="508"/>
    </row>
    <row r="21" spans="1:20" ht="44.25" customHeight="1">
      <c r="A21" s="917"/>
      <c r="B21" s="816"/>
      <c r="C21" s="816"/>
      <c r="D21" s="815"/>
      <c r="E21" s="216" t="s">
        <v>350</v>
      </c>
      <c r="F21" s="973"/>
      <c r="G21" s="967"/>
      <c r="H21" s="967"/>
      <c r="I21" s="967"/>
      <c r="J21" s="816"/>
      <c r="K21" s="1124"/>
      <c r="L21" s="1124"/>
      <c r="M21" s="967"/>
      <c r="N21" s="1125"/>
      <c r="O21" s="916"/>
      <c r="P21" s="924"/>
      <c r="Q21" s="1585"/>
      <c r="R21" s="183"/>
      <c r="S21" s="183"/>
      <c r="T21" s="508"/>
    </row>
    <row r="22" spans="1:20" ht="54.75" customHeight="1">
      <c r="A22" s="917"/>
      <c r="B22" s="816"/>
      <c r="C22" s="816"/>
      <c r="D22" s="183" t="s">
        <v>406</v>
      </c>
      <c r="E22" s="201" t="s">
        <v>407</v>
      </c>
      <c r="F22" s="206">
        <v>21</v>
      </c>
      <c r="G22" s="206">
        <v>25</v>
      </c>
      <c r="H22" s="220">
        <v>23</v>
      </c>
      <c r="I22" s="199">
        <v>26</v>
      </c>
      <c r="J22" s="188" t="s">
        <v>405</v>
      </c>
      <c r="K22" s="217">
        <v>0</v>
      </c>
      <c r="L22" s="221">
        <v>0</v>
      </c>
      <c r="M22" s="222">
        <v>45</v>
      </c>
      <c r="N22" s="197">
        <v>45</v>
      </c>
      <c r="O22" s="198">
        <f>92/M22</f>
        <v>2.0444444444444443</v>
      </c>
      <c r="P22" s="681" t="s">
        <v>390</v>
      </c>
      <c r="Q22" s="247"/>
      <c r="R22" s="183"/>
      <c r="S22" s="183"/>
      <c r="T22" s="508"/>
    </row>
    <row r="23" spans="1:20" ht="63" customHeight="1">
      <c r="A23" s="917">
        <v>3</v>
      </c>
      <c r="B23" s="816" t="s">
        <v>308</v>
      </c>
      <c r="C23" s="816" t="s">
        <v>385</v>
      </c>
      <c r="D23" s="1148" t="s">
        <v>421</v>
      </c>
      <c r="E23" s="216" t="s">
        <v>351</v>
      </c>
      <c r="F23" s="1576">
        <v>7.0000000000000007E-2</v>
      </c>
      <c r="G23" s="967">
        <v>2</v>
      </c>
      <c r="H23" s="967">
        <v>11</v>
      </c>
      <c r="I23" s="967">
        <v>14</v>
      </c>
      <c r="J23" s="934" t="s">
        <v>405</v>
      </c>
      <c r="K23" s="1124">
        <v>0</v>
      </c>
      <c r="L23" s="1124">
        <v>0</v>
      </c>
      <c r="M23" s="1576">
        <v>0.09</v>
      </c>
      <c r="N23" s="930">
        <v>77</v>
      </c>
      <c r="O23" s="916">
        <f>IF(M23&lt;1,(AVERAGE(F23:I23)/M23),SUM(F23:I23)/M23)</f>
        <v>75.194444444444443</v>
      </c>
      <c r="P23" s="924" t="s">
        <v>390</v>
      </c>
      <c r="Q23" s="943"/>
      <c r="R23" s="183"/>
      <c r="S23" s="183"/>
      <c r="T23" s="508"/>
    </row>
    <row r="24" spans="1:20" ht="63" customHeight="1">
      <c r="A24" s="917"/>
      <c r="B24" s="816"/>
      <c r="C24" s="816"/>
      <c r="D24" s="1148"/>
      <c r="E24" s="188" t="s">
        <v>352</v>
      </c>
      <c r="F24" s="1576"/>
      <c r="G24" s="967"/>
      <c r="H24" s="967"/>
      <c r="I24" s="967"/>
      <c r="J24" s="934"/>
      <c r="K24" s="1124"/>
      <c r="L24" s="1124"/>
      <c r="M24" s="1576"/>
      <c r="N24" s="930"/>
      <c r="O24" s="916"/>
      <c r="P24" s="924"/>
      <c r="Q24" s="943"/>
      <c r="R24" s="183"/>
      <c r="S24" s="183"/>
      <c r="T24" s="508"/>
    </row>
    <row r="25" spans="1:20" ht="63" customHeight="1">
      <c r="A25" s="917"/>
      <c r="B25" s="816"/>
      <c r="C25" s="816"/>
      <c r="D25" s="1223" t="s">
        <v>1218</v>
      </c>
      <c r="E25" s="188" t="s">
        <v>351</v>
      </c>
      <c r="F25" s="1576"/>
      <c r="G25" s="1576"/>
      <c r="H25" s="1576">
        <v>0.4</v>
      </c>
      <c r="I25" s="1576">
        <v>0.9</v>
      </c>
      <c r="J25" s="1223" t="s">
        <v>1219</v>
      </c>
      <c r="K25" s="1578"/>
      <c r="L25" s="943"/>
      <c r="M25" s="1576"/>
      <c r="N25" s="1125">
        <f>IF(M25&lt;1,M25-AVERAGE(F25:I25),M25-(SUM(F25:I25)))</f>
        <v>-0.65</v>
      </c>
      <c r="O25" s="916">
        <v>1</v>
      </c>
      <c r="P25" s="924" t="str">
        <f>IF(O25&lt;=V$17,"T",IF(O25&lt;$W$17,"R",IF(O25&gt;=$W$17,"P")))</f>
        <v>P</v>
      </c>
      <c r="Q25" s="943"/>
      <c r="R25" s="1223" t="s">
        <v>1220</v>
      </c>
      <c r="S25" s="1223" t="s">
        <v>1221</v>
      </c>
      <c r="T25" s="1306" t="s">
        <v>1222</v>
      </c>
    </row>
    <row r="26" spans="1:20" ht="63" customHeight="1">
      <c r="A26" s="917"/>
      <c r="B26" s="816"/>
      <c r="C26" s="816"/>
      <c r="D26" s="1223"/>
      <c r="E26" s="188" t="s">
        <v>352</v>
      </c>
      <c r="F26" s="1576"/>
      <c r="G26" s="1576"/>
      <c r="H26" s="1576"/>
      <c r="I26" s="1576"/>
      <c r="J26" s="1223"/>
      <c r="K26" s="1578"/>
      <c r="L26" s="943"/>
      <c r="M26" s="1576"/>
      <c r="N26" s="1125"/>
      <c r="O26" s="916"/>
      <c r="P26" s="924"/>
      <c r="Q26" s="943"/>
      <c r="R26" s="1568"/>
      <c r="S26" s="1223"/>
      <c r="T26" s="1571"/>
    </row>
    <row r="27" spans="1:20" ht="63" customHeight="1" thickBot="1">
      <c r="A27" s="918"/>
      <c r="B27" s="891"/>
      <c r="C27" s="891"/>
      <c r="D27" s="1570"/>
      <c r="E27" s="223" t="s">
        <v>1223</v>
      </c>
      <c r="F27" s="1577"/>
      <c r="G27" s="1577"/>
      <c r="H27" s="1577"/>
      <c r="I27" s="1577"/>
      <c r="J27" s="1570"/>
      <c r="K27" s="1579"/>
      <c r="L27" s="944"/>
      <c r="M27" s="1577"/>
      <c r="N27" s="1587"/>
      <c r="O27" s="941"/>
      <c r="P27" s="942"/>
      <c r="Q27" s="944"/>
      <c r="R27" s="1569"/>
      <c r="S27" s="1570"/>
      <c r="T27" s="1572"/>
    </row>
    <row r="28" spans="1:20" ht="15.75">
      <c r="A28" s="115" t="s">
        <v>24</v>
      </c>
      <c r="B28" s="83"/>
      <c r="C28" s="115"/>
      <c r="D28" s="83"/>
      <c r="E28" s="83"/>
      <c r="F28" s="83"/>
      <c r="G28" s="83"/>
      <c r="H28" s="83"/>
      <c r="I28" s="83"/>
      <c r="J28" s="90"/>
      <c r="K28" s="83"/>
      <c r="L28" s="83"/>
      <c r="M28" s="83"/>
      <c r="N28" s="83"/>
      <c r="O28" s="83"/>
      <c r="P28" s="83"/>
      <c r="Q28" s="83"/>
      <c r="R28" s="83"/>
      <c r="S28" s="83"/>
      <c r="T28" s="83"/>
    </row>
    <row r="29" spans="1:20" ht="15.75">
      <c r="A29" s="83"/>
      <c r="B29" s="115"/>
      <c r="C29" s="83"/>
      <c r="D29" s="115"/>
      <c r="E29" s="83"/>
      <c r="F29" s="83"/>
      <c r="G29" s="83"/>
      <c r="H29" s="83"/>
      <c r="I29" s="83"/>
      <c r="J29" s="83"/>
      <c r="K29" s="83"/>
      <c r="L29" s="83"/>
      <c r="M29" s="83"/>
      <c r="N29" s="83"/>
      <c r="O29" s="83"/>
      <c r="P29" s="83"/>
      <c r="Q29" s="83"/>
      <c r="R29" s="83"/>
      <c r="S29" s="83"/>
      <c r="T29" s="83"/>
    </row>
    <row r="30" spans="1:20" ht="49.5" customHeight="1">
      <c r="A30" s="1573" t="s">
        <v>426</v>
      </c>
      <c r="B30" s="1574"/>
      <c r="C30" s="1574"/>
      <c r="D30" s="1574"/>
      <c r="E30" s="1574"/>
      <c r="F30" s="1574"/>
      <c r="G30" s="1574"/>
      <c r="H30" s="1574"/>
      <c r="I30" s="1574"/>
      <c r="J30" s="1574"/>
      <c r="K30" s="1574"/>
      <c r="L30" s="1574"/>
      <c r="M30" s="1574"/>
      <c r="N30" s="1574"/>
      <c r="O30" s="1574"/>
      <c r="P30" s="1574"/>
      <c r="Q30" s="1574"/>
      <c r="R30" s="1574"/>
      <c r="S30" s="1574"/>
      <c r="T30" s="1575"/>
    </row>
    <row r="31" spans="1:20">
      <c r="A31" s="117"/>
      <c r="B31" s="116"/>
      <c r="C31" s="118"/>
      <c r="D31" s="116"/>
      <c r="E31" s="116"/>
      <c r="F31" s="118"/>
      <c r="G31" s="118"/>
      <c r="H31" s="118"/>
      <c r="I31" s="118"/>
      <c r="J31" s="113"/>
      <c r="K31" s="118"/>
      <c r="L31" s="118"/>
      <c r="M31" s="118"/>
      <c r="N31" s="118"/>
      <c r="O31" s="118"/>
      <c r="P31" s="118"/>
      <c r="Q31" s="118"/>
      <c r="R31" s="118"/>
      <c r="S31" s="118"/>
      <c r="T31" s="119"/>
    </row>
    <row r="32" spans="1:20">
      <c r="A32" s="83"/>
      <c r="B32" s="83"/>
      <c r="C32" s="83"/>
      <c r="D32" s="83"/>
      <c r="E32" s="83"/>
      <c r="F32" s="83"/>
      <c r="G32" s="83"/>
      <c r="H32" s="83"/>
      <c r="I32" s="90"/>
      <c r="J32" s="114"/>
      <c r="K32" s="83"/>
      <c r="L32" s="114"/>
      <c r="M32" s="83"/>
      <c r="N32" s="83"/>
      <c r="O32" s="83"/>
      <c r="P32" s="114"/>
      <c r="Q32" s="83"/>
      <c r="R32" s="83"/>
      <c r="S32" s="83"/>
      <c r="T32" s="119"/>
    </row>
    <row r="33" spans="1:20">
      <c r="A33" s="117"/>
      <c r="B33" s="118"/>
      <c r="C33" s="118"/>
      <c r="D33" s="118"/>
      <c r="E33" s="118"/>
      <c r="F33" s="118"/>
      <c r="G33" s="118"/>
      <c r="H33" s="118"/>
      <c r="I33" s="118"/>
      <c r="J33" s="116"/>
      <c r="K33" s="118"/>
      <c r="L33" s="118"/>
      <c r="M33" s="118"/>
      <c r="N33" s="118"/>
      <c r="O33" s="118"/>
      <c r="P33" s="118"/>
      <c r="Q33" s="118"/>
      <c r="R33" s="118"/>
      <c r="S33" s="118"/>
      <c r="T33" s="119"/>
    </row>
    <row r="34" spans="1:20">
      <c r="A34" s="117"/>
      <c r="B34" s="118"/>
      <c r="C34" s="118"/>
      <c r="D34" s="118"/>
      <c r="E34" s="118"/>
      <c r="F34" s="118"/>
      <c r="G34" s="118"/>
      <c r="H34" s="118"/>
      <c r="I34" s="118"/>
      <c r="J34" s="118"/>
      <c r="K34" s="118"/>
      <c r="L34" s="118"/>
      <c r="M34" s="118"/>
      <c r="N34" s="118"/>
      <c r="O34" s="118"/>
      <c r="P34" s="118"/>
      <c r="Q34" s="118"/>
      <c r="R34" s="118"/>
      <c r="S34" s="118"/>
      <c r="T34" s="119"/>
    </row>
    <row r="35" spans="1:20">
      <c r="A35" s="117"/>
      <c r="B35" s="118"/>
      <c r="C35" s="118"/>
      <c r="D35" s="118"/>
      <c r="E35" s="118"/>
      <c r="F35" s="118"/>
      <c r="G35" s="118"/>
      <c r="H35" s="118"/>
      <c r="I35" s="118"/>
      <c r="J35" s="118"/>
      <c r="K35" s="118"/>
      <c r="L35" s="118"/>
      <c r="M35" s="118"/>
      <c r="N35" s="118"/>
      <c r="O35" s="118"/>
      <c r="P35" s="118"/>
      <c r="Q35" s="118"/>
      <c r="R35" s="118"/>
      <c r="S35" s="118"/>
      <c r="T35" s="119"/>
    </row>
    <row r="36" spans="1:20">
      <c r="A36" s="117"/>
      <c r="B36" s="118"/>
      <c r="C36" s="118"/>
      <c r="D36" s="118"/>
      <c r="E36" s="118"/>
      <c r="F36" s="118"/>
      <c r="G36" s="118"/>
      <c r="H36" s="118"/>
      <c r="I36" s="118"/>
      <c r="J36" s="118"/>
      <c r="K36" s="118"/>
      <c r="L36" s="118"/>
      <c r="M36" s="118"/>
      <c r="N36" s="118"/>
      <c r="O36" s="118"/>
      <c r="P36" s="118"/>
      <c r="Q36" s="118"/>
      <c r="R36" s="118"/>
      <c r="S36" s="118"/>
      <c r="T36" s="119"/>
    </row>
    <row r="37" spans="1:20">
      <c r="A37" s="117"/>
      <c r="B37" s="118"/>
      <c r="C37" s="118"/>
      <c r="D37" s="118"/>
      <c r="E37" s="118"/>
      <c r="F37" s="118"/>
      <c r="G37" s="118"/>
      <c r="H37" s="118"/>
      <c r="I37" s="118"/>
      <c r="J37" s="118"/>
      <c r="K37" s="118"/>
      <c r="L37" s="118"/>
      <c r="M37" s="118"/>
      <c r="N37" s="118"/>
      <c r="O37" s="118"/>
      <c r="P37" s="118"/>
      <c r="Q37" s="118"/>
      <c r="R37" s="118"/>
      <c r="S37" s="118"/>
      <c r="T37" s="119"/>
    </row>
    <row r="38" spans="1:20">
      <c r="A38" s="117"/>
      <c r="B38" s="118"/>
      <c r="C38" s="118"/>
      <c r="D38" s="118"/>
      <c r="E38" s="118"/>
      <c r="F38" s="118"/>
      <c r="G38" s="118"/>
      <c r="H38" s="118"/>
      <c r="I38" s="118"/>
      <c r="J38" s="118"/>
      <c r="K38" s="118"/>
      <c r="L38" s="118"/>
      <c r="M38" s="118"/>
      <c r="N38" s="118"/>
      <c r="O38" s="118"/>
      <c r="P38" s="118"/>
      <c r="Q38" s="118"/>
      <c r="R38" s="118"/>
      <c r="S38" s="118"/>
      <c r="T38" s="119"/>
    </row>
    <row r="39" spans="1:20">
      <c r="A39" s="117"/>
      <c r="B39" s="118"/>
      <c r="C39" s="118"/>
      <c r="D39" s="118"/>
      <c r="E39" s="118"/>
      <c r="F39" s="118"/>
      <c r="G39" s="118"/>
      <c r="H39" s="118"/>
      <c r="I39" s="118"/>
      <c r="J39" s="118"/>
      <c r="K39" s="118"/>
      <c r="L39" s="118"/>
      <c r="M39" s="118"/>
      <c r="N39" s="118"/>
      <c r="O39" s="118"/>
      <c r="P39" s="118"/>
      <c r="Q39" s="118"/>
      <c r="R39" s="118"/>
      <c r="S39" s="118"/>
      <c r="T39" s="119"/>
    </row>
    <row r="40" spans="1:20">
      <c r="A40" s="117"/>
      <c r="B40" s="118"/>
      <c r="C40" s="118"/>
      <c r="D40" s="118"/>
      <c r="E40" s="118"/>
      <c r="F40" s="118"/>
      <c r="G40" s="118"/>
      <c r="H40" s="118"/>
      <c r="I40" s="118"/>
      <c r="J40" s="118"/>
      <c r="K40" s="118"/>
      <c r="L40" s="118"/>
      <c r="M40" s="118"/>
      <c r="N40" s="118"/>
      <c r="O40" s="118"/>
      <c r="P40" s="118"/>
      <c r="Q40" s="118"/>
      <c r="R40" s="118"/>
      <c r="S40" s="118"/>
      <c r="T40" s="119"/>
    </row>
    <row r="41" spans="1:20">
      <c r="A41" s="122"/>
      <c r="B41" s="118"/>
      <c r="C41" s="122"/>
      <c r="D41" s="118"/>
      <c r="E41" s="118"/>
      <c r="F41" s="122"/>
      <c r="G41" s="122"/>
      <c r="H41" s="122"/>
      <c r="I41" s="122"/>
      <c r="J41" s="118"/>
      <c r="K41" s="122"/>
      <c r="L41" s="122"/>
      <c r="M41" s="122"/>
      <c r="N41" s="122"/>
      <c r="O41" s="122"/>
      <c r="P41" s="122"/>
      <c r="Q41" s="122"/>
      <c r="R41" s="122"/>
      <c r="S41" s="122"/>
      <c r="T41" s="122"/>
    </row>
    <row r="42" spans="1:20">
      <c r="A42" s="120"/>
      <c r="B42" s="120"/>
      <c r="C42" s="120"/>
      <c r="D42" s="120"/>
      <c r="E42" s="120"/>
      <c r="F42" s="120"/>
      <c r="G42" s="120"/>
      <c r="H42" s="120"/>
      <c r="I42" s="120"/>
      <c r="J42" s="121"/>
      <c r="K42" s="120"/>
      <c r="L42" s="120"/>
      <c r="M42" s="120"/>
      <c r="N42" s="120"/>
      <c r="O42" s="120"/>
      <c r="P42" s="120"/>
      <c r="Q42" s="120"/>
      <c r="R42" s="120"/>
      <c r="S42" s="120"/>
      <c r="T42" s="120"/>
    </row>
    <row r="43" spans="1:20">
      <c r="A43" s="120"/>
      <c r="B43" s="120"/>
      <c r="C43" s="120"/>
      <c r="D43" s="120"/>
      <c r="E43" s="120"/>
      <c r="F43" s="120"/>
      <c r="G43" s="120"/>
      <c r="H43" s="120"/>
      <c r="I43" s="120"/>
      <c r="J43" s="121"/>
      <c r="K43" s="120"/>
      <c r="L43" s="120"/>
      <c r="M43" s="120"/>
      <c r="N43" s="120"/>
      <c r="O43" s="120"/>
      <c r="P43" s="120"/>
      <c r="Q43" s="120"/>
      <c r="R43" s="120"/>
      <c r="S43" s="120"/>
      <c r="T43" s="120"/>
    </row>
  </sheetData>
  <mergeCells count="96">
    <mergeCell ref="T14:T15"/>
    <mergeCell ref="M14:M15"/>
    <mergeCell ref="B20:B22"/>
    <mergeCell ref="C20:C22"/>
    <mergeCell ref="B23:B27"/>
    <mergeCell ref="C23:C27"/>
    <mergeCell ref="Q20:Q21"/>
    <mergeCell ref="N17:N19"/>
    <mergeCell ref="O17:O19"/>
    <mergeCell ref="P17:P19"/>
    <mergeCell ref="L25:L27"/>
    <mergeCell ref="M25:M27"/>
    <mergeCell ref="N25:N27"/>
    <mergeCell ref="O25:O27"/>
    <mergeCell ref="P25:P27"/>
    <mergeCell ref="O23:O24"/>
    <mergeCell ref="P23:P24"/>
    <mergeCell ref="Q23:Q24"/>
    <mergeCell ref="A2:E4"/>
    <mergeCell ref="K14:K15"/>
    <mergeCell ref="L14:L15"/>
    <mergeCell ref="F8:M8"/>
    <mergeCell ref="F9:M9"/>
    <mergeCell ref="A11:T11"/>
    <mergeCell ref="A13:L13"/>
    <mergeCell ref="M13:T13"/>
    <mergeCell ref="A6:E6"/>
    <mergeCell ref="N2:T2"/>
    <mergeCell ref="F3:M4"/>
    <mergeCell ref="N3:T3"/>
    <mergeCell ref="N4:T4"/>
    <mergeCell ref="N14:P14"/>
    <mergeCell ref="Q14:Q15"/>
    <mergeCell ref="R14:R15"/>
    <mergeCell ref="P20:P21"/>
    <mergeCell ref="O20:O21"/>
    <mergeCell ref="N20:N21"/>
    <mergeCell ref="Q17:Q19"/>
    <mergeCell ref="F2:M2"/>
    <mergeCell ref="L20:L21"/>
    <mergeCell ref="M20:M21"/>
    <mergeCell ref="M17:M19"/>
    <mergeCell ref="G17:G19"/>
    <mergeCell ref="F7:M7"/>
    <mergeCell ref="L17:L19"/>
    <mergeCell ref="F6:M6"/>
    <mergeCell ref="F14:I14"/>
    <mergeCell ref="G20:G21"/>
    <mergeCell ref="H20:H21"/>
    <mergeCell ref="I17:I19"/>
    <mergeCell ref="I20:I21"/>
    <mergeCell ref="J14:J15"/>
    <mergeCell ref="K20:K21"/>
    <mergeCell ref="J20:J21"/>
    <mergeCell ref="K17:K19"/>
    <mergeCell ref="A14:A15"/>
    <mergeCell ref="C14:C15"/>
    <mergeCell ref="B14:B15"/>
    <mergeCell ref="B17:B19"/>
    <mergeCell ref="D17:D19"/>
    <mergeCell ref="J17:J19"/>
    <mergeCell ref="D14:D15"/>
    <mergeCell ref="E14:E15"/>
    <mergeCell ref="A17:A19"/>
    <mergeCell ref="F17:F19"/>
    <mergeCell ref="H17:H19"/>
    <mergeCell ref="D25:D27"/>
    <mergeCell ref="F25:F27"/>
    <mergeCell ref="A20:A22"/>
    <mergeCell ref="A7:E7"/>
    <mergeCell ref="A8:E8"/>
    <mergeCell ref="C17:C19"/>
    <mergeCell ref="F20:F21"/>
    <mergeCell ref="A9:E9"/>
    <mergeCell ref="D20:D21"/>
    <mergeCell ref="G25:G27"/>
    <mergeCell ref="H25:H27"/>
    <mergeCell ref="I25:I27"/>
    <mergeCell ref="J25:J27"/>
    <mergeCell ref="K25:K27"/>
    <mergeCell ref="Q25:Q27"/>
    <mergeCell ref="R25:R27"/>
    <mergeCell ref="S25:S27"/>
    <mergeCell ref="T25:T27"/>
    <mergeCell ref="A30:T30"/>
    <mergeCell ref="A23:A27"/>
    <mergeCell ref="F23:F24"/>
    <mergeCell ref="G23:G24"/>
    <mergeCell ref="H23:H24"/>
    <mergeCell ref="I23:I24"/>
    <mergeCell ref="D23:D24"/>
    <mergeCell ref="J23:J24"/>
    <mergeCell ref="K23:K24"/>
    <mergeCell ref="L23:L24"/>
    <mergeCell ref="M23:M24"/>
    <mergeCell ref="N23:N24"/>
  </mergeCells>
  <conditionalFormatting sqref="P17 P20 P23">
    <cfRule type="containsText" dxfId="52" priority="413" operator="containsText" text="T">
      <formula>NOT(ISERROR(SEARCH("T",P17)))</formula>
    </cfRule>
    <cfRule type="iconSet" priority="414">
      <iconSet iconSet="3Symbols2">
        <cfvo type="percent" val="0"/>
        <cfvo type="percent" val="0.74"/>
        <cfvo type="percent" val="0.85"/>
      </iconSet>
    </cfRule>
  </conditionalFormatting>
  <conditionalFormatting sqref="P17 P20">
    <cfRule type="containsText" dxfId="51" priority="9" stopIfTrue="1" operator="containsText" text="P">
      <formula>NOT(ISERROR(SEARCH("P",P17)))</formula>
    </cfRule>
    <cfRule type="containsText" dxfId="50" priority="10" stopIfTrue="1" operator="containsText" text="R">
      <formula>NOT(ISERROR(SEARCH("R",P17)))</formula>
    </cfRule>
  </conditionalFormatting>
  <conditionalFormatting sqref="P22">
    <cfRule type="iconSet" priority="8">
      <iconSet iconSet="3Symbols2">
        <cfvo type="percent" val="0"/>
        <cfvo type="percent" val="0.74"/>
        <cfvo type="percent" val="0.85"/>
      </iconSet>
    </cfRule>
  </conditionalFormatting>
  <conditionalFormatting sqref="P22:P23">
    <cfRule type="containsText" dxfId="49" priority="5" stopIfTrue="1" operator="containsText" text="P">
      <formula>NOT(ISERROR(SEARCH("P",P22)))</formula>
    </cfRule>
    <cfRule type="containsText" dxfId="48" priority="6" stopIfTrue="1" operator="containsText" text="R">
      <formula>NOT(ISERROR(SEARCH("R",P22)))</formula>
    </cfRule>
  </conditionalFormatting>
  <conditionalFormatting sqref="P25">
    <cfRule type="containsText" dxfId="47" priority="1" stopIfTrue="1" operator="containsText" text="P">
      <formula>NOT(ISERROR(SEARCH("P",P25)))</formula>
    </cfRule>
    <cfRule type="containsText" dxfId="46" priority="2" stopIfTrue="1" operator="containsText" text="R">
      <formula>NOT(ISERROR(SEARCH("R",P25)))</formula>
    </cfRule>
    <cfRule type="containsText" dxfId="45" priority="3" operator="containsText" text="T">
      <formula>NOT(ISERROR(SEARCH("T",P25)))</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51"/>
  <sheetViews>
    <sheetView zoomScale="71" zoomScaleNormal="71" workbookViewId="0">
      <selection activeCell="E27" sqref="E27"/>
    </sheetView>
  </sheetViews>
  <sheetFormatPr baseColWidth="10" defaultRowHeight="15.75"/>
  <cols>
    <col min="1" max="1" width="8.140625" customWidth="1"/>
    <col min="2" max="2" width="39.140625" customWidth="1"/>
    <col min="3" max="3" width="40.85546875" customWidth="1"/>
    <col min="4" max="4" width="53.140625" customWidth="1"/>
    <col min="5" max="5" width="70.140625" customWidth="1"/>
    <col min="9" max="9" width="9" customWidth="1"/>
    <col min="10" max="10" width="47.85546875" customWidth="1"/>
    <col min="11" max="11" width="17.85546875" style="180"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455"/>
      <c r="B1" s="1456"/>
      <c r="C1" s="1456"/>
      <c r="D1" s="1456"/>
      <c r="E1" s="1457"/>
      <c r="F1" s="1606" t="s">
        <v>18</v>
      </c>
      <c r="G1" s="1607"/>
      <c r="H1" s="1607"/>
      <c r="I1" s="1607"/>
      <c r="J1" s="1607"/>
      <c r="K1" s="1607"/>
      <c r="L1" s="1607"/>
      <c r="M1" s="1608"/>
      <c r="N1" s="1609" t="s">
        <v>645</v>
      </c>
      <c r="O1" s="1610"/>
      <c r="P1" s="1610"/>
      <c r="Q1" s="1610"/>
      <c r="R1" s="1610"/>
      <c r="S1" s="1610"/>
      <c r="T1" s="1611"/>
    </row>
    <row r="2" spans="1:20" ht="16.5" thickBot="1">
      <c r="A2" s="1458"/>
      <c r="B2" s="1459"/>
      <c r="C2" s="1459"/>
      <c r="D2" s="1459"/>
      <c r="E2" s="1460"/>
      <c r="F2" s="1612" t="s">
        <v>17</v>
      </c>
      <c r="G2" s="1613"/>
      <c r="H2" s="1613"/>
      <c r="I2" s="1613"/>
      <c r="J2" s="1613"/>
      <c r="K2" s="1613"/>
      <c r="L2" s="1613"/>
      <c r="M2" s="1614"/>
      <c r="N2" s="1618" t="s">
        <v>430</v>
      </c>
      <c r="O2" s="1619"/>
      <c r="P2" s="1619"/>
      <c r="Q2" s="1619"/>
      <c r="R2" s="1619"/>
      <c r="S2" s="1619"/>
      <c r="T2" s="1620"/>
    </row>
    <row r="3" spans="1:20" ht="53.25" customHeight="1" thickBot="1">
      <c r="A3" s="1461"/>
      <c r="B3" s="1462"/>
      <c r="C3" s="1462"/>
      <c r="D3" s="1462"/>
      <c r="E3" s="1463"/>
      <c r="F3" s="1615"/>
      <c r="G3" s="1616"/>
      <c r="H3" s="1616"/>
      <c r="I3" s="1616"/>
      <c r="J3" s="1616"/>
      <c r="K3" s="1616"/>
      <c r="L3" s="1616"/>
      <c r="M3" s="1617"/>
      <c r="N3" s="1621" t="s">
        <v>8</v>
      </c>
      <c r="O3" s="1622"/>
      <c r="P3" s="1622"/>
      <c r="Q3" s="1622"/>
      <c r="R3" s="1622"/>
      <c r="S3" s="1622"/>
      <c r="T3" s="1623"/>
    </row>
    <row r="4" spans="1:20">
      <c r="A4" s="146"/>
      <c r="B4" s="146"/>
      <c r="C4" s="146"/>
      <c r="D4" s="146"/>
      <c r="E4" s="146"/>
      <c r="F4" s="146"/>
      <c r="G4" s="146"/>
      <c r="H4" s="146"/>
      <c r="I4" s="146"/>
      <c r="J4" s="147"/>
      <c r="K4" s="178"/>
      <c r="L4" s="148"/>
      <c r="M4" s="148"/>
      <c r="N4" s="148"/>
      <c r="O4" s="148"/>
      <c r="P4" s="148"/>
      <c r="Q4" s="148"/>
      <c r="R4" s="148"/>
      <c r="S4" s="148"/>
      <c r="T4" s="148"/>
    </row>
    <row r="5" spans="1:20" ht="15">
      <c r="A5" s="1482" t="s">
        <v>10</v>
      </c>
      <c r="B5" s="1482"/>
      <c r="C5" s="1482"/>
      <c r="D5" s="1482"/>
      <c r="E5" s="1482"/>
      <c r="F5" s="820" t="s">
        <v>431</v>
      </c>
      <c r="G5" s="821"/>
      <c r="H5" s="821"/>
      <c r="I5" s="821"/>
      <c r="J5" s="821"/>
      <c r="K5" s="821"/>
      <c r="L5" s="821"/>
      <c r="M5" s="822"/>
      <c r="N5" s="148"/>
      <c r="O5" s="148"/>
      <c r="P5" s="148"/>
      <c r="Q5" s="148"/>
      <c r="R5" s="148"/>
      <c r="S5" s="148"/>
      <c r="T5" s="148"/>
    </row>
    <row r="6" spans="1:20" ht="15">
      <c r="A6" s="1482" t="s">
        <v>25</v>
      </c>
      <c r="B6" s="1482"/>
      <c r="C6" s="1482"/>
      <c r="D6" s="1482"/>
      <c r="E6" s="1482"/>
      <c r="F6" s="820">
        <v>2024</v>
      </c>
      <c r="G6" s="821"/>
      <c r="H6" s="821"/>
      <c r="I6" s="821"/>
      <c r="J6" s="821"/>
      <c r="K6" s="821"/>
      <c r="L6" s="821"/>
      <c r="M6" s="822"/>
      <c r="N6" s="148"/>
      <c r="O6" s="148"/>
      <c r="P6" s="148"/>
      <c r="Q6" s="148"/>
      <c r="R6" s="148"/>
      <c r="S6" s="148"/>
      <c r="T6" s="148"/>
    </row>
    <row r="7" spans="1:20" ht="15">
      <c r="A7" s="1482" t="s">
        <v>6</v>
      </c>
      <c r="B7" s="1482"/>
      <c r="C7" s="1482"/>
      <c r="D7" s="1482"/>
      <c r="E7" s="1482"/>
      <c r="F7" s="820" t="s">
        <v>713</v>
      </c>
      <c r="G7" s="821"/>
      <c r="H7" s="821"/>
      <c r="I7" s="821"/>
      <c r="J7" s="821"/>
      <c r="K7" s="821"/>
      <c r="L7" s="821"/>
      <c r="M7" s="822"/>
      <c r="N7" s="148"/>
      <c r="O7" s="148"/>
      <c r="P7" s="148"/>
      <c r="Q7" s="148"/>
      <c r="R7" s="148"/>
      <c r="S7" s="148"/>
      <c r="T7" s="148"/>
    </row>
    <row r="8" spans="1:20" ht="15">
      <c r="A8" s="1482" t="s">
        <v>7</v>
      </c>
      <c r="B8" s="1482"/>
      <c r="C8" s="1482"/>
      <c r="D8" s="1482"/>
      <c r="E8" s="1482"/>
      <c r="F8" s="820" t="s">
        <v>1263</v>
      </c>
      <c r="G8" s="821"/>
      <c r="H8" s="821"/>
      <c r="I8" s="821"/>
      <c r="J8" s="821"/>
      <c r="K8" s="821"/>
      <c r="L8" s="821"/>
      <c r="M8" s="822"/>
      <c r="N8" s="148"/>
      <c r="O8" s="148"/>
      <c r="P8" s="148"/>
      <c r="Q8" s="148"/>
      <c r="R8" s="148"/>
      <c r="S8" s="148"/>
      <c r="T8" s="148"/>
    </row>
    <row r="9" spans="1:20" ht="16.5" thickBot="1">
      <c r="A9" s="149"/>
      <c r="B9" s="149"/>
      <c r="C9" s="149"/>
      <c r="D9" s="149"/>
      <c r="E9" s="149"/>
      <c r="F9" s="149"/>
      <c r="G9" s="149"/>
      <c r="H9" s="149"/>
      <c r="I9" s="149"/>
      <c r="J9" s="147"/>
      <c r="K9" s="178"/>
      <c r="L9" s="147"/>
      <c r="M9" s="147"/>
      <c r="N9" s="148"/>
      <c r="O9" s="148"/>
      <c r="P9" s="148"/>
      <c r="Q9" s="148"/>
      <c r="R9" s="148"/>
      <c r="S9" s="148"/>
      <c r="T9" s="148"/>
    </row>
    <row r="10" spans="1:20" ht="32.25" thickBot="1">
      <c r="A10" s="1594" t="s">
        <v>9</v>
      </c>
      <c r="B10" s="1595"/>
      <c r="C10" s="1595"/>
      <c r="D10" s="1595"/>
      <c r="E10" s="1595"/>
      <c r="F10" s="1595"/>
      <c r="G10" s="1595"/>
      <c r="H10" s="1595"/>
      <c r="I10" s="1595"/>
      <c r="J10" s="1595"/>
      <c r="K10" s="1595"/>
      <c r="L10" s="1595"/>
      <c r="M10" s="1595"/>
      <c r="N10" s="1595"/>
      <c r="O10" s="1595"/>
      <c r="P10" s="1595"/>
      <c r="Q10" s="1595"/>
      <c r="R10" s="1595"/>
      <c r="S10" s="1595"/>
      <c r="T10" s="1596"/>
    </row>
    <row r="11" spans="1:20" ht="16.5" thickBot="1">
      <c r="A11" s="150"/>
      <c r="B11" s="151"/>
      <c r="C11" s="151"/>
      <c r="D11" s="151"/>
      <c r="E11" s="151"/>
      <c r="F11" s="151"/>
      <c r="G11" s="151"/>
      <c r="H11" s="151"/>
      <c r="I11" s="151"/>
      <c r="J11" s="151"/>
      <c r="K11" s="151"/>
      <c r="L11" s="151"/>
      <c r="M11" s="151"/>
      <c r="N11" s="151"/>
      <c r="O11" s="151"/>
      <c r="P11" s="151"/>
      <c r="Q11" s="151"/>
      <c r="R11" s="151"/>
      <c r="S11" s="151"/>
      <c r="T11" s="152"/>
    </row>
    <row r="12" spans="1:20" ht="27" thickBot="1">
      <c r="A12" s="1597" t="s">
        <v>16</v>
      </c>
      <c r="B12" s="1598"/>
      <c r="C12" s="1598"/>
      <c r="D12" s="1598"/>
      <c r="E12" s="1598"/>
      <c r="F12" s="1598"/>
      <c r="G12" s="1598"/>
      <c r="H12" s="1598"/>
      <c r="I12" s="1598"/>
      <c r="J12" s="1598"/>
      <c r="K12" s="1598"/>
      <c r="L12" s="1599"/>
      <c r="M12" s="1600" t="s">
        <v>1</v>
      </c>
      <c r="N12" s="1600"/>
      <c r="O12" s="1600"/>
      <c r="P12" s="1600"/>
      <c r="Q12" s="1600"/>
      <c r="R12" s="1600"/>
      <c r="S12" s="1600"/>
      <c r="T12" s="1601"/>
    </row>
    <row r="13" spans="1:20" thickBot="1">
      <c r="A13" s="1437" t="s">
        <v>27</v>
      </c>
      <c r="B13" s="1602" t="s">
        <v>489</v>
      </c>
      <c r="C13" s="1602" t="s">
        <v>488</v>
      </c>
      <c r="D13" s="1437" t="s">
        <v>26</v>
      </c>
      <c r="E13" s="1443" t="s">
        <v>19</v>
      </c>
      <c r="F13" s="1445" t="s">
        <v>11</v>
      </c>
      <c r="G13" s="1446"/>
      <c r="H13" s="1446"/>
      <c r="I13" s="1447"/>
      <c r="J13" s="1448" t="s">
        <v>20</v>
      </c>
      <c r="K13" s="1604" t="s">
        <v>21</v>
      </c>
      <c r="L13" s="1448" t="s">
        <v>2</v>
      </c>
      <c r="M13" s="1450" t="s">
        <v>22</v>
      </c>
      <c r="N13" s="1452" t="s">
        <v>3</v>
      </c>
      <c r="O13" s="1453"/>
      <c r="P13" s="1454"/>
      <c r="Q13" s="1424" t="s">
        <v>4</v>
      </c>
      <c r="R13" s="1426" t="s">
        <v>5</v>
      </c>
      <c r="S13" s="153" t="s">
        <v>29</v>
      </c>
      <c r="T13" s="1428" t="s">
        <v>0</v>
      </c>
    </row>
    <row r="14" spans="1:20" ht="42" customHeight="1" thickBot="1">
      <c r="A14" s="1438"/>
      <c r="B14" s="1603"/>
      <c r="C14" s="1603"/>
      <c r="D14" s="1438"/>
      <c r="E14" s="1444"/>
      <c r="F14" s="154" t="s">
        <v>12</v>
      </c>
      <c r="G14" s="154" t="s">
        <v>13</v>
      </c>
      <c r="H14" s="154" t="s">
        <v>14</v>
      </c>
      <c r="I14" s="154" t="s">
        <v>15</v>
      </c>
      <c r="J14" s="1449"/>
      <c r="K14" s="1605"/>
      <c r="L14" s="1449"/>
      <c r="M14" s="1451"/>
      <c r="N14" s="155" t="s">
        <v>30</v>
      </c>
      <c r="O14" s="156" t="s">
        <v>28</v>
      </c>
      <c r="P14" s="157" t="s">
        <v>31</v>
      </c>
      <c r="Q14" s="1425"/>
      <c r="R14" s="1427"/>
      <c r="S14" s="158"/>
      <c r="T14" s="1429"/>
    </row>
    <row r="15" spans="1:20" ht="16.5" thickBot="1">
      <c r="A15" s="165"/>
      <c r="B15" s="166"/>
      <c r="C15" s="166"/>
      <c r="D15" s="166"/>
      <c r="E15" s="317"/>
      <c r="F15" s="166"/>
      <c r="G15" s="166"/>
      <c r="H15" s="166"/>
      <c r="I15" s="166"/>
      <c r="J15" s="167"/>
      <c r="K15" s="179"/>
      <c r="L15" s="172"/>
      <c r="M15" s="166"/>
      <c r="N15" s="304"/>
      <c r="O15" s="304"/>
      <c r="P15" s="304"/>
      <c r="Q15" s="166"/>
      <c r="R15" s="166"/>
      <c r="S15" s="166"/>
      <c r="T15" s="167"/>
    </row>
    <row r="16" spans="1:20" ht="30.75" customHeight="1">
      <c r="A16" s="1590">
        <v>1</v>
      </c>
      <c r="B16" s="1229" t="s">
        <v>491</v>
      </c>
      <c r="C16" s="1589" t="s">
        <v>490</v>
      </c>
      <c r="D16" s="1118" t="s">
        <v>1224</v>
      </c>
      <c r="E16" s="367" t="s">
        <v>810</v>
      </c>
      <c r="F16" s="972">
        <v>1</v>
      </c>
      <c r="G16" s="1238">
        <v>3</v>
      </c>
      <c r="H16" s="972">
        <v>3</v>
      </c>
      <c r="I16" s="972">
        <v>3</v>
      </c>
      <c r="J16" s="1581" t="s">
        <v>675</v>
      </c>
      <c r="K16" s="969">
        <v>2345885.3199999998</v>
      </c>
      <c r="L16" s="1625">
        <v>562154.23</v>
      </c>
      <c r="M16" s="970">
        <v>3</v>
      </c>
      <c r="N16" s="929">
        <f>IF(M16&lt;1,M16-AVERAGE(F16:I16),M16-(SUM(F16:I16)))</f>
        <v>-7</v>
      </c>
      <c r="O16" s="915">
        <f t="shared" ref="O16" si="0">IF(M16&lt;1,(AVERAGE(F16:I16)/M16),SUM(F16:I16)/M16)</f>
        <v>3.3333333333333335</v>
      </c>
      <c r="P16" s="923" t="s">
        <v>390</v>
      </c>
      <c r="Q16" s="1583">
        <v>0.25</v>
      </c>
      <c r="R16" s="1592" t="s">
        <v>106</v>
      </c>
      <c r="S16" s="1592" t="s">
        <v>107</v>
      </c>
      <c r="T16" s="1624" t="s">
        <v>993</v>
      </c>
    </row>
    <row r="17" spans="1:20" ht="39" customHeight="1">
      <c r="A17" s="1591"/>
      <c r="B17" s="934"/>
      <c r="C17" s="1546"/>
      <c r="D17" s="1119"/>
      <c r="E17" s="370" t="s">
        <v>811</v>
      </c>
      <c r="F17" s="973"/>
      <c r="G17" s="967"/>
      <c r="H17" s="973"/>
      <c r="I17" s="973"/>
      <c r="J17" s="1582"/>
      <c r="K17" s="948"/>
      <c r="L17" s="950"/>
      <c r="M17" s="952"/>
      <c r="N17" s="930"/>
      <c r="O17" s="916"/>
      <c r="P17" s="924"/>
      <c r="Q17" s="1576"/>
      <c r="R17" s="1593"/>
      <c r="S17" s="1593"/>
      <c r="T17" s="1588"/>
    </row>
    <row r="18" spans="1:20" ht="33.75" customHeight="1">
      <c r="A18" s="1591"/>
      <c r="B18" s="934"/>
      <c r="C18" s="1546"/>
      <c r="D18" s="1119"/>
      <c r="E18" s="370" t="s">
        <v>812</v>
      </c>
      <c r="F18" s="973"/>
      <c r="G18" s="967"/>
      <c r="H18" s="973"/>
      <c r="I18" s="973"/>
      <c r="J18" s="1582"/>
      <c r="K18" s="948"/>
      <c r="L18" s="950"/>
      <c r="M18" s="952"/>
      <c r="N18" s="930"/>
      <c r="O18" s="916"/>
      <c r="P18" s="924"/>
      <c r="Q18" s="1576"/>
      <c r="R18" s="1593"/>
      <c r="S18" s="1593"/>
      <c r="T18" s="1588"/>
    </row>
    <row r="19" spans="1:20" ht="30.75" customHeight="1">
      <c r="A19" s="1591"/>
      <c r="B19" s="934"/>
      <c r="C19" s="1546"/>
      <c r="D19" s="1119"/>
      <c r="E19" s="370" t="s">
        <v>813</v>
      </c>
      <c r="F19" s="973"/>
      <c r="G19" s="967"/>
      <c r="H19" s="973"/>
      <c r="I19" s="973"/>
      <c r="J19" s="1582"/>
      <c r="K19" s="948"/>
      <c r="L19" s="950"/>
      <c r="M19" s="952"/>
      <c r="N19" s="930"/>
      <c r="O19" s="916"/>
      <c r="P19" s="924"/>
      <c r="Q19" s="1576"/>
      <c r="R19" s="1593"/>
      <c r="S19" s="1593"/>
      <c r="T19" s="1588"/>
    </row>
    <row r="20" spans="1:20" ht="25.5" customHeight="1">
      <c r="A20" s="1591"/>
      <c r="B20" s="934"/>
      <c r="C20" s="1546"/>
      <c r="D20" s="1119"/>
      <c r="E20" s="370" t="s">
        <v>814</v>
      </c>
      <c r="F20" s="973"/>
      <c r="G20" s="967"/>
      <c r="H20" s="973"/>
      <c r="I20" s="973"/>
      <c r="J20" s="1582"/>
      <c r="K20" s="948"/>
      <c r="L20" s="950"/>
      <c r="M20" s="952"/>
      <c r="N20" s="930"/>
      <c r="O20" s="916"/>
      <c r="P20" s="924"/>
      <c r="Q20" s="1576"/>
      <c r="R20" s="1593"/>
      <c r="S20" s="1593"/>
      <c r="T20" s="1588"/>
    </row>
    <row r="21" spans="1:20" ht="15.75" customHeight="1">
      <c r="A21" s="1591"/>
      <c r="B21" s="934"/>
      <c r="C21" s="1546"/>
      <c r="D21" s="1119" t="s">
        <v>1203</v>
      </c>
      <c r="E21" s="370" t="s">
        <v>815</v>
      </c>
      <c r="F21" s="973">
        <v>1</v>
      </c>
      <c r="G21" s="973">
        <v>1</v>
      </c>
      <c r="H21" s="973">
        <v>3</v>
      </c>
      <c r="I21" s="973">
        <v>3</v>
      </c>
      <c r="J21" s="1629" t="s">
        <v>842</v>
      </c>
      <c r="K21" s="950">
        <v>1081338</v>
      </c>
      <c r="L21" s="950">
        <v>346684</v>
      </c>
      <c r="M21" s="952">
        <v>3</v>
      </c>
      <c r="N21" s="930">
        <v>0</v>
      </c>
      <c r="O21" s="916" t="e">
        <f>IF(M22&lt;1,(AVERAGE(F22:I22)/M22),SUM(F22:I22)/M22)</f>
        <v>#DIV/0!</v>
      </c>
      <c r="P21" s="924" t="s">
        <v>390</v>
      </c>
      <c r="Q21" s="1576">
        <v>0.25</v>
      </c>
      <c r="R21" s="1593" t="s">
        <v>994</v>
      </c>
      <c r="S21" s="1593" t="s">
        <v>107</v>
      </c>
      <c r="T21" s="1588" t="s">
        <v>993</v>
      </c>
    </row>
    <row r="22" spans="1:20" ht="15.75" customHeight="1">
      <c r="A22" s="1591"/>
      <c r="B22" s="934"/>
      <c r="C22" s="1546"/>
      <c r="D22" s="1119"/>
      <c r="E22" s="370" t="s">
        <v>816</v>
      </c>
      <c r="F22" s="973"/>
      <c r="G22" s="973"/>
      <c r="H22" s="973"/>
      <c r="I22" s="973"/>
      <c r="J22" s="1629"/>
      <c r="K22" s="950"/>
      <c r="L22" s="950"/>
      <c r="M22" s="952"/>
      <c r="N22" s="930"/>
      <c r="O22" s="916"/>
      <c r="P22" s="924"/>
      <c r="Q22" s="1576"/>
      <c r="R22" s="1593"/>
      <c r="S22" s="1593"/>
      <c r="T22" s="1588"/>
    </row>
    <row r="23" spans="1:20" ht="15.75" customHeight="1">
      <c r="A23" s="1591"/>
      <c r="B23" s="934"/>
      <c r="C23" s="1546"/>
      <c r="D23" s="1119"/>
      <c r="E23" s="370" t="s">
        <v>817</v>
      </c>
      <c r="F23" s="973"/>
      <c r="G23" s="973"/>
      <c r="H23" s="973"/>
      <c r="I23" s="973"/>
      <c r="J23" s="1629"/>
      <c r="K23" s="950"/>
      <c r="L23" s="950"/>
      <c r="M23" s="952"/>
      <c r="N23" s="930"/>
      <c r="O23" s="916"/>
      <c r="P23" s="924"/>
      <c r="Q23" s="1576"/>
      <c r="R23" s="1593"/>
      <c r="S23" s="1593"/>
      <c r="T23" s="1588"/>
    </row>
    <row r="24" spans="1:20" ht="15.75" customHeight="1">
      <c r="A24" s="1591"/>
      <c r="B24" s="934"/>
      <c r="C24" s="1546"/>
      <c r="D24" s="1119"/>
      <c r="E24" s="370" t="s">
        <v>818</v>
      </c>
      <c r="F24" s="973"/>
      <c r="G24" s="973"/>
      <c r="H24" s="973"/>
      <c r="I24" s="973"/>
      <c r="J24" s="1629"/>
      <c r="K24" s="950"/>
      <c r="L24" s="950"/>
      <c r="M24" s="952"/>
      <c r="N24" s="930"/>
      <c r="O24" s="916"/>
      <c r="P24" s="924"/>
      <c r="Q24" s="1576"/>
      <c r="R24" s="1593"/>
      <c r="S24" s="1593"/>
      <c r="T24" s="1588"/>
    </row>
    <row r="25" spans="1:20" ht="15.75" customHeight="1">
      <c r="A25" s="1591"/>
      <c r="B25" s="934"/>
      <c r="C25" s="1546"/>
      <c r="D25" s="1119"/>
      <c r="E25" s="370" t="s">
        <v>819</v>
      </c>
      <c r="F25" s="973"/>
      <c r="G25" s="973"/>
      <c r="H25" s="973"/>
      <c r="I25" s="973"/>
      <c r="J25" s="1629"/>
      <c r="K25" s="950"/>
      <c r="L25" s="950"/>
      <c r="M25" s="952"/>
      <c r="N25" s="930"/>
      <c r="O25" s="916"/>
      <c r="P25" s="924"/>
      <c r="Q25" s="1576"/>
      <c r="R25" s="1593"/>
      <c r="S25" s="1593"/>
      <c r="T25" s="1588"/>
    </row>
    <row r="26" spans="1:20" ht="15.75" customHeight="1">
      <c r="A26" s="1591"/>
      <c r="B26" s="934"/>
      <c r="C26" s="1546"/>
      <c r="D26" s="1119"/>
      <c r="E26" s="370" t="s">
        <v>820</v>
      </c>
      <c r="F26" s="973"/>
      <c r="G26" s="973"/>
      <c r="H26" s="973"/>
      <c r="I26" s="973"/>
      <c r="J26" s="1629"/>
      <c r="K26" s="950"/>
      <c r="L26" s="950"/>
      <c r="M26" s="952"/>
      <c r="N26" s="930"/>
      <c r="O26" s="916"/>
      <c r="P26" s="924"/>
      <c r="Q26" s="1576"/>
      <c r="R26" s="1593"/>
      <c r="S26" s="1593"/>
      <c r="T26" s="1588"/>
    </row>
    <row r="27" spans="1:20" ht="29.25" customHeight="1">
      <c r="A27" s="1591"/>
      <c r="B27" s="934"/>
      <c r="C27" s="1546"/>
      <c r="D27" s="1119"/>
      <c r="E27" s="370" t="s">
        <v>821</v>
      </c>
      <c r="F27" s="973"/>
      <c r="G27" s="973"/>
      <c r="H27" s="973"/>
      <c r="I27" s="973"/>
      <c r="J27" s="1629"/>
      <c r="K27" s="950"/>
      <c r="L27" s="950"/>
      <c r="M27" s="952"/>
      <c r="N27" s="930"/>
      <c r="O27" s="916"/>
      <c r="P27" s="924"/>
      <c r="Q27" s="1576"/>
      <c r="R27" s="1626" t="s">
        <v>109</v>
      </c>
      <c r="S27" s="1626" t="s">
        <v>110</v>
      </c>
      <c r="T27" s="1627" t="s">
        <v>111</v>
      </c>
    </row>
    <row r="28" spans="1:20" ht="33" customHeight="1">
      <c r="A28" s="1591"/>
      <c r="B28" s="934"/>
      <c r="C28" s="1546"/>
      <c r="D28" s="1119"/>
      <c r="E28" s="370" t="s">
        <v>822</v>
      </c>
      <c r="F28" s="973"/>
      <c r="G28" s="973"/>
      <c r="H28" s="973"/>
      <c r="I28" s="973"/>
      <c r="J28" s="1629"/>
      <c r="K28" s="950"/>
      <c r="L28" s="950"/>
      <c r="M28" s="952"/>
      <c r="N28" s="930"/>
      <c r="O28" s="916"/>
      <c r="P28" s="924"/>
      <c r="Q28" s="1576"/>
      <c r="R28" s="1626"/>
      <c r="S28" s="1626"/>
      <c r="T28" s="1627"/>
    </row>
    <row r="29" spans="1:20" ht="29.25" customHeight="1">
      <c r="A29" s="1591"/>
      <c r="B29" s="934"/>
      <c r="C29" s="1546"/>
      <c r="D29" s="1119"/>
      <c r="E29" s="370" t="s">
        <v>823</v>
      </c>
      <c r="F29" s="973"/>
      <c r="G29" s="973"/>
      <c r="H29" s="973"/>
      <c r="I29" s="973"/>
      <c r="J29" s="1629"/>
      <c r="K29" s="950"/>
      <c r="L29" s="950"/>
      <c r="M29" s="952"/>
      <c r="N29" s="930"/>
      <c r="O29" s="916"/>
      <c r="P29" s="924"/>
      <c r="Q29" s="1576"/>
      <c r="R29" s="1626"/>
      <c r="S29" s="1626"/>
      <c r="T29" s="1627"/>
    </row>
    <row r="30" spans="1:20" ht="21.75" customHeight="1">
      <c r="A30" s="1591"/>
      <c r="B30" s="934"/>
      <c r="C30" s="1546"/>
      <c r="D30" s="1119"/>
      <c r="E30" s="370" t="s">
        <v>824</v>
      </c>
      <c r="F30" s="973"/>
      <c r="G30" s="973"/>
      <c r="H30" s="973"/>
      <c r="I30" s="973"/>
      <c r="J30" s="1629"/>
      <c r="K30" s="950"/>
      <c r="L30" s="950"/>
      <c r="M30" s="952"/>
      <c r="N30" s="930"/>
      <c r="O30" s="916"/>
      <c r="P30" s="924"/>
      <c r="Q30" s="1576"/>
      <c r="R30" s="1626"/>
      <c r="S30" s="1626"/>
      <c r="T30" s="1627"/>
    </row>
    <row r="31" spans="1:20" ht="21.75" customHeight="1">
      <c r="A31" s="1591"/>
      <c r="B31" s="934"/>
      <c r="C31" s="1546"/>
      <c r="D31" s="1119"/>
      <c r="E31" s="370" t="s">
        <v>825</v>
      </c>
      <c r="F31" s="973"/>
      <c r="G31" s="973"/>
      <c r="H31" s="973"/>
      <c r="I31" s="973"/>
      <c r="J31" s="1629"/>
      <c r="K31" s="950"/>
      <c r="L31" s="950"/>
      <c r="M31" s="952"/>
      <c r="N31" s="930"/>
      <c r="O31" s="916"/>
      <c r="P31" s="924"/>
      <c r="Q31" s="1576"/>
      <c r="R31" s="1626"/>
      <c r="S31" s="1626"/>
      <c r="T31" s="1627"/>
    </row>
    <row r="32" spans="1:20" ht="37.5" customHeight="1">
      <c r="A32" s="1591"/>
      <c r="B32" s="934"/>
      <c r="C32" s="1546"/>
      <c r="D32" s="1119"/>
      <c r="E32" s="370" t="s">
        <v>826</v>
      </c>
      <c r="F32" s="973"/>
      <c r="G32" s="973"/>
      <c r="H32" s="973"/>
      <c r="I32" s="973"/>
      <c r="J32" s="1629"/>
      <c r="K32" s="950"/>
      <c r="L32" s="950"/>
      <c r="M32" s="952"/>
      <c r="N32" s="930"/>
      <c r="O32" s="916"/>
      <c r="P32" s="924"/>
      <c r="Q32" s="1576"/>
      <c r="R32" s="1626"/>
      <c r="S32" s="1626"/>
      <c r="T32" s="1627"/>
    </row>
    <row r="33" spans="1:20" ht="24" customHeight="1">
      <c r="A33" s="1591"/>
      <c r="B33" s="934"/>
      <c r="C33" s="1546"/>
      <c r="D33" s="1119" t="s">
        <v>434</v>
      </c>
      <c r="E33" s="370" t="s">
        <v>827</v>
      </c>
      <c r="F33" s="973">
        <v>1</v>
      </c>
      <c r="G33" s="973">
        <v>1</v>
      </c>
      <c r="H33" s="973">
        <v>1</v>
      </c>
      <c r="I33" s="973">
        <v>1</v>
      </c>
      <c r="J33" s="1629" t="s">
        <v>843</v>
      </c>
      <c r="K33" s="950">
        <v>13827433.59</v>
      </c>
      <c r="L33" s="950">
        <v>0</v>
      </c>
      <c r="M33" s="952">
        <v>1</v>
      </c>
      <c r="N33" s="930">
        <v>0</v>
      </c>
      <c r="O33" s="916">
        <v>1</v>
      </c>
      <c r="P33" s="924" t="s">
        <v>390</v>
      </c>
      <c r="Q33" s="1234">
        <v>0.25</v>
      </c>
      <c r="R33" s="1626"/>
      <c r="S33" s="1626"/>
      <c r="T33" s="1627"/>
    </row>
    <row r="34" spans="1:20" ht="33" customHeight="1">
      <c r="A34" s="1591"/>
      <c r="B34" s="934"/>
      <c r="C34" s="1546"/>
      <c r="D34" s="1119"/>
      <c r="E34" s="204" t="s">
        <v>828</v>
      </c>
      <c r="F34" s="973"/>
      <c r="G34" s="973"/>
      <c r="H34" s="973"/>
      <c r="I34" s="973"/>
      <c r="J34" s="1629"/>
      <c r="K34" s="950"/>
      <c r="L34" s="950"/>
      <c r="M34" s="952"/>
      <c r="N34" s="930"/>
      <c r="O34" s="916"/>
      <c r="P34" s="924"/>
      <c r="Q34" s="1234"/>
      <c r="R34" s="934" t="s">
        <v>995</v>
      </c>
      <c r="S34" s="934" t="s">
        <v>996</v>
      </c>
      <c r="T34" s="1219" t="s">
        <v>997</v>
      </c>
    </row>
    <row r="35" spans="1:20" ht="26.25" customHeight="1">
      <c r="A35" s="1591"/>
      <c r="B35" s="934"/>
      <c r="C35" s="1546"/>
      <c r="D35" s="1119"/>
      <c r="E35" s="204" t="s">
        <v>707</v>
      </c>
      <c r="F35" s="973"/>
      <c r="G35" s="973"/>
      <c r="H35" s="973"/>
      <c r="I35" s="973"/>
      <c r="J35" s="1629"/>
      <c r="K35" s="950"/>
      <c r="L35" s="950"/>
      <c r="M35" s="952"/>
      <c r="N35" s="930"/>
      <c r="O35" s="916"/>
      <c r="P35" s="924"/>
      <c r="Q35" s="1234"/>
      <c r="R35" s="934"/>
      <c r="S35" s="934"/>
      <c r="T35" s="1219"/>
    </row>
    <row r="36" spans="1:20" ht="15.75" customHeight="1">
      <c r="A36" s="1591"/>
      <c r="B36" s="934"/>
      <c r="C36" s="1546"/>
      <c r="D36" s="1119" t="s">
        <v>1204</v>
      </c>
      <c r="E36" s="204" t="s">
        <v>829</v>
      </c>
      <c r="F36" s="973">
        <v>3</v>
      </c>
      <c r="G36" s="973">
        <v>3</v>
      </c>
      <c r="H36" s="973">
        <v>3</v>
      </c>
      <c r="I36" s="1628">
        <v>3</v>
      </c>
      <c r="J36" s="1582" t="s">
        <v>844</v>
      </c>
      <c r="K36" s="948">
        <v>0</v>
      </c>
      <c r="L36" s="948">
        <v>0</v>
      </c>
      <c r="M36" s="952">
        <v>3</v>
      </c>
      <c r="N36" s="930" t="e">
        <f>IF(M38&lt;1,M38-AVERAGE(F38:I38),M38-(SUM(F38:I38)))</f>
        <v>#DIV/0!</v>
      </c>
      <c r="O36" s="916" t="e">
        <f>IF(M38&lt;1,(AVERAGE(F38:I38)/M38),SUM(F38:I38)/M38)</f>
        <v>#DIV/0!</v>
      </c>
      <c r="P36" s="924" t="s">
        <v>390</v>
      </c>
      <c r="Q36" s="1234">
        <v>0.25</v>
      </c>
      <c r="R36" s="934"/>
      <c r="S36" s="934"/>
      <c r="T36" s="1219"/>
    </row>
    <row r="37" spans="1:20" ht="26.25" customHeight="1">
      <c r="A37" s="1591"/>
      <c r="B37" s="934"/>
      <c r="C37" s="1546"/>
      <c r="D37" s="1119"/>
      <c r="E37" s="204" t="s">
        <v>830</v>
      </c>
      <c r="F37" s="973"/>
      <c r="G37" s="973"/>
      <c r="H37" s="973"/>
      <c r="I37" s="1628"/>
      <c r="J37" s="1582"/>
      <c r="K37" s="948"/>
      <c r="L37" s="948"/>
      <c r="M37" s="952"/>
      <c r="N37" s="930"/>
      <c r="O37" s="916"/>
      <c r="P37" s="924"/>
      <c r="Q37" s="1234"/>
      <c r="R37" s="1626" t="s">
        <v>998</v>
      </c>
      <c r="S37" s="1626" t="s">
        <v>999</v>
      </c>
      <c r="T37" s="1627" t="s">
        <v>1000</v>
      </c>
    </row>
    <row r="38" spans="1:20" ht="27" customHeight="1">
      <c r="A38" s="1591"/>
      <c r="B38" s="934"/>
      <c r="C38" s="1546"/>
      <c r="D38" s="1119"/>
      <c r="E38" s="204" t="s">
        <v>831</v>
      </c>
      <c r="F38" s="973"/>
      <c r="G38" s="973"/>
      <c r="H38" s="973"/>
      <c r="I38" s="1628"/>
      <c r="J38" s="1582"/>
      <c r="K38" s="948"/>
      <c r="L38" s="948"/>
      <c r="M38" s="952"/>
      <c r="N38" s="930"/>
      <c r="O38" s="916"/>
      <c r="P38" s="924"/>
      <c r="Q38" s="1234"/>
      <c r="R38" s="1626"/>
      <c r="S38" s="1626"/>
      <c r="T38" s="1627"/>
    </row>
    <row r="39" spans="1:20" ht="27" customHeight="1">
      <c r="A39" s="1591"/>
      <c r="B39" s="934"/>
      <c r="C39" s="1546"/>
      <c r="D39" s="1119"/>
      <c r="E39" s="204" t="s">
        <v>832</v>
      </c>
      <c r="F39" s="973"/>
      <c r="G39" s="973"/>
      <c r="H39" s="973"/>
      <c r="I39" s="1628"/>
      <c r="J39" s="1582"/>
      <c r="K39" s="948"/>
      <c r="L39" s="948"/>
      <c r="M39" s="952"/>
      <c r="N39" s="930"/>
      <c r="O39" s="916"/>
      <c r="P39" s="924"/>
      <c r="Q39" s="1234"/>
      <c r="R39" s="1626"/>
      <c r="S39" s="1626"/>
      <c r="T39" s="1627"/>
    </row>
    <row r="40" spans="1:20" ht="23.25" customHeight="1">
      <c r="A40" s="1591"/>
      <c r="B40" s="934"/>
      <c r="C40" s="1546"/>
      <c r="D40" s="1119"/>
      <c r="E40" s="204" t="s">
        <v>833</v>
      </c>
      <c r="F40" s="973"/>
      <c r="G40" s="973"/>
      <c r="H40" s="973"/>
      <c r="I40" s="1628"/>
      <c r="J40" s="1582"/>
      <c r="K40" s="948"/>
      <c r="L40" s="948"/>
      <c r="M40" s="952"/>
      <c r="N40" s="930"/>
      <c r="O40" s="916"/>
      <c r="P40" s="924"/>
      <c r="Q40" s="1234"/>
      <c r="R40" s="1626"/>
      <c r="S40" s="1626"/>
      <c r="T40" s="1627"/>
    </row>
    <row r="41" spans="1:20" ht="15.75" customHeight="1">
      <c r="A41" s="1591"/>
      <c r="B41" s="934"/>
      <c r="C41" s="1546"/>
      <c r="D41" s="1119"/>
      <c r="E41" s="204" t="s">
        <v>834</v>
      </c>
      <c r="F41" s="973">
        <v>3</v>
      </c>
      <c r="G41" s="967">
        <v>3</v>
      </c>
      <c r="H41" s="973">
        <v>3</v>
      </c>
      <c r="I41" s="973">
        <v>3</v>
      </c>
      <c r="J41" s="1582" t="s">
        <v>845</v>
      </c>
      <c r="K41" s="950">
        <v>1553500</v>
      </c>
      <c r="L41" s="950">
        <v>235288.54</v>
      </c>
      <c r="M41" s="952">
        <v>3</v>
      </c>
      <c r="N41" s="930" t="e">
        <f>IF(M43&lt;1,M43-AVERAGE(F43:I43),M43-(SUM(F43:I43)))</f>
        <v>#DIV/0!</v>
      </c>
      <c r="O41" s="916" t="e">
        <f>#REF!</f>
        <v>#REF!</v>
      </c>
      <c r="P41" s="924" t="s">
        <v>390</v>
      </c>
      <c r="Q41" s="1125">
        <v>0.25</v>
      </c>
      <c r="R41" s="1626"/>
      <c r="S41" s="1626"/>
      <c r="T41" s="1627"/>
    </row>
    <row r="42" spans="1:20" ht="36.75" customHeight="1">
      <c r="A42" s="1591"/>
      <c r="B42" s="934"/>
      <c r="C42" s="1546"/>
      <c r="D42" s="1119" t="s">
        <v>1205</v>
      </c>
      <c r="E42" s="204" t="s">
        <v>835</v>
      </c>
      <c r="F42" s="973"/>
      <c r="G42" s="967"/>
      <c r="H42" s="973"/>
      <c r="I42" s="973"/>
      <c r="J42" s="1582"/>
      <c r="K42" s="950"/>
      <c r="L42" s="950"/>
      <c r="M42" s="952"/>
      <c r="N42" s="930"/>
      <c r="O42" s="916"/>
      <c r="P42" s="924"/>
      <c r="Q42" s="1125"/>
      <c r="R42" s="934" t="s">
        <v>1001</v>
      </c>
      <c r="S42" s="1626" t="s">
        <v>1002</v>
      </c>
      <c r="T42" s="1627" t="s">
        <v>1003</v>
      </c>
    </row>
    <row r="43" spans="1:20" ht="27.75" customHeight="1">
      <c r="A43" s="1591"/>
      <c r="B43" s="934"/>
      <c r="C43" s="1546"/>
      <c r="D43" s="1119"/>
      <c r="E43" s="204" t="s">
        <v>836</v>
      </c>
      <c r="F43" s="973"/>
      <c r="G43" s="967"/>
      <c r="H43" s="973"/>
      <c r="I43" s="973"/>
      <c r="J43" s="1582"/>
      <c r="K43" s="950"/>
      <c r="L43" s="950"/>
      <c r="M43" s="952"/>
      <c r="N43" s="930"/>
      <c r="O43" s="916"/>
      <c r="P43" s="924"/>
      <c r="Q43" s="1125"/>
      <c r="R43" s="934"/>
      <c r="S43" s="1626"/>
      <c r="T43" s="1627"/>
    </row>
    <row r="44" spans="1:20" ht="31.5" customHeight="1">
      <c r="A44" s="1591"/>
      <c r="B44" s="934"/>
      <c r="C44" s="1546"/>
      <c r="D44" s="1119"/>
      <c r="E44" s="204" t="s">
        <v>837</v>
      </c>
      <c r="F44" s="973"/>
      <c r="G44" s="967"/>
      <c r="H44" s="973"/>
      <c r="I44" s="973"/>
      <c r="J44" s="1582"/>
      <c r="K44" s="950"/>
      <c r="L44" s="950"/>
      <c r="M44" s="952"/>
      <c r="N44" s="930"/>
      <c r="O44" s="916"/>
      <c r="P44" s="924"/>
      <c r="Q44" s="1125"/>
      <c r="R44" s="934"/>
      <c r="S44" s="1626"/>
      <c r="T44" s="1627"/>
    </row>
    <row r="45" spans="1:20" ht="15.75" hidden="1" customHeight="1">
      <c r="A45" s="1591"/>
      <c r="B45" s="934"/>
      <c r="C45" s="1546"/>
      <c r="D45" s="1119"/>
      <c r="E45" s="204" t="s">
        <v>838</v>
      </c>
      <c r="F45" s="973"/>
      <c r="G45" s="967"/>
      <c r="H45" s="973"/>
      <c r="I45" s="973"/>
      <c r="J45" s="1582"/>
      <c r="K45" s="950"/>
      <c r="L45" s="950"/>
      <c r="M45" s="952"/>
      <c r="N45" s="930"/>
      <c r="O45" s="916"/>
      <c r="P45" s="924"/>
      <c r="Q45" s="1125"/>
      <c r="R45" s="934"/>
      <c r="S45" s="1626"/>
      <c r="T45" s="1627"/>
    </row>
    <row r="46" spans="1:20" ht="24" customHeight="1">
      <c r="A46" s="1591"/>
      <c r="B46" s="934"/>
      <c r="C46" s="1546"/>
      <c r="D46" s="1119"/>
      <c r="E46" s="204" t="s">
        <v>839</v>
      </c>
      <c r="F46" s="973"/>
      <c r="G46" s="967"/>
      <c r="H46" s="973"/>
      <c r="I46" s="973"/>
      <c r="J46" s="1582"/>
      <c r="K46" s="950"/>
      <c r="L46" s="950"/>
      <c r="M46" s="952"/>
      <c r="N46" s="930"/>
      <c r="O46" s="916"/>
      <c r="P46" s="924"/>
      <c r="Q46" s="1125"/>
      <c r="R46" s="934"/>
      <c r="S46" s="1626"/>
      <c r="T46" s="1627"/>
    </row>
    <row r="47" spans="1:20" ht="15" customHeight="1">
      <c r="A47" s="1591"/>
      <c r="B47" s="934"/>
      <c r="C47" s="1546"/>
      <c r="D47" s="1119"/>
      <c r="E47" s="204" t="s">
        <v>840</v>
      </c>
      <c r="F47" s="973"/>
      <c r="G47" s="967"/>
      <c r="H47" s="973"/>
      <c r="I47" s="973"/>
      <c r="J47" s="1582"/>
      <c r="K47" s="950"/>
      <c r="L47" s="950"/>
      <c r="M47" s="952"/>
      <c r="N47" s="930"/>
      <c r="O47" s="916"/>
      <c r="P47" s="924"/>
      <c r="Q47" s="1125"/>
      <c r="R47" s="934"/>
      <c r="S47" s="1626"/>
      <c r="T47" s="1627"/>
    </row>
    <row r="48" spans="1:20" ht="25.5" customHeight="1" thickBot="1">
      <c r="A48" s="1591"/>
      <c r="B48" s="934"/>
      <c r="C48" s="1546"/>
      <c r="D48" s="1120"/>
      <c r="E48" s="313" t="s">
        <v>841</v>
      </c>
      <c r="F48" s="253"/>
      <c r="G48" s="691"/>
      <c r="H48" s="258">
        <v>1</v>
      </c>
      <c r="I48" s="691"/>
      <c r="J48" s="607" t="s">
        <v>846</v>
      </c>
      <c r="K48" s="604">
        <v>11640000</v>
      </c>
      <c r="L48" s="604">
        <v>0</v>
      </c>
      <c r="M48" s="291">
        <v>0</v>
      </c>
      <c r="N48" s="261">
        <v>1</v>
      </c>
      <c r="O48" s="245" t="e">
        <f>IF(M40&lt;1,(AVERAGE(F40:I40)/M40),SUM(F40:I40)/M40)</f>
        <v>#DIV/0!</v>
      </c>
      <c r="P48" s="738" t="s">
        <v>390</v>
      </c>
      <c r="Q48" s="258">
        <v>0</v>
      </c>
      <c r="R48" s="318" t="s">
        <v>1004</v>
      </c>
      <c r="S48" s="318" t="s">
        <v>1005</v>
      </c>
      <c r="T48" s="332" t="s">
        <v>98</v>
      </c>
    </row>
    <row r="49" spans="4:23">
      <c r="P49" s="175"/>
      <c r="R49" s="64"/>
      <c r="S49" s="64"/>
      <c r="T49" s="64"/>
    </row>
    <row r="50" spans="4:23" ht="16.5">
      <c r="D50" s="82" t="s">
        <v>24</v>
      </c>
      <c r="E50" s="82"/>
      <c r="F50" s="82"/>
      <c r="G50" s="82"/>
      <c r="H50" s="64"/>
      <c r="I50" s="64"/>
      <c r="J50" s="64"/>
      <c r="K50" s="64"/>
      <c r="L50" s="64"/>
      <c r="M50" s="64"/>
      <c r="N50" s="64"/>
      <c r="O50" s="64"/>
      <c r="P50" s="64"/>
      <c r="Q50" s="64"/>
      <c r="R50" s="64"/>
      <c r="S50" s="64"/>
      <c r="T50" s="64"/>
      <c r="U50" s="64"/>
      <c r="V50" s="64"/>
      <c r="W50" s="64"/>
    </row>
    <row r="51" spans="4:23" ht="16.5">
      <c r="D51" s="82"/>
      <c r="E51" s="82"/>
      <c r="F51" s="82"/>
      <c r="G51" s="82"/>
      <c r="H51" s="64"/>
      <c r="I51" s="64"/>
      <c r="J51" s="64"/>
      <c r="K51" s="64"/>
      <c r="L51" s="64"/>
      <c r="M51" s="64"/>
      <c r="N51" s="64"/>
      <c r="O51" s="64"/>
      <c r="P51" s="64"/>
      <c r="Q51" s="64"/>
      <c r="R51" s="408"/>
      <c r="S51" s="408"/>
      <c r="T51" s="408"/>
      <c r="U51" s="64"/>
      <c r="V51" s="64"/>
      <c r="W51" s="64"/>
    </row>
  </sheetData>
  <mergeCells count="117">
    <mergeCell ref="Q41:Q47"/>
    <mergeCell ref="M33:M35"/>
    <mergeCell ref="M21:M32"/>
    <mergeCell ref="N21:N32"/>
    <mergeCell ref="N33:N35"/>
    <mergeCell ref="N36:N40"/>
    <mergeCell ref="N41:N47"/>
    <mergeCell ref="O21:O32"/>
    <mergeCell ref="O33:O35"/>
    <mergeCell ref="O36:O40"/>
    <mergeCell ref="O41:O47"/>
    <mergeCell ref="M36:M40"/>
    <mergeCell ref="D42:D48"/>
    <mergeCell ref="D36:D41"/>
    <mergeCell ref="I21:I32"/>
    <mergeCell ref="I33:I35"/>
    <mergeCell ref="I36:I40"/>
    <mergeCell ref="I41:I47"/>
    <mergeCell ref="J21:J32"/>
    <mergeCell ref="J33:J35"/>
    <mergeCell ref="J36:J40"/>
    <mergeCell ref="J41:J47"/>
    <mergeCell ref="F33:F35"/>
    <mergeCell ref="G33:G35"/>
    <mergeCell ref="H33:H35"/>
    <mergeCell ref="F36:F40"/>
    <mergeCell ref="G36:G40"/>
    <mergeCell ref="H36:H40"/>
    <mergeCell ref="F41:F47"/>
    <mergeCell ref="G41:G47"/>
    <mergeCell ref="H41:H47"/>
    <mergeCell ref="G21:G32"/>
    <mergeCell ref="H21:H32"/>
    <mergeCell ref="T16:T20"/>
    <mergeCell ref="J16:J20"/>
    <mergeCell ref="K16:K20"/>
    <mergeCell ref="L16:L20"/>
    <mergeCell ref="M16:M20"/>
    <mergeCell ref="R21:R26"/>
    <mergeCell ref="S21:S26"/>
    <mergeCell ref="S42:S47"/>
    <mergeCell ref="T42:T47"/>
    <mergeCell ref="R27:R33"/>
    <mergeCell ref="S27:S33"/>
    <mergeCell ref="T27:T33"/>
    <mergeCell ref="R34:R36"/>
    <mergeCell ref="S34:S36"/>
    <mergeCell ref="T34:T36"/>
    <mergeCell ref="R37:R41"/>
    <mergeCell ref="S37:S41"/>
    <mergeCell ref="T37:T41"/>
    <mergeCell ref="R42:R47"/>
    <mergeCell ref="P36:P40"/>
    <mergeCell ref="P41:P47"/>
    <mergeCell ref="Q21:Q32"/>
    <mergeCell ref="Q33:Q35"/>
    <mergeCell ref="Q36:Q40"/>
    <mergeCell ref="K21:K32"/>
    <mergeCell ref="K33:K35"/>
    <mergeCell ref="L21:L32"/>
    <mergeCell ref="L33:L35"/>
    <mergeCell ref="P33:P35"/>
    <mergeCell ref="N13:P13"/>
    <mergeCell ref="Q13:Q14"/>
    <mergeCell ref="R13:R14"/>
    <mergeCell ref="F13:I13"/>
    <mergeCell ref="J13:J14"/>
    <mergeCell ref="A1:E3"/>
    <mergeCell ref="F1:M1"/>
    <mergeCell ref="N1:T1"/>
    <mergeCell ref="F2:M3"/>
    <mergeCell ref="N2:T2"/>
    <mergeCell ref="N3:T3"/>
    <mergeCell ref="A5:E5"/>
    <mergeCell ref="F5:M5"/>
    <mergeCell ref="A6:E6"/>
    <mergeCell ref="F6:M6"/>
    <mergeCell ref="A7:E7"/>
    <mergeCell ref="F7:M7"/>
    <mergeCell ref="A8:E8"/>
    <mergeCell ref="F8:M8"/>
    <mergeCell ref="A10:T10"/>
    <mergeCell ref="A12:L12"/>
    <mergeCell ref="M12:T12"/>
    <mergeCell ref="B13:B14"/>
    <mergeCell ref="C13:C14"/>
    <mergeCell ref="A13:A14"/>
    <mergeCell ref="D13:D14"/>
    <mergeCell ref="E13:E14"/>
    <mergeCell ref="T13:T14"/>
    <mergeCell ref="K13:K14"/>
    <mergeCell ref="L13:L14"/>
    <mergeCell ref="M13:M14"/>
    <mergeCell ref="T21:T26"/>
    <mergeCell ref="P21:P32"/>
    <mergeCell ref="C16:C48"/>
    <mergeCell ref="B16:B48"/>
    <mergeCell ref="A16:A48"/>
    <mergeCell ref="P16:P20"/>
    <mergeCell ref="N16:N20"/>
    <mergeCell ref="O16:O20"/>
    <mergeCell ref="Q16:Q20"/>
    <mergeCell ref="R16:R20"/>
    <mergeCell ref="S16:S20"/>
    <mergeCell ref="D16:D20"/>
    <mergeCell ref="F16:F20"/>
    <mergeCell ref="G16:G20"/>
    <mergeCell ref="H16:H20"/>
    <mergeCell ref="I16:I20"/>
    <mergeCell ref="D33:D35"/>
    <mergeCell ref="D21:D32"/>
    <mergeCell ref="F21:F32"/>
    <mergeCell ref="K36:K40"/>
    <mergeCell ref="K41:K47"/>
    <mergeCell ref="L41:L47"/>
    <mergeCell ref="L36:L40"/>
    <mergeCell ref="M41:M47"/>
  </mergeCells>
  <conditionalFormatting sqref="P16 P33 P36 P41">
    <cfRule type="containsText" dxfId="44" priority="17" stopIfTrue="1" operator="containsText" text="P">
      <formula>NOT(ISERROR(SEARCH("P",P16)))</formula>
    </cfRule>
    <cfRule type="containsText" dxfId="43" priority="18" stopIfTrue="1" operator="containsText" text="R">
      <formula>NOT(ISERROR(SEARCH("R",P16)))</formula>
    </cfRule>
    <cfRule type="containsText" dxfId="42" priority="19" operator="containsText" text="T">
      <formula>NOT(ISERROR(SEARCH("T",P16)))</formula>
    </cfRule>
  </conditionalFormatting>
  <conditionalFormatting sqref="P21">
    <cfRule type="containsText" dxfId="41" priority="9" stopIfTrue="1" operator="containsText" text="P">
      <formula>NOT(ISERROR(SEARCH("P",P21)))</formula>
    </cfRule>
    <cfRule type="containsText" dxfId="40" priority="10" stopIfTrue="1" operator="containsText" text="R">
      <formula>NOT(ISERROR(SEARCH("R",P21)))</formula>
    </cfRule>
    <cfRule type="containsText" dxfId="39" priority="11" operator="containsText" text="T">
      <formula>NOT(ISERROR(SEARCH("T",P21)))</formula>
    </cfRule>
    <cfRule type="iconSet" priority="12">
      <iconSet iconSet="3Symbols2">
        <cfvo type="percent" val="0"/>
        <cfvo type="percent" val="0.74"/>
        <cfvo type="percent" val="0.85"/>
      </iconSet>
    </cfRule>
  </conditionalFormatting>
  <conditionalFormatting sqref="P41 P36 P33 P16">
    <cfRule type="iconSet" priority="20">
      <iconSet iconSet="3Symbols2">
        <cfvo type="percent" val="0"/>
        <cfvo type="percent" val="0.74"/>
        <cfvo type="percent" val="0.85"/>
      </iconSet>
    </cfRule>
  </conditionalFormatting>
  <conditionalFormatting sqref="P48">
    <cfRule type="containsText" dxfId="38" priority="401" stopIfTrue="1" operator="containsText" text="P">
      <formula>NOT(ISERROR(SEARCH("P",P48)))</formula>
    </cfRule>
    <cfRule type="containsText" dxfId="37" priority="402" stopIfTrue="1" operator="containsText" text="R">
      <formula>NOT(ISERROR(SEARCH("R",P48)))</formula>
    </cfRule>
    <cfRule type="containsText" dxfId="36" priority="403" operator="containsText" text="T">
      <formula>NOT(ISERROR(SEARCH("T",P48)))</formula>
    </cfRule>
    <cfRule type="iconSet" priority="404">
      <iconSet iconSet="3Symbols2">
        <cfvo type="percent" val="0"/>
        <cfvo type="percent" val="0.74"/>
        <cfvo type="percent" val="0.85"/>
      </iconSet>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58"/>
  <sheetViews>
    <sheetView showGridLines="0" topLeftCell="A11" zoomScale="51" zoomScaleNormal="51" workbookViewId="0">
      <selection activeCell="E55" sqref="E55"/>
    </sheetView>
  </sheetViews>
  <sheetFormatPr baseColWidth="10" defaultColWidth="11.42578125" defaultRowHeight="13.5"/>
  <cols>
    <col min="1" max="1" width="3.85546875" style="2" customWidth="1"/>
    <col min="2" max="2" width="5.85546875" style="284"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875"/>
      <c r="C4" s="876"/>
      <c r="D4" s="876"/>
      <c r="E4" s="876"/>
      <c r="F4" s="877"/>
      <c r="G4" s="884" t="s">
        <v>18</v>
      </c>
      <c r="H4" s="885"/>
      <c r="I4" s="885"/>
      <c r="J4" s="885"/>
      <c r="K4" s="885"/>
      <c r="L4" s="885"/>
      <c r="M4" s="885"/>
      <c r="N4" s="886"/>
      <c r="O4" s="857" t="s">
        <v>645</v>
      </c>
      <c r="P4" s="858"/>
      <c r="Q4" s="858"/>
      <c r="R4" s="858"/>
      <c r="S4" s="858"/>
      <c r="T4" s="858"/>
      <c r="U4" s="859"/>
    </row>
    <row r="5" spans="2:25" ht="33" customHeight="1" thickBot="1">
      <c r="B5" s="878"/>
      <c r="C5" s="879"/>
      <c r="D5" s="879"/>
      <c r="E5" s="879"/>
      <c r="F5" s="880"/>
      <c r="G5" s="860" t="s">
        <v>17</v>
      </c>
      <c r="H5" s="861"/>
      <c r="I5" s="861"/>
      <c r="J5" s="861"/>
      <c r="K5" s="861"/>
      <c r="L5" s="861"/>
      <c r="M5" s="861"/>
      <c r="N5" s="862"/>
      <c r="O5" s="866" t="s">
        <v>23</v>
      </c>
      <c r="P5" s="867"/>
      <c r="Q5" s="867"/>
      <c r="R5" s="867"/>
      <c r="S5" s="867"/>
      <c r="T5" s="867"/>
      <c r="U5" s="868"/>
    </row>
    <row r="6" spans="2:25" ht="31.5" customHeight="1" thickBot="1">
      <c r="B6" s="881"/>
      <c r="C6" s="882"/>
      <c r="D6" s="882"/>
      <c r="E6" s="882"/>
      <c r="F6" s="883"/>
      <c r="G6" s="863"/>
      <c r="H6" s="864"/>
      <c r="I6" s="864"/>
      <c r="J6" s="864"/>
      <c r="K6" s="864"/>
      <c r="L6" s="864"/>
      <c r="M6" s="864"/>
      <c r="N6" s="865"/>
      <c r="O6" s="869" t="s">
        <v>8</v>
      </c>
      <c r="P6" s="870"/>
      <c r="Q6" s="870"/>
      <c r="R6" s="870"/>
      <c r="S6" s="870"/>
      <c r="T6" s="870"/>
      <c r="U6" s="871"/>
    </row>
    <row r="7" spans="2:25" ht="18" customHeight="1">
      <c r="K7" s="3"/>
      <c r="L7" s="3"/>
      <c r="M7" s="4"/>
      <c r="N7" s="4"/>
      <c r="O7" s="4"/>
      <c r="P7" s="320"/>
      <c r="Q7" s="320"/>
      <c r="R7" s="4"/>
      <c r="S7" s="4"/>
      <c r="T7" s="4"/>
      <c r="U7" s="4"/>
    </row>
    <row r="8" spans="2:25" ht="21.95" customHeight="1">
      <c r="B8" s="846" t="s">
        <v>10</v>
      </c>
      <c r="C8" s="846"/>
      <c r="D8" s="846"/>
      <c r="E8" s="846"/>
      <c r="F8" s="846"/>
      <c r="G8" s="872" t="s">
        <v>53</v>
      </c>
      <c r="H8" s="873"/>
      <c r="I8" s="873"/>
      <c r="J8" s="873"/>
      <c r="K8" s="873"/>
      <c r="L8" s="873"/>
      <c r="M8" s="873"/>
      <c r="N8" s="874"/>
      <c r="O8" s="4"/>
      <c r="P8" s="320"/>
      <c r="Q8" s="320"/>
      <c r="R8" s="4"/>
      <c r="S8" s="4"/>
      <c r="T8" s="4"/>
      <c r="U8" s="4"/>
    </row>
    <row r="9" spans="2:25" ht="21.95" customHeight="1">
      <c r="B9" s="846" t="s">
        <v>25</v>
      </c>
      <c r="C9" s="846"/>
      <c r="D9" s="846"/>
      <c r="E9" s="846"/>
      <c r="F9" s="846"/>
      <c r="G9" s="820">
        <v>2024</v>
      </c>
      <c r="H9" s="821"/>
      <c r="I9" s="821"/>
      <c r="J9" s="821"/>
      <c r="K9" s="821"/>
      <c r="L9" s="821"/>
      <c r="M9" s="821"/>
      <c r="N9" s="822"/>
      <c r="O9" s="4"/>
      <c r="P9" s="320"/>
      <c r="Q9" s="320"/>
      <c r="R9" s="4"/>
      <c r="S9" s="4"/>
      <c r="T9" s="4"/>
      <c r="U9" s="4"/>
    </row>
    <row r="10" spans="2:25" ht="21.95" customHeight="1">
      <c r="B10" s="846" t="s">
        <v>6</v>
      </c>
      <c r="C10" s="846"/>
      <c r="D10" s="846"/>
      <c r="E10" s="846"/>
      <c r="F10" s="846"/>
      <c r="G10" s="820" t="s">
        <v>713</v>
      </c>
      <c r="H10" s="821"/>
      <c r="I10" s="821"/>
      <c r="J10" s="821"/>
      <c r="K10" s="821"/>
      <c r="L10" s="821"/>
      <c r="M10" s="821"/>
      <c r="N10" s="822"/>
      <c r="O10" s="4"/>
      <c r="P10" s="320"/>
      <c r="Q10" s="320"/>
      <c r="R10" s="4"/>
      <c r="S10" s="4"/>
      <c r="T10" s="4"/>
      <c r="U10" s="4"/>
    </row>
    <row r="11" spans="2:25" ht="21.95" customHeight="1">
      <c r="B11" s="846" t="s">
        <v>7</v>
      </c>
      <c r="C11" s="846"/>
      <c r="D11" s="846"/>
      <c r="E11" s="846"/>
      <c r="F11" s="846"/>
      <c r="G11" s="820" t="s">
        <v>1263</v>
      </c>
      <c r="H11" s="821"/>
      <c r="I11" s="821"/>
      <c r="J11" s="821"/>
      <c r="K11" s="821"/>
      <c r="L11" s="821"/>
      <c r="M11" s="821"/>
      <c r="N11" s="822"/>
      <c r="O11" s="4"/>
      <c r="P11" s="320"/>
      <c r="Q11" s="320"/>
      <c r="R11" s="4"/>
      <c r="S11" s="4"/>
      <c r="T11" s="4"/>
      <c r="U11" s="4"/>
    </row>
    <row r="12" spans="2:25" ht="10.5" customHeight="1" thickBot="1">
      <c r="B12" s="285"/>
      <c r="C12" s="5"/>
      <c r="D12" s="5"/>
      <c r="E12" s="5"/>
      <c r="F12" s="5"/>
      <c r="G12" s="5"/>
      <c r="H12" s="5"/>
      <c r="I12" s="5"/>
      <c r="J12" s="5"/>
      <c r="K12" s="3"/>
      <c r="L12" s="3"/>
      <c r="M12" s="3"/>
      <c r="N12" s="3"/>
      <c r="O12" s="4"/>
      <c r="P12" s="320"/>
      <c r="Q12" s="320"/>
      <c r="R12" s="4"/>
      <c r="S12" s="4"/>
      <c r="T12" s="4"/>
      <c r="U12" s="4"/>
    </row>
    <row r="13" spans="2:25" ht="47.25" customHeight="1" thickBot="1">
      <c r="B13" s="823" t="s">
        <v>9</v>
      </c>
      <c r="C13" s="824"/>
      <c r="D13" s="824"/>
      <c r="E13" s="824"/>
      <c r="F13" s="824"/>
      <c r="G13" s="824"/>
      <c r="H13" s="824"/>
      <c r="I13" s="824"/>
      <c r="J13" s="824"/>
      <c r="K13" s="824"/>
      <c r="L13" s="824"/>
      <c r="M13" s="824"/>
      <c r="N13" s="824"/>
      <c r="O13" s="824"/>
      <c r="P13" s="824"/>
      <c r="Q13" s="824"/>
      <c r="R13" s="824"/>
      <c r="S13" s="824"/>
      <c r="T13" s="824"/>
      <c r="U13" s="825"/>
    </row>
    <row r="14" spans="2:25" ht="21" customHeight="1" thickBot="1">
      <c r="B14" s="279"/>
      <c r="C14" s="7"/>
      <c r="D14" s="7"/>
      <c r="E14" s="7"/>
      <c r="F14" s="7"/>
      <c r="G14" s="7"/>
      <c r="H14" s="7"/>
      <c r="I14" s="7"/>
      <c r="J14" s="7"/>
      <c r="K14" s="7"/>
      <c r="L14" s="7"/>
      <c r="M14" s="7"/>
      <c r="N14" s="7"/>
      <c r="O14" s="7"/>
      <c r="P14" s="7"/>
      <c r="Q14" s="7"/>
      <c r="R14" s="7"/>
      <c r="S14" s="7"/>
      <c r="T14" s="7"/>
      <c r="U14" s="8"/>
    </row>
    <row r="15" spans="2:25" ht="27" customHeight="1" thickBot="1">
      <c r="B15" s="826" t="s">
        <v>16</v>
      </c>
      <c r="C15" s="827"/>
      <c r="D15" s="827"/>
      <c r="E15" s="827"/>
      <c r="F15" s="827"/>
      <c r="G15" s="827"/>
      <c r="H15" s="827"/>
      <c r="I15" s="827"/>
      <c r="J15" s="827"/>
      <c r="K15" s="827"/>
      <c r="L15" s="827"/>
      <c r="M15" s="828"/>
      <c r="N15" s="829" t="s">
        <v>1</v>
      </c>
      <c r="O15" s="829"/>
      <c r="P15" s="829"/>
      <c r="Q15" s="829"/>
      <c r="R15" s="829"/>
      <c r="S15" s="829"/>
      <c r="T15" s="829"/>
      <c r="U15" s="830"/>
    </row>
    <row r="16" spans="2:25" ht="91.5" customHeight="1" thickBot="1">
      <c r="B16" s="835" t="s">
        <v>27</v>
      </c>
      <c r="C16" s="844" t="s">
        <v>290</v>
      </c>
      <c r="D16" s="844" t="s">
        <v>291</v>
      </c>
      <c r="E16" s="837" t="s">
        <v>26</v>
      </c>
      <c r="F16" s="839" t="s">
        <v>19</v>
      </c>
      <c r="G16" s="841" t="s">
        <v>11</v>
      </c>
      <c r="H16" s="842"/>
      <c r="I16" s="842"/>
      <c r="J16" s="843"/>
      <c r="K16" s="831" t="s">
        <v>20</v>
      </c>
      <c r="L16" s="831" t="s">
        <v>21</v>
      </c>
      <c r="M16" s="831" t="s">
        <v>2</v>
      </c>
      <c r="N16" s="833" t="s">
        <v>22</v>
      </c>
      <c r="O16" s="848" t="s">
        <v>3</v>
      </c>
      <c r="P16" s="849"/>
      <c r="Q16" s="850"/>
      <c r="R16" s="851" t="s">
        <v>4</v>
      </c>
      <c r="S16" s="853" t="s">
        <v>5</v>
      </c>
      <c r="T16" s="10" t="s">
        <v>29</v>
      </c>
      <c r="U16" s="855" t="s">
        <v>0</v>
      </c>
      <c r="W16" s="847" t="s">
        <v>32</v>
      </c>
      <c r="X16" s="847"/>
      <c r="Y16" s="847"/>
    </row>
    <row r="17" spans="2:25" ht="33" customHeight="1" thickBot="1">
      <c r="B17" s="836"/>
      <c r="C17" s="845"/>
      <c r="D17" s="845"/>
      <c r="E17" s="838"/>
      <c r="F17" s="840"/>
      <c r="G17" s="11" t="s">
        <v>12</v>
      </c>
      <c r="H17" s="11" t="s">
        <v>13</v>
      </c>
      <c r="I17" s="11" t="s">
        <v>14</v>
      </c>
      <c r="J17" s="11" t="s">
        <v>15</v>
      </c>
      <c r="K17" s="832"/>
      <c r="L17" s="832"/>
      <c r="M17" s="832"/>
      <c r="N17" s="834"/>
      <c r="O17" s="12" t="s">
        <v>30</v>
      </c>
      <c r="P17" s="13" t="s">
        <v>28</v>
      </c>
      <c r="Q17" s="14" t="s">
        <v>31</v>
      </c>
      <c r="R17" s="852"/>
      <c r="S17" s="854"/>
      <c r="T17" s="15"/>
      <c r="U17" s="856"/>
      <c r="W17" s="37">
        <v>0.75</v>
      </c>
      <c r="X17" s="37">
        <v>0.88</v>
      </c>
      <c r="Y17" s="37">
        <v>0.95</v>
      </c>
    </row>
    <row r="18" spans="2:25" ht="14.25" thickBot="1">
      <c r="E18" s="60"/>
      <c r="M18" s="16"/>
      <c r="O18" s="1"/>
      <c r="P18" s="321"/>
      <c r="Q18" s="321"/>
    </row>
    <row r="19" spans="2:25" ht="50.25" customHeight="1">
      <c r="B19" s="810">
        <v>1</v>
      </c>
      <c r="C19" s="818" t="s">
        <v>295</v>
      </c>
      <c r="D19" s="812" t="s">
        <v>360</v>
      </c>
      <c r="E19" s="567" t="s">
        <v>715</v>
      </c>
      <c r="F19" s="567" t="s">
        <v>869</v>
      </c>
      <c r="G19" s="568">
        <v>1</v>
      </c>
      <c r="H19" s="568">
        <v>1</v>
      </c>
      <c r="I19" s="568">
        <v>1</v>
      </c>
      <c r="J19" s="594">
        <v>1</v>
      </c>
      <c r="K19" s="273" t="s">
        <v>929</v>
      </c>
      <c r="L19" s="325">
        <v>0</v>
      </c>
      <c r="M19" s="404">
        <v>0</v>
      </c>
      <c r="N19" s="405">
        <v>1</v>
      </c>
      <c r="O19" s="404"/>
      <c r="P19" s="406">
        <v>1</v>
      </c>
      <c r="Q19" s="17" t="str">
        <f t="shared" ref="Q19:Q31" si="0">IF(P19&lt;=W$17,"T",IF(P19&lt;$Y$17,"R",IF(P19&gt;=$Y$17,"P")))</f>
        <v>P</v>
      </c>
      <c r="R19" s="403" t="s">
        <v>737</v>
      </c>
      <c r="S19" s="18"/>
      <c r="T19" s="614" t="s">
        <v>936</v>
      </c>
      <c r="U19" s="615"/>
    </row>
    <row r="20" spans="2:25" ht="27" customHeight="1">
      <c r="B20" s="811"/>
      <c r="C20" s="819"/>
      <c r="D20" s="806"/>
      <c r="E20" s="814" t="s">
        <v>716</v>
      </c>
      <c r="F20" s="563" t="s">
        <v>717</v>
      </c>
      <c r="G20" s="569">
        <v>1</v>
      </c>
      <c r="H20" s="569">
        <v>1</v>
      </c>
      <c r="I20" s="569">
        <v>1</v>
      </c>
      <c r="J20" s="595">
        <v>1</v>
      </c>
      <c r="K20" s="817" t="s">
        <v>930</v>
      </c>
      <c r="L20" s="219">
        <v>0</v>
      </c>
      <c r="M20" s="407">
        <v>0</v>
      </c>
      <c r="N20" s="324">
        <v>1</v>
      </c>
      <c r="O20" s="407"/>
      <c r="P20" s="322">
        <v>1</v>
      </c>
      <c r="Q20" s="21" t="str">
        <f t="shared" si="0"/>
        <v>P</v>
      </c>
      <c r="R20" s="39" t="s">
        <v>416</v>
      </c>
      <c r="S20" s="22"/>
      <c r="T20" s="806" t="s">
        <v>738</v>
      </c>
      <c r="U20" s="24"/>
    </row>
    <row r="21" spans="2:25" ht="13.5" customHeight="1">
      <c r="B21" s="811"/>
      <c r="C21" s="819"/>
      <c r="D21" s="806"/>
      <c r="E21" s="814"/>
      <c r="F21" s="563" t="s">
        <v>718</v>
      </c>
      <c r="G21" s="569">
        <v>1</v>
      </c>
      <c r="H21" s="569">
        <v>1</v>
      </c>
      <c r="I21" s="569">
        <v>1</v>
      </c>
      <c r="J21" s="595">
        <v>1</v>
      </c>
      <c r="K21" s="817"/>
      <c r="L21" s="219">
        <v>0</v>
      </c>
      <c r="M21" s="407">
        <v>0</v>
      </c>
      <c r="N21" s="324">
        <v>1</v>
      </c>
      <c r="O21" s="407">
        <v>0</v>
      </c>
      <c r="P21" s="322">
        <v>1</v>
      </c>
      <c r="Q21" s="21" t="str">
        <f t="shared" si="0"/>
        <v>P</v>
      </c>
      <c r="R21" s="39" t="s">
        <v>416</v>
      </c>
      <c r="S21" s="22"/>
      <c r="T21" s="806"/>
      <c r="U21" s="24"/>
    </row>
    <row r="22" spans="2:25" ht="24">
      <c r="B22" s="811"/>
      <c r="C22" s="819"/>
      <c r="D22" s="806"/>
      <c r="E22" s="814"/>
      <c r="F22" s="563" t="s">
        <v>719</v>
      </c>
      <c r="G22" s="569">
        <v>1</v>
      </c>
      <c r="H22" s="569">
        <v>1</v>
      </c>
      <c r="I22" s="569">
        <v>1</v>
      </c>
      <c r="J22" s="595">
        <v>1</v>
      </c>
      <c r="K22" s="817"/>
      <c r="L22" s="219">
        <v>0</v>
      </c>
      <c r="M22" s="407">
        <v>0</v>
      </c>
      <c r="N22" s="324">
        <v>1</v>
      </c>
      <c r="O22" s="407">
        <v>0</v>
      </c>
      <c r="P22" s="322">
        <v>1</v>
      </c>
      <c r="Q22" s="21" t="str">
        <f t="shared" si="0"/>
        <v>P</v>
      </c>
      <c r="R22" s="39" t="s">
        <v>416</v>
      </c>
      <c r="S22" s="22"/>
      <c r="T22" s="806"/>
      <c r="U22" s="24"/>
    </row>
    <row r="23" spans="2:25">
      <c r="B23" s="811"/>
      <c r="C23" s="819"/>
      <c r="D23" s="806"/>
      <c r="E23" s="814"/>
      <c r="F23" s="563" t="s">
        <v>720</v>
      </c>
      <c r="G23" s="569">
        <v>1</v>
      </c>
      <c r="H23" s="569">
        <v>1</v>
      </c>
      <c r="I23" s="569">
        <v>1</v>
      </c>
      <c r="J23" s="595">
        <v>1</v>
      </c>
      <c r="K23" s="817"/>
      <c r="L23" s="219">
        <v>0</v>
      </c>
      <c r="M23" s="407">
        <v>0</v>
      </c>
      <c r="N23" s="324">
        <v>1</v>
      </c>
      <c r="O23" s="407">
        <v>0</v>
      </c>
      <c r="P23" s="322">
        <v>1</v>
      </c>
      <c r="Q23" s="21" t="str">
        <f t="shared" si="0"/>
        <v>P</v>
      </c>
      <c r="R23" s="39" t="s">
        <v>416</v>
      </c>
      <c r="S23" s="22"/>
      <c r="T23" s="608" t="s">
        <v>739</v>
      </c>
      <c r="U23" s="24"/>
    </row>
    <row r="24" spans="2:25" ht="24.75">
      <c r="B24" s="811"/>
      <c r="C24" s="819"/>
      <c r="D24" s="806"/>
      <c r="E24" s="814"/>
      <c r="F24" s="570" t="s">
        <v>721</v>
      </c>
      <c r="G24" s="569">
        <v>1</v>
      </c>
      <c r="H24" s="569">
        <v>1</v>
      </c>
      <c r="I24" s="569">
        <v>1</v>
      </c>
      <c r="J24" s="595">
        <v>1</v>
      </c>
      <c r="K24" s="817"/>
      <c r="L24" s="219">
        <v>0</v>
      </c>
      <c r="M24" s="407">
        <v>0</v>
      </c>
      <c r="N24" s="324">
        <v>1</v>
      </c>
      <c r="O24" s="407">
        <v>0</v>
      </c>
      <c r="P24" s="322">
        <v>1</v>
      </c>
      <c r="Q24" s="21" t="str">
        <f t="shared" si="0"/>
        <v>P</v>
      </c>
      <c r="R24" s="39" t="s">
        <v>416</v>
      </c>
      <c r="S24" s="22"/>
      <c r="T24" s="337" t="s">
        <v>937</v>
      </c>
      <c r="U24" s="24"/>
    </row>
    <row r="25" spans="2:25" ht="31.5" customHeight="1">
      <c r="B25" s="807">
        <v>2</v>
      </c>
      <c r="C25" s="819"/>
      <c r="D25" s="813" t="s">
        <v>868</v>
      </c>
      <c r="E25" s="816" t="s">
        <v>722</v>
      </c>
      <c r="F25" s="571" t="s">
        <v>723</v>
      </c>
      <c r="G25" s="569">
        <v>1</v>
      </c>
      <c r="H25" s="569">
        <v>1</v>
      </c>
      <c r="I25" s="22">
        <v>100</v>
      </c>
      <c r="J25" s="595">
        <v>1</v>
      </c>
      <c r="K25" s="22" t="s">
        <v>931</v>
      </c>
      <c r="L25" s="219">
        <v>0</v>
      </c>
      <c r="M25" s="218">
        <v>0</v>
      </c>
      <c r="N25" s="324">
        <v>1</v>
      </c>
      <c r="O25" s="218">
        <v>0</v>
      </c>
      <c r="P25" s="322">
        <v>1</v>
      </c>
      <c r="Q25" s="21" t="str">
        <f t="shared" si="0"/>
        <v>P</v>
      </c>
      <c r="R25" s="39" t="s">
        <v>416</v>
      </c>
      <c r="S25" s="22"/>
      <c r="T25" s="610"/>
      <c r="U25" s="24"/>
    </row>
    <row r="26" spans="2:25" ht="31.5" customHeight="1">
      <c r="B26" s="808"/>
      <c r="C26" s="819"/>
      <c r="D26" s="813"/>
      <c r="E26" s="816"/>
      <c r="F26" s="571" t="s">
        <v>867</v>
      </c>
      <c r="G26" s="569">
        <v>1</v>
      </c>
      <c r="H26" s="569">
        <v>1</v>
      </c>
      <c r="I26" s="569">
        <v>1</v>
      </c>
      <c r="J26" s="569">
        <v>1</v>
      </c>
      <c r="K26" s="22"/>
      <c r="L26" s="219">
        <v>0</v>
      </c>
      <c r="M26" s="218">
        <v>0</v>
      </c>
      <c r="N26" s="324">
        <v>1</v>
      </c>
      <c r="O26" s="218">
        <v>0</v>
      </c>
      <c r="P26" s="322">
        <v>1</v>
      </c>
      <c r="Q26" s="21" t="str">
        <f t="shared" si="0"/>
        <v>P</v>
      </c>
      <c r="R26" s="39"/>
      <c r="S26" s="22"/>
      <c r="T26" s="610"/>
      <c r="U26" s="24"/>
    </row>
    <row r="27" spans="2:25" ht="41.25" customHeight="1">
      <c r="B27" s="809"/>
      <c r="C27" s="819"/>
      <c r="D27" s="813"/>
      <c r="E27" s="816"/>
      <c r="F27" s="571" t="s">
        <v>1202</v>
      </c>
      <c r="G27" s="569"/>
      <c r="H27" s="569"/>
      <c r="I27" s="569">
        <v>1</v>
      </c>
      <c r="J27" s="22"/>
      <c r="K27" s="22" t="s">
        <v>932</v>
      </c>
      <c r="L27" s="219">
        <v>0</v>
      </c>
      <c r="M27" s="218">
        <v>0</v>
      </c>
      <c r="N27" s="324">
        <v>1</v>
      </c>
      <c r="O27" s="218">
        <v>0</v>
      </c>
      <c r="P27" s="322">
        <v>1</v>
      </c>
      <c r="Q27" s="21" t="str">
        <f t="shared" si="0"/>
        <v>P</v>
      </c>
      <c r="R27" s="39"/>
      <c r="S27" s="22"/>
      <c r="T27" s="611" t="s">
        <v>938</v>
      </c>
      <c r="U27" s="24"/>
    </row>
    <row r="28" spans="2:25" ht="30" customHeight="1">
      <c r="B28" s="807">
        <v>3</v>
      </c>
      <c r="C28" s="819"/>
      <c r="D28" s="814" t="s">
        <v>735</v>
      </c>
      <c r="E28" s="815" t="s">
        <v>724</v>
      </c>
      <c r="F28" s="563" t="s">
        <v>725</v>
      </c>
      <c r="G28" s="569">
        <v>1</v>
      </c>
      <c r="H28" s="569">
        <v>1</v>
      </c>
      <c r="I28" s="569">
        <v>1</v>
      </c>
      <c r="J28" s="569">
        <v>1</v>
      </c>
      <c r="K28" s="25" t="s">
        <v>933</v>
      </c>
      <c r="L28" s="219">
        <v>0</v>
      </c>
      <c r="M28" s="407">
        <v>0</v>
      </c>
      <c r="N28" s="324">
        <v>1</v>
      </c>
      <c r="O28" s="407">
        <v>0</v>
      </c>
      <c r="P28" s="322">
        <v>1</v>
      </c>
      <c r="Q28" s="21" t="str">
        <f t="shared" si="0"/>
        <v>P</v>
      </c>
      <c r="R28" s="39" t="s">
        <v>416</v>
      </c>
      <c r="S28" s="22"/>
      <c r="T28" s="612" t="s">
        <v>935</v>
      </c>
      <c r="U28" s="24"/>
    </row>
    <row r="29" spans="2:25" ht="13.5" customHeight="1">
      <c r="B29" s="809"/>
      <c r="C29" s="819"/>
      <c r="D29" s="814"/>
      <c r="E29" s="815"/>
      <c r="F29" s="563" t="s">
        <v>866</v>
      </c>
      <c r="G29" s="569">
        <v>1</v>
      </c>
      <c r="H29" s="569">
        <v>1</v>
      </c>
      <c r="I29" s="569">
        <v>1</v>
      </c>
      <c r="J29" s="569">
        <v>1</v>
      </c>
      <c r="K29" s="22"/>
      <c r="L29" s="219">
        <v>0</v>
      </c>
      <c r="M29" s="407">
        <v>0</v>
      </c>
      <c r="N29" s="324">
        <v>1</v>
      </c>
      <c r="O29" s="407">
        <v>0</v>
      </c>
      <c r="P29" s="322">
        <v>1</v>
      </c>
      <c r="Q29" s="21" t="str">
        <f t="shared" si="0"/>
        <v>P</v>
      </c>
      <c r="R29" s="39" t="s">
        <v>416</v>
      </c>
      <c r="S29" s="22"/>
      <c r="T29" s="612" t="s">
        <v>939</v>
      </c>
      <c r="U29" s="24"/>
    </row>
    <row r="30" spans="2:25" ht="15" customHeight="1">
      <c r="B30" s="807">
        <v>4</v>
      </c>
      <c r="C30" s="889" t="s">
        <v>297</v>
      </c>
      <c r="D30" s="814" t="s">
        <v>736</v>
      </c>
      <c r="E30" s="814" t="s">
        <v>726</v>
      </c>
      <c r="F30" s="572" t="s">
        <v>727</v>
      </c>
      <c r="G30" s="569">
        <v>1</v>
      </c>
      <c r="H30" s="569">
        <v>1</v>
      </c>
      <c r="I30" s="22"/>
      <c r="J30" s="22"/>
      <c r="K30" s="22"/>
      <c r="L30" s="219">
        <v>0</v>
      </c>
      <c r="M30" s="407">
        <v>0</v>
      </c>
      <c r="N30" s="324">
        <v>1</v>
      </c>
      <c r="O30" s="407">
        <v>0</v>
      </c>
      <c r="P30" s="322">
        <v>1</v>
      </c>
      <c r="Q30" s="21" t="str">
        <f t="shared" si="0"/>
        <v>P</v>
      </c>
      <c r="R30" s="39" t="s">
        <v>416</v>
      </c>
      <c r="S30" s="22"/>
      <c r="T30" s="612" t="s">
        <v>940</v>
      </c>
      <c r="U30" s="24"/>
    </row>
    <row r="31" spans="2:25" ht="13.5" customHeight="1">
      <c r="B31" s="808"/>
      <c r="C31" s="889"/>
      <c r="D31" s="814"/>
      <c r="E31" s="814"/>
      <c r="F31" s="573" t="s">
        <v>728</v>
      </c>
      <c r="G31" s="569">
        <v>1</v>
      </c>
      <c r="H31" s="569">
        <v>1</v>
      </c>
      <c r="I31" s="569">
        <v>1</v>
      </c>
      <c r="J31" s="569">
        <v>1</v>
      </c>
      <c r="K31" s="22"/>
      <c r="L31" s="219">
        <v>0</v>
      </c>
      <c r="M31" s="407">
        <v>0</v>
      </c>
      <c r="N31" s="324">
        <v>1</v>
      </c>
      <c r="O31" s="407">
        <v>0</v>
      </c>
      <c r="P31" s="322">
        <v>1</v>
      </c>
      <c r="Q31" s="21" t="str">
        <f t="shared" si="0"/>
        <v>P</v>
      </c>
      <c r="R31" s="39" t="s">
        <v>416</v>
      </c>
      <c r="S31" s="22"/>
      <c r="T31" s="612" t="s">
        <v>939</v>
      </c>
      <c r="U31" s="24"/>
    </row>
    <row r="32" spans="2:25">
      <c r="B32" s="809"/>
      <c r="C32" s="889"/>
      <c r="D32" s="814"/>
      <c r="E32" s="814"/>
      <c r="F32" s="573" t="s">
        <v>729</v>
      </c>
      <c r="G32" s="569">
        <v>1</v>
      </c>
      <c r="H32" s="569">
        <v>1</v>
      </c>
      <c r="I32" s="569">
        <v>1</v>
      </c>
      <c r="J32" s="569">
        <v>1</v>
      </c>
      <c r="K32" s="22"/>
      <c r="L32" s="219">
        <v>0</v>
      </c>
      <c r="M32" s="407">
        <v>0</v>
      </c>
      <c r="N32" s="324">
        <v>1</v>
      </c>
      <c r="O32" s="407">
        <v>0</v>
      </c>
      <c r="P32" s="322">
        <v>1</v>
      </c>
      <c r="Q32" s="21" t="str">
        <f t="shared" ref="Q32:Q47" si="1">IF(P32&lt;=W$17,"T",IF(P32&lt;$Y$17,"R",IF(P32&gt;=$Y$17,"P")))</f>
        <v>P</v>
      </c>
      <c r="R32" s="39" t="s">
        <v>416</v>
      </c>
      <c r="S32" s="22"/>
      <c r="T32" s="612"/>
      <c r="U32" s="24"/>
    </row>
    <row r="33" spans="2:21" ht="15" customHeight="1">
      <c r="B33" s="807">
        <v>5</v>
      </c>
      <c r="C33" s="889"/>
      <c r="D33" s="888" t="s">
        <v>366</v>
      </c>
      <c r="E33" s="888" t="s">
        <v>730</v>
      </c>
      <c r="F33" s="282" t="s">
        <v>731</v>
      </c>
      <c r="G33" s="569">
        <v>1</v>
      </c>
      <c r="H33" s="569">
        <v>1</v>
      </c>
      <c r="I33" s="569">
        <v>1</v>
      </c>
      <c r="J33" s="569">
        <v>1</v>
      </c>
      <c r="K33" s="22"/>
      <c r="L33" s="219">
        <v>0</v>
      </c>
      <c r="M33" s="218">
        <v>0</v>
      </c>
      <c r="N33" s="324">
        <v>1</v>
      </c>
      <c r="O33" s="218">
        <v>0</v>
      </c>
      <c r="P33" s="322">
        <v>1</v>
      </c>
      <c r="Q33" s="21" t="str">
        <f t="shared" si="1"/>
        <v>P</v>
      </c>
      <c r="R33" s="39" t="s">
        <v>416</v>
      </c>
      <c r="S33" s="22"/>
      <c r="T33" s="887" t="s">
        <v>740</v>
      </c>
      <c r="U33" s="24"/>
    </row>
    <row r="34" spans="2:21" ht="13.5" customHeight="1">
      <c r="B34" s="808"/>
      <c r="C34" s="889"/>
      <c r="D34" s="888"/>
      <c r="E34" s="888"/>
      <c r="F34" s="282" t="s">
        <v>732</v>
      </c>
      <c r="G34" s="569">
        <v>1</v>
      </c>
      <c r="H34" s="569">
        <v>1</v>
      </c>
      <c r="I34" s="569">
        <v>1</v>
      </c>
      <c r="J34" s="569">
        <v>1</v>
      </c>
      <c r="K34" s="22"/>
      <c r="L34" s="219">
        <v>0</v>
      </c>
      <c r="M34" s="218">
        <v>0</v>
      </c>
      <c r="N34" s="324">
        <v>1</v>
      </c>
      <c r="O34" s="218">
        <v>0</v>
      </c>
      <c r="P34" s="322">
        <v>1</v>
      </c>
      <c r="Q34" s="21" t="str">
        <f t="shared" si="1"/>
        <v>P</v>
      </c>
      <c r="R34" s="39" t="s">
        <v>416</v>
      </c>
      <c r="S34" s="22"/>
      <c r="T34" s="887"/>
      <c r="U34" s="24"/>
    </row>
    <row r="35" spans="2:21" ht="15" customHeight="1">
      <c r="B35" s="808"/>
      <c r="C35" s="889"/>
      <c r="D35" s="888"/>
      <c r="E35" s="888"/>
      <c r="F35" s="282" t="s">
        <v>733</v>
      </c>
      <c r="G35" s="569">
        <v>1</v>
      </c>
      <c r="H35" s="569">
        <v>1</v>
      </c>
      <c r="I35" s="569">
        <v>1</v>
      </c>
      <c r="J35" s="569">
        <v>1</v>
      </c>
      <c r="K35" s="22"/>
      <c r="L35" s="219">
        <v>0</v>
      </c>
      <c r="M35" s="218">
        <v>0</v>
      </c>
      <c r="N35" s="324">
        <v>1</v>
      </c>
      <c r="O35" s="218">
        <v>0</v>
      </c>
      <c r="P35" s="322">
        <v>1</v>
      </c>
      <c r="Q35" s="21" t="str">
        <f t="shared" si="1"/>
        <v>P</v>
      </c>
      <c r="R35" s="39" t="s">
        <v>416</v>
      </c>
      <c r="S35" s="22"/>
      <c r="T35" s="887"/>
      <c r="U35" s="24"/>
    </row>
    <row r="36" spans="2:21" ht="15" customHeight="1">
      <c r="B36" s="808"/>
      <c r="C36" s="889"/>
      <c r="D36" s="888"/>
      <c r="E36" s="888"/>
      <c r="F36" s="282" t="s">
        <v>734</v>
      </c>
      <c r="G36" s="569">
        <v>1</v>
      </c>
      <c r="H36" s="569">
        <v>1</v>
      </c>
      <c r="I36" s="569">
        <v>1</v>
      </c>
      <c r="J36" s="569">
        <v>1</v>
      </c>
      <c r="K36" s="22"/>
      <c r="L36" s="219">
        <v>0</v>
      </c>
      <c r="M36" s="218">
        <v>0</v>
      </c>
      <c r="N36" s="324">
        <v>1</v>
      </c>
      <c r="O36" s="218">
        <v>0</v>
      </c>
      <c r="P36" s="322">
        <v>1</v>
      </c>
      <c r="Q36" s="21" t="str">
        <f t="shared" si="1"/>
        <v>P</v>
      </c>
      <c r="R36" s="39" t="s">
        <v>416</v>
      </c>
      <c r="S36" s="22"/>
      <c r="T36" s="887"/>
      <c r="U36" s="24"/>
    </row>
    <row r="37" spans="2:21" ht="15" customHeight="1">
      <c r="B37" s="613"/>
      <c r="C37" s="889"/>
      <c r="D37" s="888" t="s">
        <v>360</v>
      </c>
      <c r="E37" s="814" t="s">
        <v>1188</v>
      </c>
      <c r="F37" s="563" t="s">
        <v>1189</v>
      </c>
      <c r="G37" s="569"/>
      <c r="H37" s="569"/>
      <c r="I37" s="569">
        <v>1</v>
      </c>
      <c r="J37" s="22">
        <v>100</v>
      </c>
      <c r="K37" s="22"/>
      <c r="L37" s="219">
        <v>0</v>
      </c>
      <c r="M37" s="218">
        <v>0</v>
      </c>
      <c r="N37" s="324">
        <v>1</v>
      </c>
      <c r="O37" s="218">
        <v>0</v>
      </c>
      <c r="P37" s="322">
        <v>1</v>
      </c>
      <c r="Q37" s="21" t="str">
        <f t="shared" si="1"/>
        <v>P</v>
      </c>
      <c r="R37" s="39" t="s">
        <v>416</v>
      </c>
      <c r="S37" s="22"/>
      <c r="T37" s="612"/>
      <c r="U37" s="24"/>
    </row>
    <row r="38" spans="2:21" ht="15" customHeight="1">
      <c r="B38" s="613"/>
      <c r="C38" s="889"/>
      <c r="D38" s="888"/>
      <c r="E38" s="814"/>
      <c r="F38" s="563" t="s">
        <v>1190</v>
      </c>
      <c r="G38" s="569"/>
      <c r="H38" s="569"/>
      <c r="I38" s="569">
        <v>1</v>
      </c>
      <c r="J38" s="22">
        <v>100</v>
      </c>
      <c r="K38" s="22"/>
      <c r="L38" s="219">
        <v>0</v>
      </c>
      <c r="M38" s="218">
        <v>0</v>
      </c>
      <c r="N38" s="324">
        <v>1</v>
      </c>
      <c r="O38" s="218">
        <v>0</v>
      </c>
      <c r="P38" s="322">
        <v>1</v>
      </c>
      <c r="Q38" s="21" t="str">
        <f t="shared" si="1"/>
        <v>P</v>
      </c>
      <c r="R38" s="39" t="s">
        <v>416</v>
      </c>
      <c r="S38" s="22"/>
      <c r="T38" s="612"/>
      <c r="U38" s="24"/>
    </row>
    <row r="39" spans="2:21" ht="15" customHeight="1">
      <c r="B39" s="613"/>
      <c r="C39" s="889"/>
      <c r="D39" s="888"/>
      <c r="E39" s="814"/>
      <c r="F39" s="563" t="s">
        <v>1191</v>
      </c>
      <c r="G39" s="569"/>
      <c r="H39" s="569"/>
      <c r="I39" s="569">
        <v>1</v>
      </c>
      <c r="J39" s="22">
        <v>100</v>
      </c>
      <c r="K39" s="22"/>
      <c r="L39" s="219">
        <v>0</v>
      </c>
      <c r="M39" s="218">
        <v>0</v>
      </c>
      <c r="N39" s="324">
        <v>1</v>
      </c>
      <c r="O39" s="218">
        <v>0</v>
      </c>
      <c r="P39" s="322">
        <v>1</v>
      </c>
      <c r="Q39" s="21" t="str">
        <f t="shared" si="1"/>
        <v>P</v>
      </c>
      <c r="R39" s="39" t="s">
        <v>416</v>
      </c>
      <c r="S39" s="22"/>
      <c r="T39" s="612"/>
      <c r="U39" s="24"/>
    </row>
    <row r="40" spans="2:21" ht="15" customHeight="1">
      <c r="B40" s="613"/>
      <c r="C40" s="889"/>
      <c r="D40" s="888"/>
      <c r="E40" s="814"/>
      <c r="F40" s="563" t="s">
        <v>1192</v>
      </c>
      <c r="G40" s="569"/>
      <c r="H40" s="569"/>
      <c r="I40" s="569">
        <v>1</v>
      </c>
      <c r="J40" s="22">
        <v>100</v>
      </c>
      <c r="K40" s="22"/>
      <c r="L40" s="219">
        <v>0</v>
      </c>
      <c r="M40" s="218">
        <v>0</v>
      </c>
      <c r="N40" s="324">
        <v>1</v>
      </c>
      <c r="O40" s="218">
        <v>0</v>
      </c>
      <c r="P40" s="322">
        <v>1</v>
      </c>
      <c r="Q40" s="21" t="str">
        <f t="shared" si="1"/>
        <v>P</v>
      </c>
      <c r="R40" s="39" t="s">
        <v>416</v>
      </c>
      <c r="S40" s="22"/>
      <c r="T40" s="612"/>
      <c r="U40" s="24"/>
    </row>
    <row r="41" spans="2:21" ht="23.25" customHeight="1">
      <c r="B41" s="613"/>
      <c r="C41" s="889"/>
      <c r="D41" s="888" t="s">
        <v>1206</v>
      </c>
      <c r="E41" s="814" t="s">
        <v>1193</v>
      </c>
      <c r="F41" s="563" t="s">
        <v>1194</v>
      </c>
      <c r="G41" s="569"/>
      <c r="H41" s="569"/>
      <c r="I41" s="22"/>
      <c r="J41" s="22"/>
      <c r="K41" s="22"/>
      <c r="L41" s="219">
        <v>0</v>
      </c>
      <c r="M41" s="218">
        <v>0</v>
      </c>
      <c r="N41" s="324">
        <v>1</v>
      </c>
      <c r="O41" s="218">
        <v>0</v>
      </c>
      <c r="P41" s="322">
        <v>1</v>
      </c>
      <c r="Q41" s="21" t="str">
        <f t="shared" si="1"/>
        <v>P</v>
      </c>
      <c r="R41" s="39" t="s">
        <v>416</v>
      </c>
      <c r="S41" s="22"/>
      <c r="T41" s="609" t="s">
        <v>1209</v>
      </c>
      <c r="U41" s="24"/>
    </row>
    <row r="42" spans="2:21" ht="20.25" customHeight="1">
      <c r="B42" s="613"/>
      <c r="C42" s="889"/>
      <c r="D42" s="888"/>
      <c r="E42" s="814"/>
      <c r="F42" s="563" t="s">
        <v>1195</v>
      </c>
      <c r="G42" s="569"/>
      <c r="H42" s="569">
        <v>1</v>
      </c>
      <c r="I42" s="569">
        <v>1</v>
      </c>
      <c r="J42" s="569">
        <v>1</v>
      </c>
      <c r="K42" s="22"/>
      <c r="L42" s="219">
        <v>0</v>
      </c>
      <c r="M42" s="218">
        <v>0</v>
      </c>
      <c r="N42" s="324">
        <v>1</v>
      </c>
      <c r="O42" s="218">
        <v>0</v>
      </c>
      <c r="P42" s="322">
        <v>1</v>
      </c>
      <c r="Q42" s="21" t="str">
        <f t="shared" si="1"/>
        <v>P</v>
      </c>
      <c r="R42" s="39" t="s">
        <v>416</v>
      </c>
      <c r="S42" s="22"/>
      <c r="T42" s="609"/>
      <c r="U42" s="24"/>
    </row>
    <row r="43" spans="2:21" ht="24.75" customHeight="1">
      <c r="B43" s="613"/>
      <c r="C43" s="889"/>
      <c r="D43" s="888"/>
      <c r="E43" s="814"/>
      <c r="F43" s="563" t="s">
        <v>1196</v>
      </c>
      <c r="G43" s="569"/>
      <c r="H43" s="569">
        <v>1</v>
      </c>
      <c r="I43" s="569">
        <v>1</v>
      </c>
      <c r="J43" s="569">
        <v>1</v>
      </c>
      <c r="K43" s="22"/>
      <c r="L43" s="219">
        <v>0</v>
      </c>
      <c r="M43" s="218">
        <v>0</v>
      </c>
      <c r="N43" s="324">
        <v>1</v>
      </c>
      <c r="O43" s="218">
        <v>0</v>
      </c>
      <c r="P43" s="322">
        <v>1</v>
      </c>
      <c r="Q43" s="21" t="str">
        <f t="shared" si="1"/>
        <v>P</v>
      </c>
      <c r="R43" s="39" t="s">
        <v>416</v>
      </c>
      <c r="S43" s="22"/>
      <c r="T43" s="609" t="s">
        <v>1210</v>
      </c>
      <c r="U43" s="24"/>
    </row>
    <row r="44" spans="2:21" ht="27" customHeight="1">
      <c r="B44" s="613"/>
      <c r="C44" s="889"/>
      <c r="D44" s="888"/>
      <c r="E44" s="814"/>
      <c r="F44" s="563" t="s">
        <v>1197</v>
      </c>
      <c r="G44" s="569"/>
      <c r="H44" s="569">
        <v>1</v>
      </c>
      <c r="I44" s="569">
        <v>1</v>
      </c>
      <c r="J44" s="569">
        <v>1</v>
      </c>
      <c r="K44" s="22"/>
      <c r="L44" s="219">
        <v>0</v>
      </c>
      <c r="M44" s="218">
        <v>0</v>
      </c>
      <c r="N44" s="324">
        <v>1</v>
      </c>
      <c r="O44" s="218">
        <v>0</v>
      </c>
      <c r="P44" s="322">
        <v>1</v>
      </c>
      <c r="Q44" s="21" t="str">
        <f t="shared" si="1"/>
        <v>P</v>
      </c>
      <c r="R44" s="39" t="s">
        <v>416</v>
      </c>
      <c r="S44" s="22"/>
      <c r="T44" s="609" t="s">
        <v>1211</v>
      </c>
      <c r="U44" s="24"/>
    </row>
    <row r="45" spans="2:21" ht="15" customHeight="1">
      <c r="B45" s="613"/>
      <c r="C45" s="889"/>
      <c r="D45" s="888"/>
      <c r="E45" s="814"/>
      <c r="F45" s="563" t="s">
        <v>1198</v>
      </c>
      <c r="G45" s="569"/>
      <c r="H45" s="569">
        <v>1</v>
      </c>
      <c r="I45" s="569">
        <v>1</v>
      </c>
      <c r="J45" s="569">
        <v>1</v>
      </c>
      <c r="K45" s="22"/>
      <c r="L45" s="219">
        <v>0</v>
      </c>
      <c r="M45" s="218">
        <v>0</v>
      </c>
      <c r="N45" s="324">
        <v>1</v>
      </c>
      <c r="O45" s="218">
        <v>0</v>
      </c>
      <c r="P45" s="322">
        <v>1</v>
      </c>
      <c r="Q45" s="21" t="str">
        <f t="shared" si="1"/>
        <v>P</v>
      </c>
      <c r="R45" s="39" t="s">
        <v>416</v>
      </c>
      <c r="S45" s="22"/>
      <c r="T45" s="609" t="s">
        <v>1212</v>
      </c>
      <c r="U45" s="24"/>
    </row>
    <row r="46" spans="2:21" ht="26.25" customHeight="1">
      <c r="B46" s="613"/>
      <c r="C46" s="889"/>
      <c r="D46" s="888" t="s">
        <v>1207</v>
      </c>
      <c r="E46" s="816" t="s">
        <v>1199</v>
      </c>
      <c r="F46" s="571" t="s">
        <v>1200</v>
      </c>
      <c r="G46" s="569"/>
      <c r="H46" s="569"/>
      <c r="I46" s="569">
        <v>1</v>
      </c>
      <c r="J46" s="569">
        <v>1</v>
      </c>
      <c r="K46" s="22"/>
      <c r="L46" s="219">
        <v>0</v>
      </c>
      <c r="M46" s="218">
        <v>0</v>
      </c>
      <c r="N46" s="324">
        <v>1</v>
      </c>
      <c r="O46" s="218">
        <v>0</v>
      </c>
      <c r="P46" s="322">
        <v>1</v>
      </c>
      <c r="Q46" s="21" t="str">
        <f t="shared" si="1"/>
        <v>P</v>
      </c>
      <c r="R46" s="39" t="s">
        <v>416</v>
      </c>
      <c r="S46" s="22"/>
      <c r="T46" s="612"/>
      <c r="U46" s="24"/>
    </row>
    <row r="47" spans="2:21" ht="27" customHeight="1" thickBot="1">
      <c r="B47" s="613"/>
      <c r="C47" s="890"/>
      <c r="D47" s="892"/>
      <c r="E47" s="891"/>
      <c r="F47" s="596" t="s">
        <v>1201</v>
      </c>
      <c r="G47" s="597"/>
      <c r="H47" s="597"/>
      <c r="I47" s="597">
        <v>1</v>
      </c>
      <c r="J47" s="597">
        <v>1</v>
      </c>
      <c r="K47" s="27"/>
      <c r="L47" s="598">
        <v>0</v>
      </c>
      <c r="M47" s="244">
        <v>0</v>
      </c>
      <c r="N47" s="599">
        <v>1</v>
      </c>
      <c r="O47" s="244">
        <v>0</v>
      </c>
      <c r="P47" s="600">
        <v>1</v>
      </c>
      <c r="Q47" s="26" t="str">
        <f t="shared" si="1"/>
        <v>P</v>
      </c>
      <c r="R47" s="590" t="s">
        <v>416</v>
      </c>
      <c r="S47" s="27"/>
      <c r="T47" s="616" t="s">
        <v>1208</v>
      </c>
      <c r="U47" s="38"/>
    </row>
    <row r="48" spans="2:21">
      <c r="B48" s="29" t="s">
        <v>24</v>
      </c>
      <c r="C48" s="330"/>
      <c r="D48" s="330"/>
      <c r="E48" s="330"/>
      <c r="F48" s="331"/>
      <c r="G48" s="330"/>
      <c r="H48" s="330"/>
      <c r="I48" s="330"/>
      <c r="J48" s="330"/>
      <c r="K48" s="330"/>
      <c r="L48" s="330"/>
      <c r="M48" s="330"/>
      <c r="N48" s="330"/>
      <c r="O48" s="330"/>
      <c r="P48" s="160"/>
      <c r="Q48" s="160"/>
      <c r="R48" s="160"/>
      <c r="S48" s="160"/>
      <c r="T48" s="160"/>
      <c r="U48" s="162"/>
    </row>
    <row r="49" spans="2:21">
      <c r="B49" s="55"/>
      <c r="C49" s="56"/>
      <c r="D49" s="56"/>
      <c r="E49" s="56"/>
      <c r="F49" s="56"/>
      <c r="G49" s="56"/>
      <c r="H49" s="56"/>
      <c r="I49" s="56"/>
      <c r="J49" s="56"/>
      <c r="K49" s="56"/>
      <c r="L49" s="56"/>
      <c r="M49" s="56"/>
      <c r="N49" s="56"/>
      <c r="O49" s="56"/>
      <c r="P49" s="56"/>
      <c r="Q49" s="56"/>
      <c r="R49" s="56"/>
      <c r="S49" s="56"/>
      <c r="T49" s="56"/>
      <c r="U49" s="57"/>
    </row>
    <row r="50" spans="2:21">
      <c r="B50" s="55"/>
      <c r="C50" s="56"/>
      <c r="D50" s="56"/>
      <c r="E50" s="56"/>
      <c r="F50" s="56"/>
      <c r="G50" s="56"/>
      <c r="H50" s="56"/>
      <c r="I50" s="56"/>
      <c r="J50" s="56"/>
      <c r="K50" s="56"/>
      <c r="L50" s="56"/>
      <c r="M50" s="56"/>
      <c r="N50" s="56"/>
      <c r="O50" s="56"/>
      <c r="P50" s="56"/>
      <c r="Q50" s="56"/>
      <c r="R50" s="56"/>
      <c r="S50" s="56"/>
      <c r="T50" s="56"/>
      <c r="U50" s="57"/>
    </row>
    <row r="51" spans="2:21">
      <c r="B51" s="55"/>
      <c r="C51" s="56"/>
      <c r="D51" s="56"/>
      <c r="E51" s="56"/>
      <c r="F51" s="56"/>
      <c r="G51" s="56"/>
      <c r="H51" s="56"/>
      <c r="I51" s="56"/>
      <c r="J51" s="56"/>
      <c r="K51" s="56"/>
      <c r="L51" s="56"/>
      <c r="M51" s="56"/>
      <c r="N51" s="56"/>
      <c r="O51" s="56"/>
      <c r="P51" s="56"/>
      <c r="Q51" s="56"/>
      <c r="R51" s="56"/>
      <c r="S51" s="56"/>
      <c r="T51" s="56"/>
      <c r="U51" s="57"/>
    </row>
    <row r="52" spans="2:21">
      <c r="B52" s="55"/>
      <c r="C52" s="56"/>
      <c r="D52" s="56"/>
      <c r="E52" s="56"/>
      <c r="F52" s="56"/>
      <c r="G52" s="56"/>
      <c r="H52" s="56"/>
      <c r="I52" s="56"/>
      <c r="J52" s="56"/>
      <c r="K52" s="56"/>
      <c r="L52" s="56"/>
      <c r="M52" s="56"/>
      <c r="N52" s="56"/>
      <c r="O52" s="56"/>
      <c r="P52" s="56"/>
      <c r="Q52" s="56"/>
      <c r="R52" s="56"/>
      <c r="S52" s="56"/>
      <c r="T52" s="56"/>
      <c r="U52" s="57"/>
    </row>
    <row r="53" spans="2:21">
      <c r="B53" s="55"/>
      <c r="C53" s="56"/>
      <c r="D53" s="56"/>
      <c r="E53" s="56"/>
      <c r="F53" s="56"/>
      <c r="G53" s="56"/>
      <c r="H53" s="56"/>
      <c r="I53" s="56"/>
      <c r="J53" s="56"/>
      <c r="K53" s="56"/>
      <c r="L53" s="56"/>
      <c r="M53" s="56"/>
      <c r="N53" s="56"/>
      <c r="O53" s="56"/>
      <c r="P53" s="56"/>
      <c r="Q53" s="56"/>
      <c r="R53" s="56"/>
      <c r="S53" s="56"/>
      <c r="T53" s="56"/>
      <c r="U53" s="57"/>
    </row>
    <row r="54" spans="2:21">
      <c r="B54" s="55"/>
      <c r="C54" s="56"/>
      <c r="D54" s="56"/>
      <c r="E54" s="56"/>
      <c r="F54" s="56"/>
      <c r="G54" s="56"/>
      <c r="H54" s="56"/>
      <c r="I54" s="56"/>
      <c r="J54" s="56"/>
      <c r="K54" s="56"/>
      <c r="L54" s="56"/>
      <c r="M54" s="56"/>
      <c r="N54" s="56"/>
      <c r="O54" s="56"/>
      <c r="P54" s="56"/>
      <c r="Q54" s="56"/>
      <c r="R54" s="56"/>
      <c r="S54" s="56"/>
      <c r="T54" s="56"/>
      <c r="U54" s="57"/>
    </row>
    <row r="55" spans="2:21">
      <c r="B55" s="55"/>
      <c r="C55" s="56"/>
      <c r="D55" s="56"/>
      <c r="E55" s="56"/>
      <c r="F55" s="56"/>
      <c r="G55" s="56"/>
      <c r="H55" s="56"/>
      <c r="I55" s="56"/>
      <c r="J55" s="56"/>
      <c r="K55" s="56"/>
      <c r="L55" s="56"/>
      <c r="M55" s="56"/>
      <c r="N55" s="56"/>
      <c r="O55" s="56"/>
      <c r="P55" s="56"/>
      <c r="Q55" s="56"/>
      <c r="R55" s="56"/>
      <c r="S55" s="56"/>
      <c r="T55" s="56"/>
      <c r="U55" s="57"/>
    </row>
    <row r="56" spans="2:21">
      <c r="B56" s="55"/>
      <c r="C56" s="56"/>
      <c r="D56" s="56"/>
      <c r="E56" s="56"/>
      <c r="F56" s="56"/>
      <c r="G56" s="56"/>
      <c r="H56" s="56"/>
      <c r="I56" s="56"/>
      <c r="J56" s="56"/>
      <c r="K56" s="56"/>
      <c r="L56" s="56"/>
      <c r="M56" s="56"/>
      <c r="N56" s="56"/>
      <c r="O56" s="56"/>
      <c r="P56" s="56"/>
      <c r="Q56" s="56"/>
      <c r="R56" s="56"/>
      <c r="S56" s="56"/>
      <c r="T56" s="56"/>
      <c r="U56" s="57"/>
    </row>
    <row r="57" spans="2:21">
      <c r="B57" s="55"/>
      <c r="C57" s="56"/>
      <c r="D57" s="56"/>
      <c r="E57" s="56"/>
      <c r="F57" s="56"/>
      <c r="G57" s="56"/>
      <c r="H57" s="56"/>
      <c r="I57" s="56"/>
      <c r="J57" s="56"/>
      <c r="K57" s="56"/>
      <c r="L57" s="56"/>
      <c r="M57" s="56"/>
      <c r="N57" s="56"/>
      <c r="O57" s="56"/>
      <c r="P57" s="56"/>
      <c r="Q57" s="56"/>
      <c r="R57" s="56"/>
      <c r="S57" s="56"/>
      <c r="T57" s="56"/>
      <c r="U57" s="57"/>
    </row>
    <row r="58" spans="2:21">
      <c r="B58" s="55"/>
      <c r="C58" s="56"/>
      <c r="D58" s="56"/>
      <c r="E58" s="56"/>
      <c r="F58" s="56"/>
      <c r="G58" s="56"/>
      <c r="H58" s="56"/>
      <c r="I58" s="56"/>
      <c r="J58" s="56"/>
      <c r="K58" s="56"/>
      <c r="L58" s="56"/>
      <c r="M58" s="56"/>
      <c r="N58" s="56"/>
      <c r="O58" s="56"/>
      <c r="P58" s="56"/>
      <c r="Q58" s="56"/>
      <c r="R58" s="56"/>
      <c r="S58" s="56"/>
      <c r="T58" s="56"/>
      <c r="U58" s="57"/>
    </row>
  </sheetData>
  <mergeCells count="58">
    <mergeCell ref="T33:T36"/>
    <mergeCell ref="E33:E36"/>
    <mergeCell ref="D33:D36"/>
    <mergeCell ref="B33:B36"/>
    <mergeCell ref="C30:C47"/>
    <mergeCell ref="E46:E47"/>
    <mergeCell ref="D46:D47"/>
    <mergeCell ref="D37:D40"/>
    <mergeCell ref="D41:D45"/>
    <mergeCell ref="E37:E40"/>
    <mergeCell ref="E41:E45"/>
    <mergeCell ref="O4:U4"/>
    <mergeCell ref="G5:N6"/>
    <mergeCell ref="O5:U5"/>
    <mergeCell ref="O6:U6"/>
    <mergeCell ref="B10:F10"/>
    <mergeCell ref="G10:N10"/>
    <mergeCell ref="B8:F8"/>
    <mergeCell ref="G8:N8"/>
    <mergeCell ref="B9:F9"/>
    <mergeCell ref="G9:N9"/>
    <mergeCell ref="B4:F6"/>
    <mergeCell ref="G4:N4"/>
    <mergeCell ref="W16:Y16"/>
    <mergeCell ref="O16:Q16"/>
    <mergeCell ref="R16:R17"/>
    <mergeCell ref="S16:S17"/>
    <mergeCell ref="U16:U17"/>
    <mergeCell ref="G11:N11"/>
    <mergeCell ref="B13:U13"/>
    <mergeCell ref="B15:M15"/>
    <mergeCell ref="N15:U15"/>
    <mergeCell ref="M16:M17"/>
    <mergeCell ref="N16:N17"/>
    <mergeCell ref="B16:B17"/>
    <mergeCell ref="E16:E17"/>
    <mergeCell ref="F16:F17"/>
    <mergeCell ref="G16:J16"/>
    <mergeCell ref="K16:K17"/>
    <mergeCell ref="C16:C17"/>
    <mergeCell ref="D16:D17"/>
    <mergeCell ref="L16:L17"/>
    <mergeCell ref="B11:F11"/>
    <mergeCell ref="T20:T22"/>
    <mergeCell ref="B30:B32"/>
    <mergeCell ref="B19:B24"/>
    <mergeCell ref="D19:D24"/>
    <mergeCell ref="D25:D27"/>
    <mergeCell ref="E20:E24"/>
    <mergeCell ref="E28:E29"/>
    <mergeCell ref="E30:E32"/>
    <mergeCell ref="E25:E27"/>
    <mergeCell ref="D30:D32"/>
    <mergeCell ref="D28:D29"/>
    <mergeCell ref="B25:B27"/>
    <mergeCell ref="K20:K24"/>
    <mergeCell ref="C19:C29"/>
    <mergeCell ref="B28:B29"/>
  </mergeCells>
  <conditionalFormatting sqref="Q19:Q47">
    <cfRule type="containsText" dxfId="124" priority="409" stopIfTrue="1" operator="containsText" text="P">
      <formula>NOT(ISERROR(SEARCH("P",Q19)))</formula>
    </cfRule>
    <cfRule type="containsText" dxfId="123" priority="410" stopIfTrue="1" operator="containsText" text="R">
      <formula>NOT(ISERROR(SEARCH("R",Q19)))</formula>
    </cfRule>
    <cfRule type="containsText" dxfId="122" priority="411" operator="containsText" text="T">
      <formula>NOT(ISERROR(SEARCH("T",Q19)))</formula>
    </cfRule>
    <cfRule type="iconSet" priority="412">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45"/>
  <sheetViews>
    <sheetView topLeftCell="A7" zoomScale="53" zoomScaleNormal="53" workbookViewId="0">
      <selection activeCell="X28" sqref="X28"/>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7.5703125" customWidth="1"/>
    <col min="10" max="10" width="8.42578125" customWidth="1"/>
    <col min="11" max="11" width="8.855468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146"/>
      <c r="B1" s="146"/>
      <c r="C1" s="146"/>
      <c r="D1" s="146"/>
      <c r="E1" s="146"/>
      <c r="F1" s="146"/>
      <c r="G1" s="146"/>
      <c r="H1" s="146"/>
      <c r="I1" s="146"/>
      <c r="J1" s="146"/>
      <c r="K1" s="146"/>
      <c r="L1" s="146"/>
      <c r="M1" s="146"/>
      <c r="N1" s="146"/>
      <c r="O1" s="146"/>
      <c r="P1" s="146"/>
      <c r="Q1" s="146"/>
      <c r="R1" s="146"/>
      <c r="S1" s="146"/>
      <c r="T1" s="146"/>
    </row>
    <row r="2" spans="1:22" ht="15.75" thickBot="1">
      <c r="A2" s="146"/>
      <c r="B2" s="146"/>
      <c r="C2" s="146"/>
      <c r="D2" s="146"/>
      <c r="E2" s="146"/>
      <c r="F2" s="146"/>
      <c r="G2" s="146"/>
      <c r="H2" s="146"/>
      <c r="I2" s="146"/>
      <c r="J2" s="146"/>
      <c r="K2" s="146"/>
      <c r="L2" s="146"/>
      <c r="M2" s="146"/>
      <c r="N2" s="146"/>
      <c r="O2" s="146"/>
      <c r="P2" s="146"/>
      <c r="Q2" s="146"/>
      <c r="R2" s="146"/>
      <c r="S2" s="146"/>
      <c r="T2" s="146"/>
    </row>
    <row r="3" spans="1:22" ht="34.5" customHeight="1" thickBot="1">
      <c r="A3" s="1455"/>
      <c r="B3" s="1456"/>
      <c r="C3" s="1456"/>
      <c r="D3" s="1456"/>
      <c r="E3" s="1457"/>
      <c r="F3" s="1606" t="s">
        <v>18</v>
      </c>
      <c r="G3" s="1607"/>
      <c r="H3" s="1607"/>
      <c r="I3" s="1607"/>
      <c r="J3" s="1607"/>
      <c r="K3" s="1607"/>
      <c r="L3" s="1607"/>
      <c r="M3" s="1608"/>
      <c r="N3" s="1609" t="s">
        <v>645</v>
      </c>
      <c r="O3" s="1610"/>
      <c r="P3" s="1610"/>
      <c r="Q3" s="1610"/>
      <c r="R3" s="1610"/>
      <c r="S3" s="1610"/>
      <c r="T3" s="1611"/>
    </row>
    <row r="4" spans="1:22" ht="33" customHeight="1" thickBot="1">
      <c r="A4" s="1458"/>
      <c r="B4" s="1459"/>
      <c r="C4" s="1459"/>
      <c r="D4" s="1459"/>
      <c r="E4" s="1460"/>
      <c r="F4" s="1612" t="s">
        <v>17</v>
      </c>
      <c r="G4" s="1613"/>
      <c r="H4" s="1613"/>
      <c r="I4" s="1613"/>
      <c r="J4" s="1613"/>
      <c r="K4" s="1613"/>
      <c r="L4" s="1613"/>
      <c r="M4" s="1614"/>
      <c r="N4" s="1618" t="s">
        <v>436</v>
      </c>
      <c r="O4" s="1619"/>
      <c r="P4" s="1619"/>
      <c r="Q4" s="1619"/>
      <c r="R4" s="1619"/>
      <c r="S4" s="1619"/>
      <c r="T4" s="1620"/>
    </row>
    <row r="5" spans="1:22" ht="65.25" customHeight="1" thickBot="1">
      <c r="A5" s="1461"/>
      <c r="B5" s="1462"/>
      <c r="C5" s="1462"/>
      <c r="D5" s="1462"/>
      <c r="E5" s="1463"/>
      <c r="F5" s="1615"/>
      <c r="G5" s="1616"/>
      <c r="H5" s="1616"/>
      <c r="I5" s="1616"/>
      <c r="J5" s="1616"/>
      <c r="K5" s="1616"/>
      <c r="L5" s="1616"/>
      <c r="M5" s="1617"/>
      <c r="N5" s="1621" t="s">
        <v>8</v>
      </c>
      <c r="O5" s="1622"/>
      <c r="P5" s="1622"/>
      <c r="Q5" s="1622"/>
      <c r="R5" s="1622"/>
      <c r="S5" s="1622"/>
      <c r="T5" s="1623"/>
    </row>
    <row r="6" spans="1:22">
      <c r="A6" s="146"/>
      <c r="B6" s="146"/>
      <c r="C6" s="146"/>
      <c r="D6" s="146"/>
      <c r="E6" s="146"/>
      <c r="F6" s="146"/>
      <c r="G6" s="146"/>
      <c r="H6" s="146"/>
      <c r="I6" s="146"/>
      <c r="J6" s="147"/>
      <c r="K6" s="147"/>
      <c r="L6" s="148"/>
      <c r="M6" s="148"/>
      <c r="N6" s="148"/>
      <c r="O6" s="148"/>
      <c r="P6" s="148"/>
      <c r="Q6" s="148"/>
      <c r="R6" s="148"/>
      <c r="S6" s="148"/>
      <c r="T6" s="148"/>
    </row>
    <row r="7" spans="1:22" ht="18.75">
      <c r="A7" s="1638" t="s">
        <v>468</v>
      </c>
      <c r="B7" s="1638"/>
      <c r="C7" s="1638"/>
      <c r="D7" s="1638"/>
      <c r="E7" s="1638"/>
      <c r="F7" s="820" t="s">
        <v>471</v>
      </c>
      <c r="G7" s="821"/>
      <c r="H7" s="821"/>
      <c r="I7" s="821"/>
      <c r="J7" s="821"/>
      <c r="K7" s="821"/>
      <c r="L7" s="821"/>
      <c r="M7" s="822"/>
      <c r="N7" s="148"/>
      <c r="O7" s="148"/>
      <c r="P7" s="148"/>
      <c r="Q7" s="148"/>
      <c r="R7" s="148"/>
      <c r="S7" s="148"/>
      <c r="T7" s="148"/>
    </row>
    <row r="8" spans="1:22" ht="18.75">
      <c r="A8" s="1638" t="s">
        <v>114</v>
      </c>
      <c r="B8" s="1638"/>
      <c r="C8" s="1638"/>
      <c r="D8" s="1638"/>
      <c r="E8" s="1638"/>
      <c r="F8" s="820">
        <v>2024</v>
      </c>
      <c r="G8" s="821"/>
      <c r="H8" s="821"/>
      <c r="I8" s="821"/>
      <c r="J8" s="821"/>
      <c r="K8" s="821"/>
      <c r="L8" s="821"/>
      <c r="M8" s="822"/>
      <c r="N8" s="148"/>
      <c r="O8" s="148"/>
      <c r="P8" s="148"/>
      <c r="Q8" s="148"/>
      <c r="R8" s="148"/>
      <c r="S8" s="148"/>
      <c r="T8" s="148"/>
    </row>
    <row r="9" spans="1:22" ht="18.75">
      <c r="A9" s="1638" t="s">
        <v>470</v>
      </c>
      <c r="B9" s="1638"/>
      <c r="C9" s="1638"/>
      <c r="D9" s="1638"/>
      <c r="E9" s="1638"/>
      <c r="F9" s="820" t="s">
        <v>713</v>
      </c>
      <c r="G9" s="821"/>
      <c r="H9" s="821"/>
      <c r="I9" s="821"/>
      <c r="J9" s="821"/>
      <c r="K9" s="821"/>
      <c r="L9" s="821"/>
      <c r="M9" s="822"/>
      <c r="N9" s="148"/>
      <c r="O9" s="148"/>
      <c r="P9" s="148"/>
      <c r="Q9" s="148"/>
      <c r="R9" s="148"/>
      <c r="S9" s="148"/>
      <c r="T9" s="148"/>
    </row>
    <row r="10" spans="1:22" ht="18.75">
      <c r="A10" s="1638" t="s">
        <v>469</v>
      </c>
      <c r="B10" s="1638"/>
      <c r="C10" s="1638"/>
      <c r="D10" s="1638"/>
      <c r="E10" s="1638"/>
      <c r="F10" s="820" t="s">
        <v>1263</v>
      </c>
      <c r="G10" s="821"/>
      <c r="H10" s="821"/>
      <c r="I10" s="821"/>
      <c r="J10" s="821"/>
      <c r="K10" s="821"/>
      <c r="L10" s="821"/>
      <c r="M10" s="822"/>
      <c r="N10" s="148"/>
      <c r="O10" s="148"/>
      <c r="P10" s="148"/>
      <c r="Q10" s="148"/>
      <c r="R10" s="148"/>
      <c r="S10" s="148"/>
      <c r="T10" s="148"/>
    </row>
    <row r="11" spans="1:22" ht="15.75" thickBot="1">
      <c r="A11" s="149"/>
      <c r="B11" s="149"/>
      <c r="C11" s="149"/>
      <c r="D11" s="149"/>
      <c r="E11" s="149"/>
      <c r="F11" s="820"/>
      <c r="G11" s="821"/>
      <c r="H11" s="821"/>
      <c r="I11" s="821"/>
      <c r="J11" s="821"/>
      <c r="K11" s="821"/>
      <c r="L11" s="821"/>
      <c r="M11" s="822"/>
      <c r="N11" s="148"/>
      <c r="O11" s="148"/>
      <c r="P11" s="148"/>
      <c r="Q11" s="148"/>
      <c r="R11" s="148"/>
      <c r="S11" s="148"/>
      <c r="T11" s="148"/>
    </row>
    <row r="12" spans="1:22" ht="32.25" thickBot="1">
      <c r="A12" s="1594" t="s">
        <v>9</v>
      </c>
      <c r="B12" s="1595"/>
      <c r="C12" s="1595"/>
      <c r="D12" s="1595"/>
      <c r="E12" s="1595"/>
      <c r="F12" s="1595"/>
      <c r="G12" s="1595"/>
      <c r="H12" s="1595"/>
      <c r="I12" s="1595"/>
      <c r="J12" s="1595"/>
      <c r="K12" s="1595"/>
      <c r="L12" s="1595"/>
      <c r="M12" s="1595"/>
      <c r="N12" s="1595"/>
      <c r="O12" s="1595"/>
      <c r="P12" s="1595"/>
      <c r="Q12" s="1595"/>
      <c r="R12" s="1595"/>
      <c r="S12" s="1595"/>
      <c r="T12" s="1596"/>
    </row>
    <row r="13" spans="1:22" ht="16.5" thickBot="1">
      <c r="A13" s="150"/>
      <c r="B13" s="151"/>
      <c r="C13" s="151"/>
      <c r="D13" s="151"/>
      <c r="E13" s="151"/>
      <c r="F13" s="151"/>
      <c r="G13" s="151"/>
      <c r="H13" s="151"/>
      <c r="I13" s="151"/>
      <c r="J13" s="151"/>
      <c r="K13" s="151"/>
      <c r="L13" s="151"/>
      <c r="M13" s="151"/>
      <c r="N13" s="151"/>
      <c r="O13" s="151"/>
      <c r="P13" s="151"/>
      <c r="Q13" s="151"/>
      <c r="R13" s="151"/>
      <c r="S13" s="151"/>
      <c r="T13" s="152"/>
    </row>
    <row r="14" spans="1:22" ht="27" thickBot="1">
      <c r="A14" s="1597" t="s">
        <v>16</v>
      </c>
      <c r="B14" s="1598"/>
      <c r="C14" s="1598"/>
      <c r="D14" s="1598"/>
      <c r="E14" s="1598"/>
      <c r="F14" s="1598"/>
      <c r="G14" s="1598"/>
      <c r="H14" s="1598"/>
      <c r="I14" s="1598"/>
      <c r="J14" s="1598"/>
      <c r="K14" s="1598"/>
      <c r="L14" s="1599"/>
      <c r="M14" s="1600" t="s">
        <v>1</v>
      </c>
      <c r="N14" s="1600"/>
      <c r="O14" s="1600"/>
      <c r="P14" s="1600"/>
      <c r="Q14" s="1600"/>
      <c r="R14" s="1600"/>
      <c r="S14" s="1600"/>
      <c r="T14" s="1601"/>
      <c r="V14" s="159"/>
    </row>
    <row r="15" spans="1:22" ht="30.75" customHeight="1" thickBot="1">
      <c r="A15" s="1437" t="s">
        <v>27</v>
      </c>
      <c r="B15" s="1633" t="s">
        <v>481</v>
      </c>
      <c r="C15" s="1634"/>
      <c r="D15" s="1633" t="s">
        <v>480</v>
      </c>
      <c r="E15" s="1634"/>
      <c r="F15" s="1437" t="s">
        <v>26</v>
      </c>
      <c r="G15" s="1443" t="s">
        <v>19</v>
      </c>
      <c r="H15" s="1445" t="s">
        <v>11</v>
      </c>
      <c r="I15" s="1446"/>
      <c r="J15" s="1446"/>
      <c r="K15" s="1447"/>
      <c r="L15" s="1448" t="s">
        <v>20</v>
      </c>
      <c r="M15" s="1448" t="s">
        <v>21</v>
      </c>
      <c r="N15" s="1448" t="s">
        <v>2</v>
      </c>
      <c r="O15" s="1450" t="s">
        <v>22</v>
      </c>
      <c r="P15" s="1452" t="s">
        <v>3</v>
      </c>
      <c r="Q15" s="1453"/>
      <c r="R15" s="1454"/>
      <c r="S15" s="1424" t="s">
        <v>4</v>
      </c>
      <c r="T15" s="1426" t="s">
        <v>5</v>
      </c>
      <c r="U15" s="161" t="s">
        <v>29</v>
      </c>
      <c r="V15" s="1428" t="s">
        <v>0</v>
      </c>
    </row>
    <row r="16" spans="1:22" ht="56.25" customHeight="1" thickBot="1">
      <c r="A16" s="1438"/>
      <c r="B16" s="1635"/>
      <c r="C16" s="1636"/>
      <c r="D16" s="1635"/>
      <c r="E16" s="1636"/>
      <c r="F16" s="1438"/>
      <c r="G16" s="1444"/>
      <c r="H16" s="154" t="s">
        <v>12</v>
      </c>
      <c r="I16" s="154" t="s">
        <v>13</v>
      </c>
      <c r="J16" s="154" t="s">
        <v>14</v>
      </c>
      <c r="K16" s="154" t="s">
        <v>15</v>
      </c>
      <c r="L16" s="1449"/>
      <c r="M16" s="1449"/>
      <c r="N16" s="1449"/>
      <c r="O16" s="1451"/>
      <c r="P16" s="155" t="s">
        <v>30</v>
      </c>
      <c r="Q16" s="156" t="s">
        <v>28</v>
      </c>
      <c r="R16" s="157" t="s">
        <v>31</v>
      </c>
      <c r="S16" s="1425"/>
      <c r="T16" s="1427"/>
      <c r="U16" s="158"/>
      <c r="V16" s="1429"/>
    </row>
    <row r="17" spans="1:22" ht="15.75" customHeight="1" thickBot="1">
      <c r="A17" s="165"/>
      <c r="B17" s="1630"/>
      <c r="C17" s="1631"/>
      <c r="D17" s="1455"/>
      <c r="E17" s="1457"/>
      <c r="F17" s="165"/>
      <c r="G17" s="166"/>
      <c r="H17" s="166"/>
      <c r="I17" s="166"/>
      <c r="J17" s="166"/>
      <c r="K17" s="166"/>
      <c r="L17" s="166"/>
      <c r="M17" s="166"/>
      <c r="N17" s="172"/>
      <c r="O17" s="166"/>
      <c r="P17" s="304"/>
      <c r="Q17" s="304"/>
      <c r="R17" s="304"/>
      <c r="S17" s="166"/>
      <c r="T17" s="166"/>
      <c r="U17" s="166"/>
      <c r="V17" s="167"/>
    </row>
    <row r="18" spans="1:22" ht="48.75">
      <c r="A18" s="922">
        <v>1</v>
      </c>
      <c r="B18" s="1229" t="s">
        <v>482</v>
      </c>
      <c r="C18" s="1229"/>
      <c r="D18" s="1632" t="s">
        <v>437</v>
      </c>
      <c r="E18" s="1632"/>
      <c r="F18" s="1632" t="s">
        <v>478</v>
      </c>
      <c r="G18" s="307" t="s">
        <v>438</v>
      </c>
      <c r="H18" s="213">
        <v>27</v>
      </c>
      <c r="I18" s="213">
        <v>48</v>
      </c>
      <c r="J18" s="213">
        <v>48</v>
      </c>
      <c r="K18" s="213">
        <v>48</v>
      </c>
      <c r="L18" s="249" t="s">
        <v>439</v>
      </c>
      <c r="M18" s="295"/>
      <c r="N18" s="203"/>
      <c r="O18" s="251">
        <v>50</v>
      </c>
      <c r="P18" s="251">
        <f>IF(O18&lt;1,O18-AVERAGE(H18:K18),O18-(SUM(H18:K18)))</f>
        <v>-121</v>
      </c>
      <c r="Q18" s="225">
        <f>IF(O18&lt;1,(AVERAGE(H18:K18)/O18),SUM(H18:K18)/O18)</f>
        <v>3.42</v>
      </c>
      <c r="R18" s="684" t="str">
        <f>IF(Q18&lt;=X$17,"T",IF(Q18&lt;$Y$17,"R",IF(Q18&gt;=$Y$17,"P")))</f>
        <v>P</v>
      </c>
      <c r="S18" s="203"/>
      <c r="T18" s="914" t="s">
        <v>440</v>
      </c>
      <c r="U18" s="914" t="s">
        <v>441</v>
      </c>
      <c r="V18" s="1217" t="s">
        <v>442</v>
      </c>
    </row>
    <row r="19" spans="1:22" ht="36">
      <c r="A19" s="917"/>
      <c r="B19" s="934"/>
      <c r="C19" s="934"/>
      <c r="D19" s="1223"/>
      <c r="E19" s="1223"/>
      <c r="F19" s="1223"/>
      <c r="G19" s="305" t="s">
        <v>443</v>
      </c>
      <c r="H19" s="181">
        <v>4</v>
      </c>
      <c r="I19" s="182">
        <v>6</v>
      </c>
      <c r="J19" s="182">
        <v>6</v>
      </c>
      <c r="K19" s="182">
        <v>6</v>
      </c>
      <c r="L19" s="183" t="s">
        <v>444</v>
      </c>
      <c r="M19" s="184"/>
      <c r="N19" s="185"/>
      <c r="O19" s="197">
        <v>6</v>
      </c>
      <c r="P19" s="197">
        <f>IF(O19&lt;1,O19-AVERAGE(H19:K19),O19-(SUM(H19:K19)))</f>
        <v>-16</v>
      </c>
      <c r="Q19" s="198">
        <f>IF(O19&lt;1,(AVERAGE(H19:K19)/O19),SUM(H19:K19)/O19)</f>
        <v>3.6666666666666665</v>
      </c>
      <c r="R19" s="681" t="str">
        <f t="shared" ref="R19:R31" si="0">IF(Q19&lt;=X$17,"T",IF(Q19&lt;$Y$17,"R",IF(Q19&gt;=$Y$17,"P")))</f>
        <v>P</v>
      </c>
      <c r="S19" s="185"/>
      <c r="T19" s="816"/>
      <c r="U19" s="816"/>
      <c r="V19" s="1218"/>
    </row>
    <row r="20" spans="1:22" ht="48.75">
      <c r="A20" s="917"/>
      <c r="B20" s="934"/>
      <c r="C20" s="934"/>
      <c r="D20" s="1223"/>
      <c r="E20" s="1223"/>
      <c r="F20" s="1223"/>
      <c r="G20" s="305" t="s">
        <v>445</v>
      </c>
      <c r="H20" s="181">
        <v>27</v>
      </c>
      <c r="I20" s="182">
        <v>48</v>
      </c>
      <c r="J20" s="182">
        <v>48</v>
      </c>
      <c r="K20" s="182">
        <v>48</v>
      </c>
      <c r="L20" s="183" t="s">
        <v>446</v>
      </c>
      <c r="M20" s="184"/>
      <c r="N20" s="185"/>
      <c r="O20" s="197">
        <v>48</v>
      </c>
      <c r="P20" s="197">
        <v>0</v>
      </c>
      <c r="Q20" s="198">
        <f t="shared" ref="Q20:Q28" si="1">IF(O20&lt;1,(AVERAGE(H20:K20)/O20),SUM(H20:K20)/O20)</f>
        <v>3.5625</v>
      </c>
      <c r="R20" s="681" t="str">
        <f t="shared" si="0"/>
        <v>P</v>
      </c>
      <c r="S20" s="185"/>
      <c r="T20" s="816"/>
      <c r="U20" s="816"/>
      <c r="V20" s="1218"/>
    </row>
    <row r="21" spans="1:22" ht="36">
      <c r="A21" s="917"/>
      <c r="B21" s="934"/>
      <c r="C21" s="934"/>
      <c r="D21" s="1223"/>
      <c r="E21" s="1223"/>
      <c r="F21" s="1223"/>
      <c r="G21" s="305" t="s">
        <v>447</v>
      </c>
      <c r="H21" s="186">
        <v>1</v>
      </c>
      <c r="I21" s="186">
        <v>0.48</v>
      </c>
      <c r="J21" s="186">
        <v>0.48</v>
      </c>
      <c r="K21" s="186">
        <v>0.48</v>
      </c>
      <c r="L21" s="183" t="s">
        <v>448</v>
      </c>
      <c r="M21" s="185"/>
      <c r="N21" s="185"/>
      <c r="O21" s="197">
        <v>48</v>
      </c>
      <c r="P21" s="208">
        <f t="shared" ref="P21:P29" si="2">IF(O21&lt;1,O21-AVERAGE(H21:K21),O21-(SUM(H21:K21)))</f>
        <v>45.56</v>
      </c>
      <c r="Q21" s="198">
        <f t="shared" si="1"/>
        <v>5.0833333333333335E-2</v>
      </c>
      <c r="R21" s="681" t="str">
        <f t="shared" si="0"/>
        <v>P</v>
      </c>
      <c r="S21" s="185"/>
      <c r="T21" s="816"/>
      <c r="U21" s="816"/>
      <c r="V21" s="1218"/>
    </row>
    <row r="22" spans="1:22" ht="24.75">
      <c r="A22" s="917"/>
      <c r="B22" s="934"/>
      <c r="C22" s="934"/>
      <c r="D22" s="1223"/>
      <c r="E22" s="1223"/>
      <c r="F22" s="1223"/>
      <c r="G22" s="280" t="s">
        <v>449</v>
      </c>
      <c r="H22" s="186">
        <v>1</v>
      </c>
      <c r="I22" s="186">
        <v>0.48</v>
      </c>
      <c r="J22" s="186">
        <v>0.48</v>
      </c>
      <c r="K22" s="186">
        <v>0.48</v>
      </c>
      <c r="L22" s="306" t="s">
        <v>450</v>
      </c>
      <c r="M22" s="187"/>
      <c r="N22" s="187"/>
      <c r="O22" s="209">
        <v>48</v>
      </c>
      <c r="P22" s="209">
        <f t="shared" si="2"/>
        <v>45.56</v>
      </c>
      <c r="Q22" s="210">
        <f t="shared" si="1"/>
        <v>5.0833333333333335E-2</v>
      </c>
      <c r="R22" s="681" t="str">
        <f t="shared" si="0"/>
        <v>P</v>
      </c>
      <c r="S22" s="187"/>
      <c r="T22" s="816" t="s">
        <v>451</v>
      </c>
      <c r="U22" s="816"/>
      <c r="V22" s="1218" t="s">
        <v>452</v>
      </c>
    </row>
    <row r="23" spans="1:22" ht="36">
      <c r="A23" s="917"/>
      <c r="B23" s="934"/>
      <c r="C23" s="934"/>
      <c r="D23" s="1223"/>
      <c r="E23" s="1223"/>
      <c r="F23" s="1223"/>
      <c r="G23" s="305" t="s">
        <v>453</v>
      </c>
      <c r="H23" s="316">
        <v>1</v>
      </c>
      <c r="I23" s="182">
        <v>2</v>
      </c>
      <c r="J23" s="182">
        <v>2</v>
      </c>
      <c r="K23" s="182">
        <v>2</v>
      </c>
      <c r="L23" s="188" t="s">
        <v>454</v>
      </c>
      <c r="M23" s="185"/>
      <c r="N23" s="185"/>
      <c r="O23" s="197">
        <v>2</v>
      </c>
      <c r="P23" s="197">
        <f t="shared" si="2"/>
        <v>-5</v>
      </c>
      <c r="Q23" s="198">
        <f t="shared" si="1"/>
        <v>3.5</v>
      </c>
      <c r="R23" s="681" t="str">
        <f t="shared" si="0"/>
        <v>P</v>
      </c>
      <c r="S23" s="185"/>
      <c r="T23" s="816"/>
      <c r="U23" s="816"/>
      <c r="V23" s="1218"/>
    </row>
    <row r="24" spans="1:22" ht="24.75">
      <c r="A24" s="917"/>
      <c r="B24" s="934"/>
      <c r="C24" s="934"/>
      <c r="D24" s="1223"/>
      <c r="E24" s="1223"/>
      <c r="F24" s="1223"/>
      <c r="G24" s="305" t="s">
        <v>455</v>
      </c>
      <c r="H24" s="186">
        <v>1</v>
      </c>
      <c r="I24" s="186">
        <v>1</v>
      </c>
      <c r="J24" s="186">
        <v>1</v>
      </c>
      <c r="K24" s="186">
        <v>1</v>
      </c>
      <c r="L24" s="188" t="s">
        <v>456</v>
      </c>
      <c r="M24" s="185"/>
      <c r="N24" s="185"/>
      <c r="O24" s="197">
        <v>10</v>
      </c>
      <c r="P24" s="197">
        <f t="shared" si="2"/>
        <v>6</v>
      </c>
      <c r="Q24" s="198">
        <f t="shared" si="1"/>
        <v>0.4</v>
      </c>
      <c r="R24" s="681" t="str">
        <f t="shared" si="0"/>
        <v>P</v>
      </c>
      <c r="S24" s="185"/>
      <c r="T24" s="816"/>
      <c r="U24" s="816"/>
      <c r="V24" s="1218"/>
    </row>
    <row r="25" spans="1:22" ht="36">
      <c r="A25" s="917"/>
      <c r="B25" s="934"/>
      <c r="C25" s="934"/>
      <c r="D25" s="1223"/>
      <c r="E25" s="1223"/>
      <c r="F25" s="1223"/>
      <c r="G25" s="280" t="s">
        <v>457</v>
      </c>
      <c r="H25" s="186">
        <v>1</v>
      </c>
      <c r="I25" s="186">
        <v>1</v>
      </c>
      <c r="J25" s="186">
        <v>1</v>
      </c>
      <c r="K25" s="186">
        <v>1</v>
      </c>
      <c r="L25" s="188" t="s">
        <v>458</v>
      </c>
      <c r="M25" s="185"/>
      <c r="N25" s="185"/>
      <c r="O25" s="197">
        <v>10</v>
      </c>
      <c r="P25" s="197">
        <f t="shared" si="2"/>
        <v>6</v>
      </c>
      <c r="Q25" s="198">
        <f t="shared" si="1"/>
        <v>0.4</v>
      </c>
      <c r="R25" s="681" t="str">
        <f t="shared" si="0"/>
        <v>P</v>
      </c>
      <c r="S25" s="185"/>
      <c r="T25" s="816"/>
      <c r="U25" s="816"/>
      <c r="V25" s="1218"/>
    </row>
    <row r="26" spans="1:22" ht="36">
      <c r="A26" s="917"/>
      <c r="B26" s="934"/>
      <c r="C26" s="934"/>
      <c r="D26" s="1223"/>
      <c r="E26" s="1223"/>
      <c r="F26" s="1223"/>
      <c r="G26" s="305" t="s">
        <v>459</v>
      </c>
      <c r="H26" s="186">
        <v>1</v>
      </c>
      <c r="I26" s="186">
        <v>0.7</v>
      </c>
      <c r="J26" s="186">
        <v>0.7</v>
      </c>
      <c r="K26" s="186">
        <v>0.7</v>
      </c>
      <c r="L26" s="188" t="s">
        <v>460</v>
      </c>
      <c r="M26" s="187"/>
      <c r="N26" s="187"/>
      <c r="O26" s="209">
        <v>70</v>
      </c>
      <c r="P26" s="209">
        <f t="shared" si="2"/>
        <v>66.900000000000006</v>
      </c>
      <c r="Q26" s="210">
        <f t="shared" si="1"/>
        <v>4.4285714285714282E-2</v>
      </c>
      <c r="R26" s="681" t="str">
        <f t="shared" si="0"/>
        <v>P</v>
      </c>
      <c r="S26" s="187"/>
      <c r="T26" s="816"/>
      <c r="U26" s="816"/>
      <c r="V26" s="1218"/>
    </row>
    <row r="27" spans="1:22" ht="36">
      <c r="A27" s="917"/>
      <c r="B27" s="934"/>
      <c r="C27" s="934"/>
      <c r="D27" s="1223"/>
      <c r="E27" s="1223"/>
      <c r="F27" s="1223" t="s">
        <v>479</v>
      </c>
      <c r="G27" s="305" t="s">
        <v>487</v>
      </c>
      <c r="H27" s="181">
        <v>3</v>
      </c>
      <c r="I27" s="182">
        <v>6</v>
      </c>
      <c r="J27" s="182">
        <v>6</v>
      </c>
      <c r="K27" s="182">
        <v>6</v>
      </c>
      <c r="L27" s="188" t="s">
        <v>461</v>
      </c>
      <c r="M27" s="185"/>
      <c r="N27" s="185"/>
      <c r="O27" s="197">
        <v>6</v>
      </c>
      <c r="P27" s="197">
        <f t="shared" si="2"/>
        <v>-15</v>
      </c>
      <c r="Q27" s="198">
        <f t="shared" si="1"/>
        <v>3.5</v>
      </c>
      <c r="R27" s="681" t="str">
        <f t="shared" si="0"/>
        <v>P</v>
      </c>
      <c r="S27" s="185"/>
      <c r="T27" s="816" t="s">
        <v>462</v>
      </c>
      <c r="U27" s="816"/>
      <c r="V27" s="1218" t="s">
        <v>463</v>
      </c>
    </row>
    <row r="28" spans="1:22" ht="36">
      <c r="A28" s="917"/>
      <c r="B28" s="934"/>
      <c r="C28" s="934"/>
      <c r="D28" s="1223"/>
      <c r="E28" s="1223"/>
      <c r="F28" s="1223"/>
      <c r="G28" s="305" t="s">
        <v>483</v>
      </c>
      <c r="H28" s="186">
        <v>0.02</v>
      </c>
      <c r="I28" s="186">
        <v>0.02</v>
      </c>
      <c r="J28" s="186">
        <v>0.02</v>
      </c>
      <c r="K28" s="186">
        <v>0.02</v>
      </c>
      <c r="L28" s="199" t="s">
        <v>464</v>
      </c>
      <c r="M28" s="185"/>
      <c r="N28" s="185"/>
      <c r="O28" s="197">
        <v>2</v>
      </c>
      <c r="P28" s="208">
        <f t="shared" si="2"/>
        <v>1.92</v>
      </c>
      <c r="Q28" s="198">
        <f t="shared" si="1"/>
        <v>0.04</v>
      </c>
      <c r="R28" s="681" t="str">
        <f t="shared" si="0"/>
        <v>P</v>
      </c>
      <c r="S28" s="185"/>
      <c r="T28" s="816"/>
      <c r="U28" s="816"/>
      <c r="V28" s="1218"/>
    </row>
    <row r="29" spans="1:22" ht="36">
      <c r="A29" s="917"/>
      <c r="B29" s="934"/>
      <c r="C29" s="934"/>
      <c r="D29" s="1223"/>
      <c r="E29" s="1223"/>
      <c r="F29" s="1223"/>
      <c r="G29" s="305" t="s">
        <v>484</v>
      </c>
      <c r="H29" s="186">
        <v>1</v>
      </c>
      <c r="I29" s="186">
        <v>0.7</v>
      </c>
      <c r="J29" s="186">
        <v>0.7</v>
      </c>
      <c r="K29" s="186">
        <v>0.7</v>
      </c>
      <c r="L29" s="188" t="s">
        <v>465</v>
      </c>
      <c r="M29" s="185"/>
      <c r="N29" s="185"/>
      <c r="O29" s="197">
        <v>70</v>
      </c>
      <c r="P29" s="197">
        <f t="shared" si="2"/>
        <v>66.900000000000006</v>
      </c>
      <c r="Q29" s="198">
        <f>IF(O29&lt;1,(AVERAGE(H29:K29)/O29),SUM(H29:K29)/O29)</f>
        <v>4.4285714285714282E-2</v>
      </c>
      <c r="R29" s="681" t="str">
        <f t="shared" si="0"/>
        <v>P</v>
      </c>
      <c r="S29" s="185"/>
      <c r="T29" s="816"/>
      <c r="U29" s="816"/>
      <c r="V29" s="1218"/>
    </row>
    <row r="30" spans="1:22" ht="24">
      <c r="A30" s="917"/>
      <c r="B30" s="934"/>
      <c r="C30" s="934"/>
      <c r="D30" s="1223"/>
      <c r="E30" s="1223"/>
      <c r="F30" s="1223"/>
      <c r="G30" s="305" t="s">
        <v>485</v>
      </c>
      <c r="H30" s="186">
        <v>0.02</v>
      </c>
      <c r="I30" s="186">
        <v>0.02</v>
      </c>
      <c r="J30" s="186">
        <v>0.02</v>
      </c>
      <c r="K30" s="186">
        <v>0.02</v>
      </c>
      <c r="L30" s="188" t="s">
        <v>466</v>
      </c>
      <c r="M30" s="185"/>
      <c r="N30" s="185"/>
      <c r="O30" s="197">
        <v>2</v>
      </c>
      <c r="P30" s="197">
        <f t="shared" ref="P30:P31" si="3">IF(O30&lt;1,O30-AVERAGE(H30:K30),O30-(SUM(H30:K30)))</f>
        <v>1.92</v>
      </c>
      <c r="Q30" s="198">
        <f>IF(O30&lt;1,(AVERAGE(H30:K30)/O30),SUM(H30:K30)/O30)</f>
        <v>0.04</v>
      </c>
      <c r="R30" s="681" t="str">
        <f t="shared" si="0"/>
        <v>P</v>
      </c>
      <c r="S30" s="185"/>
      <c r="T30" s="816"/>
      <c r="U30" s="816"/>
      <c r="V30" s="1218"/>
    </row>
    <row r="31" spans="1:22" ht="36.75" thickBot="1">
      <c r="A31" s="918"/>
      <c r="B31" s="935"/>
      <c r="C31" s="935"/>
      <c r="D31" s="1570"/>
      <c r="E31" s="1570"/>
      <c r="F31" s="1570"/>
      <c r="G31" s="308" t="s">
        <v>486</v>
      </c>
      <c r="H31" s="258">
        <v>2</v>
      </c>
      <c r="I31" s="291">
        <v>2</v>
      </c>
      <c r="J31" s="291">
        <v>2</v>
      </c>
      <c r="K31" s="291">
        <v>2</v>
      </c>
      <c r="L31" s="223" t="s">
        <v>467</v>
      </c>
      <c r="M31" s="243"/>
      <c r="N31" s="243"/>
      <c r="O31" s="261">
        <v>2</v>
      </c>
      <c r="P31" s="261">
        <f t="shared" si="3"/>
        <v>-6</v>
      </c>
      <c r="Q31" s="245">
        <f>IF(O31&lt;1,(AVERAGE(H31:K31)/O31),SUM(H31:K31)/O31)</f>
        <v>4</v>
      </c>
      <c r="R31" s="682" t="str">
        <f t="shared" si="0"/>
        <v>P</v>
      </c>
      <c r="S31" s="243"/>
      <c r="T31" s="891"/>
      <c r="U31" s="891"/>
      <c r="V31" s="1637"/>
    </row>
    <row r="33" spans="1:22" ht="16.5">
      <c r="A33" s="82" t="s">
        <v>24</v>
      </c>
      <c r="B33" s="82"/>
      <c r="C33" s="82"/>
      <c r="D33" s="82"/>
      <c r="E33" s="64"/>
      <c r="F33" s="64"/>
      <c r="G33" s="64"/>
      <c r="H33" s="64"/>
      <c r="I33" s="64"/>
      <c r="J33" s="64"/>
      <c r="K33" s="64"/>
      <c r="L33" s="64"/>
      <c r="M33" s="64"/>
      <c r="N33" s="64"/>
      <c r="O33" s="64"/>
      <c r="P33" s="64"/>
      <c r="Q33" s="64"/>
      <c r="R33" s="64"/>
      <c r="S33" s="64"/>
      <c r="T33" s="64"/>
    </row>
    <row r="34" spans="1:22" ht="15.75">
      <c r="A34" s="64"/>
      <c r="B34" s="64"/>
      <c r="C34" s="64"/>
      <c r="D34" s="64"/>
      <c r="E34" s="64"/>
      <c r="F34" s="64"/>
      <c r="G34" s="64"/>
      <c r="H34" s="64"/>
      <c r="I34" s="64"/>
      <c r="J34" s="64"/>
      <c r="K34" s="64"/>
      <c r="L34" s="64"/>
      <c r="M34" s="64"/>
      <c r="N34" s="64"/>
      <c r="O34" s="64"/>
      <c r="P34" s="64"/>
      <c r="Q34" s="64"/>
      <c r="R34" s="64"/>
      <c r="S34" s="64"/>
      <c r="T34" s="64"/>
    </row>
    <row r="35" spans="1:22" ht="15.75">
      <c r="A35" s="1639"/>
      <c r="B35" s="1639"/>
      <c r="C35" s="1639"/>
      <c r="D35" s="1639"/>
      <c r="E35" s="1639"/>
      <c r="F35" s="1639"/>
      <c r="G35" s="1639"/>
      <c r="H35" s="1639"/>
      <c r="I35" s="1639"/>
      <c r="J35" s="1639"/>
      <c r="K35" s="1639"/>
      <c r="L35" s="1639"/>
      <c r="M35" s="1639"/>
      <c r="N35" s="1639"/>
      <c r="O35" s="1639"/>
      <c r="P35" s="1639"/>
      <c r="Q35" s="1639"/>
      <c r="R35" s="1639"/>
      <c r="S35" s="1639"/>
      <c r="T35" s="1639"/>
      <c r="U35" s="1639"/>
      <c r="V35" s="1639"/>
    </row>
    <row r="36" spans="1:22" ht="15.75">
      <c r="A36" s="1639"/>
      <c r="B36" s="1639"/>
      <c r="C36" s="1639"/>
      <c r="D36" s="1639"/>
      <c r="E36" s="1639"/>
      <c r="F36" s="1639"/>
      <c r="G36" s="1639"/>
      <c r="H36" s="1639"/>
      <c r="I36" s="1639"/>
      <c r="J36" s="1639"/>
      <c r="K36" s="1639"/>
      <c r="L36" s="1639"/>
      <c r="M36" s="1639"/>
      <c r="N36" s="1639"/>
      <c r="O36" s="1639"/>
      <c r="P36" s="1639"/>
      <c r="Q36" s="1639"/>
      <c r="R36" s="1639"/>
      <c r="S36" s="1639"/>
      <c r="T36" s="1639"/>
      <c r="U36" s="1639"/>
      <c r="V36" s="1639"/>
    </row>
    <row r="37" spans="1:22" ht="15.75">
      <c r="A37" s="1639"/>
      <c r="B37" s="1639"/>
      <c r="C37" s="1639"/>
      <c r="D37" s="1639"/>
      <c r="E37" s="1639"/>
      <c r="F37" s="1639"/>
      <c r="G37" s="1639"/>
      <c r="H37" s="1639"/>
      <c r="I37" s="1639"/>
      <c r="J37" s="1639"/>
      <c r="K37" s="1639"/>
      <c r="L37" s="1639"/>
      <c r="M37" s="1639"/>
      <c r="N37" s="1639"/>
      <c r="O37" s="1639"/>
      <c r="P37" s="1639"/>
      <c r="Q37" s="1639"/>
      <c r="R37" s="1639"/>
      <c r="S37" s="1639"/>
      <c r="T37" s="1639"/>
      <c r="U37" s="1639"/>
      <c r="V37" s="1639"/>
    </row>
    <row r="38" spans="1:22" ht="15.75">
      <c r="A38" s="1639"/>
      <c r="B38" s="1639"/>
      <c r="C38" s="1639"/>
      <c r="D38" s="1639"/>
      <c r="E38" s="1639"/>
      <c r="F38" s="1639"/>
      <c r="G38" s="1639"/>
      <c r="H38" s="1639"/>
      <c r="I38" s="1639"/>
      <c r="J38" s="1639"/>
      <c r="K38" s="1639"/>
      <c r="L38" s="1639"/>
      <c r="M38" s="1639"/>
      <c r="N38" s="1639"/>
      <c r="O38" s="1639"/>
      <c r="P38" s="1639"/>
      <c r="Q38" s="1639"/>
      <c r="R38" s="1639"/>
      <c r="S38" s="1639"/>
      <c r="T38" s="1639"/>
      <c r="U38" s="1639"/>
      <c r="V38" s="1639"/>
    </row>
    <row r="39" spans="1:22" ht="15.75">
      <c r="A39" s="1639"/>
      <c r="B39" s="1639"/>
      <c r="C39" s="1639"/>
      <c r="D39" s="1639"/>
      <c r="E39" s="1639"/>
      <c r="F39" s="1639"/>
      <c r="G39" s="1639"/>
      <c r="H39" s="1639"/>
      <c r="I39" s="1639"/>
      <c r="J39" s="1639"/>
      <c r="K39" s="1639"/>
      <c r="L39" s="1639"/>
      <c r="M39" s="1639"/>
      <c r="N39" s="1639"/>
      <c r="O39" s="1639"/>
      <c r="P39" s="1639"/>
      <c r="Q39" s="1639"/>
      <c r="R39" s="1639"/>
      <c r="S39" s="1639"/>
      <c r="T39" s="1639"/>
      <c r="U39" s="1639"/>
      <c r="V39" s="1639"/>
    </row>
    <row r="40" spans="1:22" ht="15.75">
      <c r="A40" s="1639"/>
      <c r="B40" s="1639"/>
      <c r="C40" s="1639"/>
      <c r="D40" s="1639"/>
      <c r="E40" s="1639"/>
      <c r="F40" s="1639"/>
      <c r="G40" s="1639"/>
      <c r="H40" s="1639"/>
      <c r="I40" s="1639"/>
      <c r="J40" s="1639"/>
      <c r="K40" s="1639"/>
      <c r="L40" s="1639"/>
      <c r="M40" s="1639"/>
      <c r="N40" s="1639"/>
      <c r="O40" s="1639"/>
      <c r="P40" s="1639"/>
      <c r="Q40" s="1639"/>
      <c r="R40" s="1639"/>
      <c r="S40" s="1639"/>
      <c r="T40" s="1639"/>
      <c r="U40" s="1639"/>
      <c r="V40" s="1639"/>
    </row>
    <row r="41" spans="1:22" ht="15.75">
      <c r="A41" s="1639"/>
      <c r="B41" s="1639"/>
      <c r="C41" s="1639"/>
      <c r="D41" s="1639"/>
      <c r="E41" s="1639"/>
      <c r="F41" s="1639"/>
      <c r="G41" s="1639"/>
      <c r="H41" s="1639"/>
      <c r="I41" s="1639"/>
      <c r="J41" s="1639"/>
      <c r="K41" s="1639"/>
      <c r="L41" s="1639"/>
      <c r="M41" s="1639"/>
      <c r="N41" s="1639"/>
      <c r="O41" s="1639"/>
      <c r="P41" s="1639"/>
      <c r="Q41" s="1639"/>
      <c r="R41" s="1639"/>
      <c r="S41" s="1639"/>
      <c r="T41" s="1639"/>
      <c r="U41" s="1639"/>
      <c r="V41" s="1639"/>
    </row>
    <row r="42" spans="1:22" ht="15.75">
      <c r="A42" s="1639"/>
      <c r="B42" s="1639"/>
      <c r="C42" s="1639"/>
      <c r="D42" s="1639"/>
      <c r="E42" s="1639"/>
      <c r="F42" s="1639"/>
      <c r="G42" s="1639"/>
      <c r="H42" s="1639"/>
      <c r="I42" s="1639"/>
      <c r="J42" s="1639"/>
      <c r="K42" s="1639"/>
      <c r="L42" s="1639"/>
      <c r="M42" s="1639"/>
      <c r="N42" s="1639"/>
      <c r="O42" s="1639"/>
      <c r="P42" s="1639"/>
      <c r="Q42" s="1639"/>
      <c r="R42" s="1639"/>
      <c r="S42" s="1639"/>
      <c r="T42" s="1639"/>
      <c r="U42" s="1639"/>
      <c r="V42" s="1639"/>
    </row>
    <row r="43" spans="1:22" ht="15.75">
      <c r="A43" s="1639"/>
      <c r="B43" s="1639"/>
      <c r="C43" s="1639"/>
      <c r="D43" s="1639"/>
      <c r="E43" s="1639"/>
      <c r="F43" s="1639"/>
      <c r="G43" s="1639"/>
      <c r="H43" s="1639"/>
      <c r="I43" s="1639"/>
      <c r="J43" s="1639"/>
      <c r="K43" s="1639"/>
      <c r="L43" s="1639"/>
      <c r="M43" s="1639"/>
      <c r="N43" s="1639"/>
      <c r="O43" s="1639"/>
      <c r="P43" s="1639"/>
      <c r="Q43" s="1639"/>
      <c r="R43" s="1639"/>
      <c r="S43" s="1639"/>
      <c r="T43" s="1639"/>
      <c r="U43" s="1639"/>
      <c r="V43" s="1639"/>
    </row>
    <row r="44" spans="1:22" ht="15.75">
      <c r="A44" s="1639"/>
      <c r="B44" s="1639"/>
      <c r="C44" s="1639"/>
      <c r="D44" s="1639"/>
      <c r="E44" s="1639"/>
      <c r="F44" s="1639"/>
      <c r="G44" s="1639"/>
      <c r="H44" s="1639"/>
      <c r="I44" s="1639"/>
      <c r="J44" s="1639"/>
      <c r="K44" s="1639"/>
      <c r="L44" s="1639"/>
      <c r="M44" s="1639"/>
      <c r="N44" s="1639"/>
      <c r="O44" s="1639"/>
      <c r="P44" s="1639"/>
      <c r="Q44" s="1639"/>
      <c r="R44" s="1639"/>
      <c r="S44" s="1639"/>
      <c r="T44" s="1639"/>
      <c r="U44" s="1639"/>
      <c r="V44" s="1639"/>
    </row>
    <row r="45" spans="1:22" ht="15.75">
      <c r="A45" s="1639"/>
      <c r="B45" s="1639"/>
      <c r="C45" s="1639"/>
      <c r="D45" s="1639"/>
      <c r="E45" s="1639"/>
      <c r="F45" s="1639"/>
      <c r="G45" s="1639"/>
      <c r="H45" s="1639"/>
      <c r="I45" s="1639"/>
      <c r="J45" s="1639"/>
      <c r="K45" s="1639"/>
      <c r="L45" s="1639"/>
      <c r="M45" s="1639"/>
      <c r="N45" s="1639"/>
      <c r="O45" s="1639"/>
      <c r="P45" s="1639"/>
      <c r="Q45" s="1639"/>
      <c r="R45" s="1639"/>
      <c r="S45" s="1639"/>
      <c r="T45" s="1639"/>
      <c r="U45" s="1639"/>
      <c r="V45" s="1639"/>
    </row>
  </sheetData>
  <mergeCells count="57">
    <mergeCell ref="A45:V45"/>
    <mergeCell ref="A35:V35"/>
    <mergeCell ref="A36:V36"/>
    <mergeCell ref="A37:V37"/>
    <mergeCell ref="A38:V38"/>
    <mergeCell ref="A39:V39"/>
    <mergeCell ref="A40:V40"/>
    <mergeCell ref="A41:V41"/>
    <mergeCell ref="A42:V42"/>
    <mergeCell ref="A43:V43"/>
    <mergeCell ref="A44:V44"/>
    <mergeCell ref="A3:E5"/>
    <mergeCell ref="F3:M3"/>
    <mergeCell ref="N3:T3"/>
    <mergeCell ref="F4:M5"/>
    <mergeCell ref="N4:T4"/>
    <mergeCell ref="N5:T5"/>
    <mergeCell ref="A7:E7"/>
    <mergeCell ref="F7:M7"/>
    <mergeCell ref="A8:E8"/>
    <mergeCell ref="F8:M8"/>
    <mergeCell ref="A9:E9"/>
    <mergeCell ref="F9:M9"/>
    <mergeCell ref="S15:S16"/>
    <mergeCell ref="T15:T16"/>
    <mergeCell ref="A10:E10"/>
    <mergeCell ref="F10:M10"/>
    <mergeCell ref="A12:T12"/>
    <mergeCell ref="A14:L14"/>
    <mergeCell ref="M14:T14"/>
    <mergeCell ref="A15:A16"/>
    <mergeCell ref="F15:F16"/>
    <mergeCell ref="G15:G16"/>
    <mergeCell ref="H15:K15"/>
    <mergeCell ref="L15:L16"/>
    <mergeCell ref="F11:M11"/>
    <mergeCell ref="F18:F26"/>
    <mergeCell ref="F27:F31"/>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D17:E17"/>
    <mergeCell ref="B18:C31"/>
    <mergeCell ref="B17:C17"/>
    <mergeCell ref="D18:E31"/>
    <mergeCell ref="A18:A31"/>
  </mergeCells>
  <conditionalFormatting sqref="R18:R31">
    <cfRule type="containsText" dxfId="35" priority="244" stopIfTrue="1" operator="containsText" text="P">
      <formula>NOT(ISERROR(SEARCH("P",R18)))</formula>
    </cfRule>
    <cfRule type="containsText" dxfId="34" priority="245" stopIfTrue="1" operator="containsText" text="R">
      <formula>NOT(ISERROR(SEARCH("R",R18)))</formula>
    </cfRule>
    <cfRule type="containsText" dxfId="33" priority="246" operator="containsText" text="T">
      <formula>NOT(ISERROR(SEARCH("T",R18)))</formula>
    </cfRule>
    <cfRule type="iconSet" priority="24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8"/>
  <sheetViews>
    <sheetView topLeftCell="A27" zoomScale="83" zoomScaleNormal="83" workbookViewId="0">
      <selection activeCell="H41" sqref="H41:H42"/>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455"/>
      <c r="B1" s="1456"/>
      <c r="C1" s="1456"/>
      <c r="D1" s="1456"/>
      <c r="E1" s="1457"/>
      <c r="F1" s="1640" t="s">
        <v>18</v>
      </c>
      <c r="G1" s="1641"/>
      <c r="H1" s="1641"/>
      <c r="I1" s="1641"/>
      <c r="J1" s="1641"/>
      <c r="K1" s="1641"/>
      <c r="L1" s="1641"/>
      <c r="M1" s="1642"/>
      <c r="N1" s="1609" t="s">
        <v>645</v>
      </c>
      <c r="O1" s="1610"/>
      <c r="P1" s="1610"/>
      <c r="Q1" s="1610"/>
      <c r="R1" s="1610"/>
      <c r="S1" s="1610"/>
      <c r="T1" s="1611"/>
    </row>
    <row r="2" spans="1:20" ht="16.5" thickBot="1">
      <c r="A2" s="1458"/>
      <c r="B2" s="1459"/>
      <c r="C2" s="1459"/>
      <c r="D2" s="1459"/>
      <c r="E2" s="1460"/>
      <c r="F2" s="1643" t="s">
        <v>17</v>
      </c>
      <c r="G2" s="1644"/>
      <c r="H2" s="1644"/>
      <c r="I2" s="1644"/>
      <c r="J2" s="1644"/>
      <c r="K2" s="1644"/>
      <c r="L2" s="1644"/>
      <c r="M2" s="1645"/>
      <c r="N2" s="1618" t="s">
        <v>430</v>
      </c>
      <c r="O2" s="1619"/>
      <c r="P2" s="1619"/>
      <c r="Q2" s="1619"/>
      <c r="R2" s="1619"/>
      <c r="S2" s="1619"/>
      <c r="T2" s="1620"/>
    </row>
    <row r="3" spans="1:20" ht="16.5" thickBot="1">
      <c r="A3" s="1461"/>
      <c r="B3" s="1462"/>
      <c r="C3" s="1462"/>
      <c r="D3" s="1462"/>
      <c r="E3" s="1463"/>
      <c r="F3" s="1646"/>
      <c r="G3" s="1647"/>
      <c r="H3" s="1647"/>
      <c r="I3" s="1647"/>
      <c r="J3" s="1647"/>
      <c r="K3" s="1647"/>
      <c r="L3" s="1647"/>
      <c r="M3" s="1648"/>
      <c r="N3" s="1621" t="s">
        <v>8</v>
      </c>
      <c r="O3" s="1622"/>
      <c r="P3" s="1622"/>
      <c r="Q3" s="1622"/>
      <c r="R3" s="1622"/>
      <c r="S3" s="1622"/>
      <c r="T3" s="1623"/>
    </row>
    <row r="4" spans="1:20">
      <c r="A4" s="146"/>
      <c r="B4" s="146"/>
      <c r="C4" s="146"/>
      <c r="D4" s="146"/>
      <c r="E4" s="146"/>
      <c r="F4" s="146"/>
      <c r="G4" s="146"/>
      <c r="H4" s="146"/>
      <c r="I4" s="146"/>
      <c r="J4" s="147"/>
      <c r="K4" s="147"/>
      <c r="L4" s="148"/>
      <c r="M4" s="148"/>
      <c r="N4" s="148"/>
      <c r="O4" s="148"/>
      <c r="P4" s="148"/>
      <c r="Q4" s="148"/>
      <c r="R4" s="148"/>
      <c r="S4" s="148"/>
      <c r="T4" s="148"/>
    </row>
    <row r="5" spans="1:20">
      <c r="A5" s="1482" t="s">
        <v>564</v>
      </c>
      <c r="B5" s="1482"/>
      <c r="C5" s="1482"/>
      <c r="D5" s="1482"/>
      <c r="E5" s="1482"/>
      <c r="F5" s="820" t="s">
        <v>565</v>
      </c>
      <c r="G5" s="821"/>
      <c r="H5" s="821"/>
      <c r="I5" s="821"/>
      <c r="J5" s="821"/>
      <c r="K5" s="821"/>
      <c r="L5" s="821"/>
      <c r="M5" s="822"/>
      <c r="N5" s="148"/>
      <c r="O5" s="148"/>
      <c r="P5" s="148"/>
      <c r="Q5" s="148"/>
      <c r="R5" s="148"/>
      <c r="S5" s="148"/>
      <c r="T5" s="148"/>
    </row>
    <row r="6" spans="1:20">
      <c r="A6" s="1482" t="s">
        <v>25</v>
      </c>
      <c r="B6" s="1482"/>
      <c r="C6" s="1482"/>
      <c r="D6" s="1482"/>
      <c r="E6" s="1482"/>
      <c r="F6" s="820">
        <v>2024</v>
      </c>
      <c r="G6" s="821"/>
      <c r="H6" s="821"/>
      <c r="I6" s="821"/>
      <c r="J6" s="821"/>
      <c r="K6" s="821"/>
      <c r="L6" s="821"/>
      <c r="M6" s="822"/>
      <c r="N6" s="148"/>
      <c r="O6" s="148"/>
      <c r="P6" s="148"/>
      <c r="Q6" s="148"/>
      <c r="R6" s="148"/>
      <c r="S6" s="148"/>
      <c r="T6" s="148"/>
    </row>
    <row r="7" spans="1:20">
      <c r="A7" s="1482" t="s">
        <v>6</v>
      </c>
      <c r="B7" s="1482"/>
      <c r="C7" s="1482"/>
      <c r="D7" s="1482"/>
      <c r="E7" s="1482"/>
      <c r="F7" s="820" t="s">
        <v>713</v>
      </c>
      <c r="G7" s="821"/>
      <c r="H7" s="821"/>
      <c r="I7" s="821"/>
      <c r="J7" s="821"/>
      <c r="K7" s="821"/>
      <c r="L7" s="821"/>
      <c r="M7" s="822"/>
      <c r="N7" s="148"/>
      <c r="O7" s="148"/>
      <c r="P7" s="148"/>
      <c r="Q7" s="148"/>
      <c r="R7" s="148"/>
      <c r="S7" s="148"/>
      <c r="T7" s="148"/>
    </row>
    <row r="8" spans="1:20">
      <c r="A8" s="1482" t="s">
        <v>7</v>
      </c>
      <c r="B8" s="1482"/>
      <c r="C8" s="1482"/>
      <c r="D8" s="1482"/>
      <c r="E8" s="1482"/>
      <c r="F8" s="820" t="s">
        <v>1263</v>
      </c>
      <c r="G8" s="821"/>
      <c r="H8" s="821"/>
      <c r="I8" s="821"/>
      <c r="J8" s="821"/>
      <c r="K8" s="821"/>
      <c r="L8" s="821"/>
      <c r="M8" s="822"/>
      <c r="N8" s="148"/>
      <c r="O8" s="148"/>
      <c r="P8" s="148"/>
      <c r="Q8" s="148"/>
      <c r="R8" s="148"/>
      <c r="S8" s="148"/>
      <c r="T8" s="148"/>
    </row>
    <row r="9" spans="1:20" ht="15.75" thickBot="1">
      <c r="A9" s="149"/>
      <c r="B9" s="149"/>
      <c r="C9" s="149"/>
      <c r="D9" s="149"/>
      <c r="E9" s="149"/>
      <c r="F9" s="149"/>
      <c r="G9" s="149"/>
      <c r="H9" s="149"/>
      <c r="I9" s="149"/>
      <c r="J9" s="147"/>
      <c r="K9" s="147"/>
      <c r="L9" s="147"/>
      <c r="M9" s="147"/>
      <c r="N9" s="148"/>
      <c r="O9" s="148"/>
      <c r="P9" s="148"/>
      <c r="Q9" s="148"/>
      <c r="R9" s="148"/>
      <c r="S9" s="148"/>
      <c r="T9" s="148"/>
    </row>
    <row r="10" spans="1:20" ht="32.25" thickBot="1">
      <c r="A10" s="1594" t="s">
        <v>9</v>
      </c>
      <c r="B10" s="1595"/>
      <c r="C10" s="1595"/>
      <c r="D10" s="1595"/>
      <c r="E10" s="1595"/>
      <c r="F10" s="1595"/>
      <c r="G10" s="1595"/>
      <c r="H10" s="1595"/>
      <c r="I10" s="1595"/>
      <c r="J10" s="1595"/>
      <c r="K10" s="1595"/>
      <c r="L10" s="1595"/>
      <c r="M10" s="1595"/>
      <c r="N10" s="1595"/>
      <c r="O10" s="1595"/>
      <c r="P10" s="1595"/>
      <c r="Q10" s="1595"/>
      <c r="R10" s="1595"/>
      <c r="S10" s="1595"/>
      <c r="T10" s="1596"/>
    </row>
    <row r="11" spans="1:20" ht="16.5" thickBot="1">
      <c r="A11" s="150"/>
      <c r="B11" s="151"/>
      <c r="C11" s="151"/>
      <c r="D11" s="151"/>
      <c r="E11" s="151"/>
      <c r="F11" s="151"/>
      <c r="G11" s="151"/>
      <c r="H11" s="151"/>
      <c r="I11" s="151"/>
      <c r="J11" s="151"/>
      <c r="K11" s="151"/>
      <c r="L11" s="151"/>
      <c r="M11" s="151"/>
      <c r="N11" s="151"/>
      <c r="O11" s="151"/>
      <c r="P11" s="151"/>
      <c r="Q11" s="151"/>
      <c r="R11" s="151"/>
      <c r="S11" s="151"/>
      <c r="T11" s="152"/>
    </row>
    <row r="12" spans="1:20" ht="27" thickBot="1">
      <c r="A12" s="1597" t="s">
        <v>16</v>
      </c>
      <c r="B12" s="1598"/>
      <c r="C12" s="1598"/>
      <c r="D12" s="1598"/>
      <c r="E12" s="1598"/>
      <c r="F12" s="1598"/>
      <c r="G12" s="1598"/>
      <c r="H12" s="1598"/>
      <c r="I12" s="1598"/>
      <c r="J12" s="1598"/>
      <c r="K12" s="1598"/>
      <c r="L12" s="1599"/>
      <c r="M12" s="1600" t="s">
        <v>1</v>
      </c>
      <c r="N12" s="1600"/>
      <c r="O12" s="1600"/>
      <c r="P12" s="1600"/>
      <c r="Q12" s="1600"/>
      <c r="R12" s="1600"/>
      <c r="S12" s="1600"/>
      <c r="T12" s="1601"/>
    </row>
    <row r="13" spans="1:20" ht="26.25" customHeight="1" thickBot="1">
      <c r="A13" s="1437" t="s">
        <v>27</v>
      </c>
      <c r="B13" s="1633" t="s">
        <v>481</v>
      </c>
      <c r="C13" s="1634" t="s">
        <v>480</v>
      </c>
      <c r="D13" s="1437" t="s">
        <v>26</v>
      </c>
      <c r="E13" s="1443" t="s">
        <v>19</v>
      </c>
      <c r="F13" s="1445" t="s">
        <v>11</v>
      </c>
      <c r="G13" s="1446"/>
      <c r="H13" s="1446"/>
      <c r="I13" s="1447"/>
      <c r="J13" s="1448" t="s">
        <v>20</v>
      </c>
      <c r="K13" s="1448" t="s">
        <v>21</v>
      </c>
      <c r="L13" s="1448" t="s">
        <v>2</v>
      </c>
      <c r="M13" s="1450" t="s">
        <v>22</v>
      </c>
      <c r="N13" s="1452" t="s">
        <v>3</v>
      </c>
      <c r="O13" s="1453"/>
      <c r="P13" s="1454"/>
      <c r="Q13" s="1424" t="s">
        <v>4</v>
      </c>
      <c r="R13" s="1426" t="s">
        <v>5</v>
      </c>
      <c r="S13" s="153" t="s">
        <v>29</v>
      </c>
      <c r="T13" s="1428" t="s">
        <v>0</v>
      </c>
    </row>
    <row r="14" spans="1:20" ht="30.75" customHeight="1" thickBot="1">
      <c r="A14" s="1438"/>
      <c r="B14" s="1635"/>
      <c r="C14" s="1636"/>
      <c r="D14" s="1438"/>
      <c r="E14" s="1444"/>
      <c r="F14" s="154" t="s">
        <v>12</v>
      </c>
      <c r="G14" s="154" t="s">
        <v>13</v>
      </c>
      <c r="H14" s="154" t="s">
        <v>14</v>
      </c>
      <c r="I14" s="154" t="s">
        <v>15</v>
      </c>
      <c r="J14" s="1449"/>
      <c r="K14" s="1449"/>
      <c r="L14" s="1449"/>
      <c r="M14" s="1451"/>
      <c r="N14" s="155" t="s">
        <v>30</v>
      </c>
      <c r="O14" s="156" t="s">
        <v>28</v>
      </c>
      <c r="P14" s="157" t="s">
        <v>31</v>
      </c>
      <c r="Q14" s="1425"/>
      <c r="R14" s="1427"/>
      <c r="S14" s="158"/>
      <c r="T14" s="1429"/>
    </row>
    <row r="15" spans="1:20" ht="16.5" customHeight="1" thickBot="1">
      <c r="A15" s="146"/>
      <c r="B15" s="146"/>
      <c r="C15" s="146"/>
      <c r="D15" s="146"/>
      <c r="E15" s="146"/>
      <c r="F15" s="146"/>
      <c r="G15" s="146"/>
      <c r="H15" s="146"/>
      <c r="I15" s="146"/>
      <c r="J15" s="146"/>
      <c r="K15" s="146"/>
      <c r="L15" s="173"/>
      <c r="M15" s="146"/>
      <c r="Q15" s="146"/>
      <c r="R15" s="146"/>
      <c r="S15" s="146"/>
      <c r="T15" s="146"/>
    </row>
    <row r="16" spans="1:20" ht="45" customHeight="1">
      <c r="A16" s="922">
        <v>1</v>
      </c>
      <c r="B16" s="1659" t="s">
        <v>634</v>
      </c>
      <c r="C16" s="1659" t="s">
        <v>396</v>
      </c>
      <c r="D16" s="981" t="s">
        <v>566</v>
      </c>
      <c r="E16" s="269" t="s">
        <v>567</v>
      </c>
      <c r="F16" s="972">
        <v>3</v>
      </c>
      <c r="G16" s="972">
        <v>3</v>
      </c>
      <c r="H16" s="972">
        <v>3</v>
      </c>
      <c r="I16" s="972">
        <v>3</v>
      </c>
      <c r="J16" s="1649" t="s">
        <v>568</v>
      </c>
      <c r="K16" s="969">
        <v>0</v>
      </c>
      <c r="L16" s="969">
        <v>0</v>
      </c>
      <c r="M16" s="970">
        <v>6</v>
      </c>
      <c r="N16" s="929">
        <f>IF(M16&lt;1,M16-AVERAGE(F16:I16),M16-(SUM(F16:I16)))</f>
        <v>-6</v>
      </c>
      <c r="O16" s="915">
        <f>IF(M16&lt;1,(AVERAGE(F16:I16)/M16),SUM(F16:I16)/M16)</f>
        <v>2</v>
      </c>
      <c r="P16" s="923" t="str">
        <f t="shared" ref="P16" si="0">IF(O16&lt;=V$17,"T",IF(O16&lt;$Y$17,"R",IF(O16&gt;=$Y$17,"P")))</f>
        <v>P</v>
      </c>
      <c r="Q16" s="1652">
        <v>0.25</v>
      </c>
      <c r="R16" s="1229" t="s">
        <v>569</v>
      </c>
      <c r="S16" s="1229" t="s">
        <v>570</v>
      </c>
      <c r="T16" s="1650" t="s">
        <v>571</v>
      </c>
    </row>
    <row r="17" spans="1:20" ht="48" customHeight="1">
      <c r="A17" s="917"/>
      <c r="B17" s="903"/>
      <c r="C17" s="903"/>
      <c r="D17" s="964"/>
      <c r="E17" s="204" t="s">
        <v>572</v>
      </c>
      <c r="F17" s="973"/>
      <c r="G17" s="973"/>
      <c r="H17" s="973"/>
      <c r="I17" s="973"/>
      <c r="J17" s="887"/>
      <c r="K17" s="948"/>
      <c r="L17" s="948"/>
      <c r="M17" s="952"/>
      <c r="N17" s="930"/>
      <c r="O17" s="916"/>
      <c r="P17" s="924"/>
      <c r="Q17" s="1234"/>
      <c r="R17" s="934"/>
      <c r="S17" s="934"/>
      <c r="T17" s="1219"/>
    </row>
    <row r="18" spans="1:20" ht="31.5" customHeight="1">
      <c r="A18" s="917"/>
      <c r="B18" s="903"/>
      <c r="C18" s="903"/>
      <c r="D18" s="964"/>
      <c r="E18" s="204" t="s">
        <v>573</v>
      </c>
      <c r="F18" s="973"/>
      <c r="G18" s="973"/>
      <c r="H18" s="973"/>
      <c r="I18" s="973"/>
      <c r="J18" s="887"/>
      <c r="K18" s="948"/>
      <c r="L18" s="948"/>
      <c r="M18" s="952"/>
      <c r="N18" s="930"/>
      <c r="O18" s="916"/>
      <c r="P18" s="924"/>
      <c r="Q18" s="1234"/>
      <c r="R18" s="934"/>
      <c r="S18" s="934"/>
      <c r="T18" s="1219"/>
    </row>
    <row r="19" spans="1:20" ht="32.25" customHeight="1">
      <c r="A19" s="917"/>
      <c r="B19" s="903"/>
      <c r="C19" s="903"/>
      <c r="D19" s="964"/>
      <c r="E19" s="204" t="s">
        <v>574</v>
      </c>
      <c r="F19" s="973"/>
      <c r="G19" s="973"/>
      <c r="H19" s="973"/>
      <c r="I19" s="973"/>
      <c r="J19" s="887"/>
      <c r="K19" s="948"/>
      <c r="L19" s="948"/>
      <c r="M19" s="952"/>
      <c r="N19" s="930"/>
      <c r="O19" s="916"/>
      <c r="P19" s="924"/>
      <c r="Q19" s="1234"/>
      <c r="R19" s="934"/>
      <c r="S19" s="934"/>
      <c r="T19" s="1219"/>
    </row>
    <row r="20" spans="1:20" ht="32.25" customHeight="1">
      <c r="A20" s="917"/>
      <c r="B20" s="903"/>
      <c r="C20" s="903"/>
      <c r="D20" s="964"/>
      <c r="E20" s="204" t="s">
        <v>575</v>
      </c>
      <c r="F20" s="973"/>
      <c r="G20" s="973"/>
      <c r="H20" s="973"/>
      <c r="I20" s="973"/>
      <c r="J20" s="887"/>
      <c r="K20" s="948"/>
      <c r="L20" s="948"/>
      <c r="M20" s="952"/>
      <c r="N20" s="930"/>
      <c r="O20" s="916"/>
      <c r="P20" s="924"/>
      <c r="Q20" s="1234"/>
      <c r="R20" s="934"/>
      <c r="S20" s="934"/>
      <c r="T20" s="1219"/>
    </row>
    <row r="21" spans="1:20" ht="83.25" customHeight="1">
      <c r="A21" s="917"/>
      <c r="B21" s="903"/>
      <c r="C21" s="903"/>
      <c r="D21" s="964"/>
      <c r="E21" s="204" t="s">
        <v>576</v>
      </c>
      <c r="F21" s="973"/>
      <c r="G21" s="973"/>
      <c r="H21" s="973"/>
      <c r="I21" s="973"/>
      <c r="J21" s="887"/>
      <c r="K21" s="948"/>
      <c r="L21" s="948"/>
      <c r="M21" s="952"/>
      <c r="N21" s="930"/>
      <c r="O21" s="916"/>
      <c r="P21" s="924"/>
      <c r="Q21" s="1234"/>
      <c r="R21" s="934"/>
      <c r="S21" s="934"/>
      <c r="T21" s="1219"/>
    </row>
    <row r="22" spans="1:20" ht="35.25" customHeight="1">
      <c r="A22" s="917"/>
      <c r="B22" s="903"/>
      <c r="C22" s="903"/>
      <c r="D22" s="964"/>
      <c r="E22" s="204" t="s">
        <v>577</v>
      </c>
      <c r="F22" s="973"/>
      <c r="G22" s="973"/>
      <c r="H22" s="973"/>
      <c r="I22" s="973"/>
      <c r="J22" s="887"/>
      <c r="K22" s="948"/>
      <c r="L22" s="948"/>
      <c r="M22" s="952"/>
      <c r="N22" s="930"/>
      <c r="O22" s="916"/>
      <c r="P22" s="924"/>
      <c r="Q22" s="1234"/>
      <c r="R22" s="934"/>
      <c r="S22" s="934"/>
      <c r="T22" s="1219"/>
    </row>
    <row r="23" spans="1:20" ht="25.5" customHeight="1">
      <c r="A23" s="917"/>
      <c r="B23" s="903"/>
      <c r="C23" s="903"/>
      <c r="D23" s="964"/>
      <c r="E23" s="204" t="s">
        <v>578</v>
      </c>
      <c r="F23" s="973"/>
      <c r="G23" s="973"/>
      <c r="H23" s="973"/>
      <c r="I23" s="973"/>
      <c r="J23" s="887"/>
      <c r="K23" s="948"/>
      <c r="L23" s="948"/>
      <c r="M23" s="952"/>
      <c r="N23" s="930"/>
      <c r="O23" s="916"/>
      <c r="P23" s="924"/>
      <c r="Q23" s="967"/>
      <c r="R23" s="934"/>
      <c r="S23" s="934"/>
      <c r="T23" s="1219"/>
    </row>
    <row r="24" spans="1:20" ht="24.75" customHeight="1">
      <c r="A24" s="917"/>
      <c r="B24" s="903"/>
      <c r="C24" s="903"/>
      <c r="D24" s="1651" t="s">
        <v>579</v>
      </c>
      <c r="E24" s="204" t="s">
        <v>580</v>
      </c>
      <c r="F24" s="973">
        <v>3</v>
      </c>
      <c r="G24" s="973">
        <v>3</v>
      </c>
      <c r="H24" s="973">
        <v>3</v>
      </c>
      <c r="I24" s="973">
        <v>3</v>
      </c>
      <c r="J24" s="887" t="s">
        <v>581</v>
      </c>
      <c r="K24" s="948">
        <v>0</v>
      </c>
      <c r="L24" s="948">
        <v>0</v>
      </c>
      <c r="M24" s="952">
        <v>6</v>
      </c>
      <c r="N24" s="930">
        <v>0</v>
      </c>
      <c r="O24" s="916">
        <f t="shared" ref="O24" si="1">IF(M24&lt;1,(AVERAGE(F24:I24)/M24),SUM(F24:I24)/M24)</f>
        <v>2</v>
      </c>
      <c r="P24" s="924" t="str">
        <f t="shared" ref="P24" si="2">IF(O24&lt;=V$17,"T",IF(O24&lt;$Y$17,"R",IF(O24&gt;=$Y$17,"P")))</f>
        <v>P</v>
      </c>
      <c r="Q24" s="1654">
        <v>0.25</v>
      </c>
      <c r="R24" s="934" t="s">
        <v>582</v>
      </c>
      <c r="S24" s="934" t="s">
        <v>583</v>
      </c>
      <c r="T24" s="1219" t="s">
        <v>584</v>
      </c>
    </row>
    <row r="25" spans="1:20" ht="62.25" customHeight="1">
      <c r="A25" s="917"/>
      <c r="B25" s="903"/>
      <c r="C25" s="903"/>
      <c r="D25" s="1651"/>
      <c r="E25" s="204" t="s">
        <v>585</v>
      </c>
      <c r="F25" s="973"/>
      <c r="G25" s="973"/>
      <c r="H25" s="973"/>
      <c r="I25" s="973"/>
      <c r="J25" s="887"/>
      <c r="K25" s="948"/>
      <c r="L25" s="948"/>
      <c r="M25" s="952"/>
      <c r="N25" s="930"/>
      <c r="O25" s="916"/>
      <c r="P25" s="924"/>
      <c r="Q25" s="934"/>
      <c r="R25" s="934"/>
      <c r="S25" s="934"/>
      <c r="T25" s="1219"/>
    </row>
    <row r="26" spans="1:20" ht="36.75" customHeight="1">
      <c r="A26" s="917"/>
      <c r="B26" s="903"/>
      <c r="C26" s="903"/>
      <c r="D26" s="1651"/>
      <c r="E26" s="204" t="s">
        <v>586</v>
      </c>
      <c r="F26" s="973"/>
      <c r="G26" s="973"/>
      <c r="H26" s="973"/>
      <c r="I26" s="973"/>
      <c r="J26" s="887"/>
      <c r="K26" s="948"/>
      <c r="L26" s="948"/>
      <c r="M26" s="952"/>
      <c r="N26" s="930"/>
      <c r="O26" s="916"/>
      <c r="P26" s="924"/>
      <c r="Q26" s="934"/>
      <c r="R26" s="934"/>
      <c r="S26" s="934"/>
      <c r="T26" s="1219"/>
    </row>
    <row r="27" spans="1:20" ht="48" customHeight="1">
      <c r="A27" s="917"/>
      <c r="B27" s="903"/>
      <c r="C27" s="903"/>
      <c r="D27" s="1651"/>
      <c r="E27" s="204" t="s">
        <v>587</v>
      </c>
      <c r="F27" s="973"/>
      <c r="G27" s="973"/>
      <c r="H27" s="973"/>
      <c r="I27" s="973"/>
      <c r="J27" s="887"/>
      <c r="K27" s="948"/>
      <c r="L27" s="948"/>
      <c r="M27" s="952"/>
      <c r="N27" s="930"/>
      <c r="O27" s="916"/>
      <c r="P27" s="924"/>
      <c r="Q27" s="934"/>
      <c r="R27" s="934"/>
      <c r="S27" s="934"/>
      <c r="T27" s="1219"/>
    </row>
    <row r="28" spans="1:20" ht="49.5" customHeight="1">
      <c r="A28" s="917"/>
      <c r="B28" s="903"/>
      <c r="C28" s="903"/>
      <c r="D28" s="1651"/>
      <c r="E28" s="204" t="s">
        <v>588</v>
      </c>
      <c r="F28" s="973"/>
      <c r="G28" s="973"/>
      <c r="H28" s="973"/>
      <c r="I28" s="973"/>
      <c r="J28" s="887"/>
      <c r="K28" s="948"/>
      <c r="L28" s="948"/>
      <c r="M28" s="952"/>
      <c r="N28" s="930"/>
      <c r="O28" s="916"/>
      <c r="P28" s="924"/>
      <c r="Q28" s="934"/>
      <c r="R28" s="934"/>
      <c r="S28" s="934"/>
      <c r="T28" s="1219"/>
    </row>
    <row r="29" spans="1:20" ht="51.75" customHeight="1">
      <c r="A29" s="917"/>
      <c r="B29" s="903"/>
      <c r="C29" s="903"/>
      <c r="D29" s="1651"/>
      <c r="E29" s="204" t="s">
        <v>589</v>
      </c>
      <c r="F29" s="973"/>
      <c r="G29" s="973"/>
      <c r="H29" s="973"/>
      <c r="I29" s="973"/>
      <c r="J29" s="887"/>
      <c r="K29" s="948"/>
      <c r="L29" s="948"/>
      <c r="M29" s="952"/>
      <c r="N29" s="930"/>
      <c r="O29" s="916"/>
      <c r="P29" s="924"/>
      <c r="Q29" s="934"/>
      <c r="R29" s="934"/>
      <c r="S29" s="934"/>
      <c r="T29" s="1219"/>
    </row>
    <row r="30" spans="1:20" ht="32.25" customHeight="1">
      <c r="A30" s="917"/>
      <c r="B30" s="903"/>
      <c r="C30" s="903"/>
      <c r="D30" s="964" t="s">
        <v>590</v>
      </c>
      <c r="E30" s="204" t="s">
        <v>591</v>
      </c>
      <c r="F30" s="973">
        <v>3</v>
      </c>
      <c r="G30" s="973">
        <v>3</v>
      </c>
      <c r="H30" s="973">
        <v>3</v>
      </c>
      <c r="I30" s="973">
        <v>3</v>
      </c>
      <c r="J30" s="887" t="s">
        <v>592</v>
      </c>
      <c r="K30" s="948">
        <v>0</v>
      </c>
      <c r="L30" s="948">
        <v>0</v>
      </c>
      <c r="M30" s="952">
        <v>0</v>
      </c>
      <c r="N30" s="930">
        <v>3</v>
      </c>
      <c r="O30" s="916">
        <v>1</v>
      </c>
      <c r="P30" s="924" t="str">
        <f t="shared" ref="P30" si="3">IF(O30&lt;=V$17,"T",IF(O30&lt;$Y$17,"R",IF(O30&gt;=$Y$17,"P")))</f>
        <v>P</v>
      </c>
      <c r="Q30" s="1654">
        <v>0.25</v>
      </c>
      <c r="R30" s="934" t="s">
        <v>593</v>
      </c>
      <c r="S30" s="934" t="s">
        <v>594</v>
      </c>
      <c r="T30" s="1219" t="s">
        <v>595</v>
      </c>
    </row>
    <row r="31" spans="1:20" ht="29.25" customHeight="1">
      <c r="A31" s="917"/>
      <c r="B31" s="903"/>
      <c r="C31" s="903"/>
      <c r="D31" s="964"/>
      <c r="E31" s="204" t="s">
        <v>596</v>
      </c>
      <c r="F31" s="973"/>
      <c r="G31" s="973"/>
      <c r="H31" s="973"/>
      <c r="I31" s="973"/>
      <c r="J31" s="887"/>
      <c r="K31" s="948"/>
      <c r="L31" s="948"/>
      <c r="M31" s="952"/>
      <c r="N31" s="930"/>
      <c r="O31" s="916"/>
      <c r="P31" s="924"/>
      <c r="Q31" s="934"/>
      <c r="R31" s="934"/>
      <c r="S31" s="934"/>
      <c r="T31" s="1219"/>
    </row>
    <row r="32" spans="1:20" ht="28.5" customHeight="1">
      <c r="A32" s="917"/>
      <c r="B32" s="903"/>
      <c r="C32" s="903"/>
      <c r="D32" s="964"/>
      <c r="E32" s="204" t="s">
        <v>597</v>
      </c>
      <c r="F32" s="973"/>
      <c r="G32" s="973"/>
      <c r="H32" s="973"/>
      <c r="I32" s="973"/>
      <c r="J32" s="887"/>
      <c r="K32" s="948"/>
      <c r="L32" s="948"/>
      <c r="M32" s="952"/>
      <c r="N32" s="930"/>
      <c r="O32" s="916"/>
      <c r="P32" s="924"/>
      <c r="Q32" s="934"/>
      <c r="R32" s="934"/>
      <c r="S32" s="934"/>
      <c r="T32" s="1219"/>
    </row>
    <row r="33" spans="1:20" ht="43.5" customHeight="1">
      <c r="A33" s="917"/>
      <c r="B33" s="903"/>
      <c r="C33" s="903"/>
      <c r="D33" s="964"/>
      <c r="E33" s="204" t="s">
        <v>598</v>
      </c>
      <c r="F33" s="973"/>
      <c r="G33" s="973"/>
      <c r="H33" s="973"/>
      <c r="I33" s="973"/>
      <c r="J33" s="887"/>
      <c r="K33" s="948"/>
      <c r="L33" s="948"/>
      <c r="M33" s="952"/>
      <c r="N33" s="930"/>
      <c r="O33" s="916"/>
      <c r="P33" s="924"/>
      <c r="Q33" s="934"/>
      <c r="R33" s="934"/>
      <c r="S33" s="934"/>
      <c r="T33" s="1219"/>
    </row>
    <row r="34" spans="1:20" ht="29.25" customHeight="1">
      <c r="A34" s="917"/>
      <c r="B34" s="903"/>
      <c r="C34" s="903"/>
      <c r="D34" s="964" t="s">
        <v>599</v>
      </c>
      <c r="E34" s="204" t="s">
        <v>600</v>
      </c>
      <c r="F34" s="973">
        <v>3</v>
      </c>
      <c r="G34" s="967">
        <v>3</v>
      </c>
      <c r="H34" s="973">
        <v>3</v>
      </c>
      <c r="I34" s="973">
        <v>3</v>
      </c>
      <c r="J34" s="887" t="s">
        <v>601</v>
      </c>
      <c r="K34" s="948">
        <v>0</v>
      </c>
      <c r="L34" s="950">
        <v>0</v>
      </c>
      <c r="M34" s="952">
        <v>24</v>
      </c>
      <c r="N34" s="930" t="e">
        <f>IF(#REF!&lt;1,#REF!-AVERAGE(F34:I34),#REF!-(SUM(F34:I34)))</f>
        <v>#REF!</v>
      </c>
      <c r="O34" s="916">
        <v>1</v>
      </c>
      <c r="P34" s="924" t="str">
        <f t="shared" ref="P34" si="4">IF(O34&lt;=V$17,"T",IF(O34&lt;$Y$17,"R",IF(O34&gt;=$Y$17,"P")))</f>
        <v>P</v>
      </c>
      <c r="Q34" s="1127">
        <v>0.25</v>
      </c>
      <c r="R34" s="817" t="s">
        <v>602</v>
      </c>
      <c r="S34" s="817" t="s">
        <v>603</v>
      </c>
      <c r="T34" s="1653" t="s">
        <v>604</v>
      </c>
    </row>
    <row r="35" spans="1:20" ht="34.5" customHeight="1">
      <c r="A35" s="917"/>
      <c r="B35" s="903"/>
      <c r="C35" s="903"/>
      <c r="D35" s="964"/>
      <c r="E35" s="204" t="s">
        <v>605</v>
      </c>
      <c r="F35" s="973"/>
      <c r="G35" s="967"/>
      <c r="H35" s="973"/>
      <c r="I35" s="973"/>
      <c r="J35" s="887"/>
      <c r="K35" s="948"/>
      <c r="L35" s="950"/>
      <c r="M35" s="952"/>
      <c r="N35" s="930"/>
      <c r="O35" s="916"/>
      <c r="P35" s="924"/>
      <c r="Q35" s="943"/>
      <c r="R35" s="817"/>
      <c r="S35" s="817"/>
      <c r="T35" s="1653"/>
    </row>
    <row r="36" spans="1:20" ht="25.5" customHeight="1">
      <c r="A36" s="917"/>
      <c r="B36" s="903"/>
      <c r="C36" s="903"/>
      <c r="D36" s="964"/>
      <c r="E36" s="204" t="s">
        <v>606</v>
      </c>
      <c r="F36" s="973"/>
      <c r="G36" s="967"/>
      <c r="H36" s="973"/>
      <c r="I36" s="973"/>
      <c r="J36" s="887"/>
      <c r="K36" s="948"/>
      <c r="L36" s="950"/>
      <c r="M36" s="952"/>
      <c r="N36" s="930"/>
      <c r="O36" s="916"/>
      <c r="P36" s="924"/>
      <c r="Q36" s="943"/>
      <c r="R36" s="817"/>
      <c r="S36" s="817"/>
      <c r="T36" s="1653"/>
    </row>
    <row r="37" spans="1:20" ht="22.5" customHeight="1">
      <c r="A37" s="917"/>
      <c r="B37" s="903"/>
      <c r="C37" s="903"/>
      <c r="D37" s="964"/>
      <c r="E37" s="204" t="s">
        <v>607</v>
      </c>
      <c r="F37" s="973"/>
      <c r="G37" s="967"/>
      <c r="H37" s="973"/>
      <c r="I37" s="973"/>
      <c r="J37" s="887"/>
      <c r="K37" s="948"/>
      <c r="L37" s="950"/>
      <c r="M37" s="952"/>
      <c r="N37" s="930"/>
      <c r="O37" s="916"/>
      <c r="P37" s="924"/>
      <c r="Q37" s="943"/>
      <c r="R37" s="817"/>
      <c r="S37" s="817"/>
      <c r="T37" s="1653"/>
    </row>
    <row r="38" spans="1:20" ht="35.25" customHeight="1">
      <c r="A38" s="917"/>
      <c r="B38" s="903"/>
      <c r="C38" s="903"/>
      <c r="D38" s="964"/>
      <c r="E38" s="204" t="s">
        <v>608</v>
      </c>
      <c r="F38" s="973"/>
      <c r="G38" s="967"/>
      <c r="H38" s="973"/>
      <c r="I38" s="973"/>
      <c r="J38" s="887"/>
      <c r="K38" s="948"/>
      <c r="L38" s="950"/>
      <c r="M38" s="952"/>
      <c r="N38" s="930"/>
      <c r="O38" s="916"/>
      <c r="P38" s="924"/>
      <c r="Q38" s="943"/>
      <c r="R38" s="817"/>
      <c r="S38" s="817"/>
      <c r="T38" s="1653"/>
    </row>
    <row r="39" spans="1:20" ht="33" customHeight="1">
      <c r="A39" s="917"/>
      <c r="B39" s="903"/>
      <c r="C39" s="903"/>
      <c r="D39" s="964"/>
      <c r="E39" s="204" t="s">
        <v>609</v>
      </c>
      <c r="F39" s="973"/>
      <c r="G39" s="967"/>
      <c r="H39" s="973"/>
      <c r="I39" s="973"/>
      <c r="J39" s="887"/>
      <c r="K39" s="948"/>
      <c r="L39" s="950"/>
      <c r="M39" s="952"/>
      <c r="N39" s="930"/>
      <c r="O39" s="916"/>
      <c r="P39" s="924"/>
      <c r="Q39" s="943"/>
      <c r="R39" s="817"/>
      <c r="S39" s="817"/>
      <c r="T39" s="1653"/>
    </row>
    <row r="40" spans="1:20" ht="43.5" customHeight="1">
      <c r="A40" s="917"/>
      <c r="B40" s="903"/>
      <c r="C40" s="903"/>
      <c r="D40" s="309" t="s">
        <v>610</v>
      </c>
      <c r="E40" s="204" t="s">
        <v>611</v>
      </c>
      <c r="F40" s="181">
        <v>0</v>
      </c>
      <c r="G40" s="181"/>
      <c r="H40" s="181"/>
      <c r="I40" s="181"/>
      <c r="J40" s="281" t="s">
        <v>612</v>
      </c>
      <c r="K40" s="205">
        <v>0</v>
      </c>
      <c r="L40" s="286">
        <v>0</v>
      </c>
      <c r="M40" s="740">
        <v>0</v>
      </c>
      <c r="N40" s="197">
        <f t="shared" ref="N40:N41" si="5">IF(M40&lt;1,M40-AVERAGE(F40:I40),M40-(SUM(F40:I40)))</f>
        <v>0</v>
      </c>
      <c r="O40" s="198">
        <v>1</v>
      </c>
      <c r="P40" s="681" t="str">
        <f t="shared" ref="P40" si="6">IF(O40&lt;=V$17,"T",IF(O40&lt;$Y$17,"R",IF(O40&gt;=$Y$17,"P")))</f>
        <v>P</v>
      </c>
      <c r="Q40" s="268">
        <v>0.25</v>
      </c>
      <c r="R40" s="511" t="s">
        <v>613</v>
      </c>
      <c r="S40" s="511" t="s">
        <v>614</v>
      </c>
      <c r="T40" s="739" t="s">
        <v>615</v>
      </c>
    </row>
    <row r="41" spans="1:20" ht="27.75" customHeight="1">
      <c r="A41" s="917"/>
      <c r="B41" s="903"/>
      <c r="C41" s="903"/>
      <c r="D41" s="964" t="s">
        <v>616</v>
      </c>
      <c r="E41" s="1223" t="s">
        <v>617</v>
      </c>
      <c r="F41" s="973">
        <v>3</v>
      </c>
      <c r="G41" s="973">
        <v>3</v>
      </c>
      <c r="H41" s="973">
        <v>3</v>
      </c>
      <c r="I41" s="973">
        <v>3</v>
      </c>
      <c r="J41" s="887" t="s">
        <v>618</v>
      </c>
      <c r="K41" s="948">
        <v>0</v>
      </c>
      <c r="L41" s="950">
        <v>0</v>
      </c>
      <c r="M41" s="952">
        <v>6</v>
      </c>
      <c r="N41" s="930">
        <f t="shared" si="5"/>
        <v>-6</v>
      </c>
      <c r="O41" s="916">
        <f t="shared" ref="O41" si="7">IF(M41&lt;1,(AVERAGE(F41:I41)/M41),SUM(F41:I41)/M41)</f>
        <v>2</v>
      </c>
      <c r="P41" s="924" t="str">
        <f t="shared" ref="P41:P43" si="8">IF(O41&lt;=V$17,"T",IF(O41&lt;$Y$17,"R",IF(O41&gt;=$Y$17,"P")))</f>
        <v>P</v>
      </c>
      <c r="Q41" s="1127">
        <v>0</v>
      </c>
      <c r="R41" s="817" t="s">
        <v>105</v>
      </c>
      <c r="S41" s="817" t="s">
        <v>619</v>
      </c>
      <c r="T41" s="1653" t="s">
        <v>620</v>
      </c>
    </row>
    <row r="42" spans="1:20" ht="15.75" customHeight="1">
      <c r="A42" s="917"/>
      <c r="B42" s="903"/>
      <c r="C42" s="903"/>
      <c r="D42" s="964"/>
      <c r="E42" s="1223"/>
      <c r="F42" s="973"/>
      <c r="G42" s="973"/>
      <c r="H42" s="973"/>
      <c r="I42" s="973"/>
      <c r="J42" s="887"/>
      <c r="K42" s="948"/>
      <c r="L42" s="950"/>
      <c r="M42" s="952"/>
      <c r="N42" s="930"/>
      <c r="O42" s="916"/>
      <c r="P42" s="924"/>
      <c r="Q42" s="943"/>
      <c r="R42" s="817"/>
      <c r="S42" s="817"/>
      <c r="T42" s="1653"/>
    </row>
    <row r="43" spans="1:20" ht="15" customHeight="1">
      <c r="A43" s="917"/>
      <c r="B43" s="903"/>
      <c r="C43" s="903"/>
      <c r="D43" s="964" t="s">
        <v>621</v>
      </c>
      <c r="E43" s="1223" t="s">
        <v>622</v>
      </c>
      <c r="F43" s="973">
        <v>3</v>
      </c>
      <c r="G43" s="973">
        <v>3</v>
      </c>
      <c r="H43" s="973">
        <v>3</v>
      </c>
      <c r="I43" s="973">
        <v>3</v>
      </c>
      <c r="J43" s="887" t="s">
        <v>623</v>
      </c>
      <c r="K43" s="948">
        <v>0</v>
      </c>
      <c r="L43" s="950">
        <v>0</v>
      </c>
      <c r="M43" s="952">
        <v>6</v>
      </c>
      <c r="N43" s="930">
        <f t="shared" ref="N43" si="9">IF(M43&lt;1,M43-AVERAGE(F43:I43),M43-(SUM(F43:I43)))</f>
        <v>-6</v>
      </c>
      <c r="O43" s="916">
        <f t="shared" ref="O43" si="10">IF(M43&lt;1,(AVERAGE(F43:I43)/M43),SUM(F43:I43)/M43)</f>
        <v>2</v>
      </c>
      <c r="P43" s="924" t="str">
        <f t="shared" si="8"/>
        <v>P</v>
      </c>
      <c r="Q43" s="1127">
        <v>0</v>
      </c>
      <c r="R43" s="817" t="s">
        <v>624</v>
      </c>
      <c r="S43" s="817" t="s">
        <v>625</v>
      </c>
      <c r="T43" s="1653" t="s">
        <v>626</v>
      </c>
    </row>
    <row r="44" spans="1:20" ht="42" customHeight="1">
      <c r="A44" s="917"/>
      <c r="B44" s="903"/>
      <c r="C44" s="903"/>
      <c r="D44" s="964"/>
      <c r="E44" s="1223"/>
      <c r="F44" s="973"/>
      <c r="G44" s="973"/>
      <c r="H44" s="973"/>
      <c r="I44" s="973"/>
      <c r="J44" s="887"/>
      <c r="K44" s="948"/>
      <c r="L44" s="950"/>
      <c r="M44" s="952"/>
      <c r="N44" s="930"/>
      <c r="O44" s="916"/>
      <c r="P44" s="924"/>
      <c r="Q44" s="1127"/>
      <c r="R44" s="817"/>
      <c r="S44" s="817"/>
      <c r="T44" s="1653"/>
    </row>
    <row r="45" spans="1:20" ht="39" customHeight="1">
      <c r="A45" s="917"/>
      <c r="B45" s="903"/>
      <c r="C45" s="903"/>
      <c r="D45" s="964"/>
      <c r="E45" s="207" t="s">
        <v>708</v>
      </c>
      <c r="F45" s="973"/>
      <c r="G45" s="973"/>
      <c r="H45" s="973"/>
      <c r="I45" s="973"/>
      <c r="J45" s="887"/>
      <c r="K45" s="948"/>
      <c r="L45" s="950"/>
      <c r="M45" s="952"/>
      <c r="N45" s="930"/>
      <c r="O45" s="916"/>
      <c r="P45" s="924"/>
      <c r="Q45" s="943"/>
      <c r="R45" s="817"/>
      <c r="S45" s="817"/>
      <c r="T45" s="1653"/>
    </row>
    <row r="46" spans="1:20" ht="27.75" customHeight="1">
      <c r="A46" s="917"/>
      <c r="B46" s="903"/>
      <c r="C46" s="903"/>
      <c r="D46" s="964" t="s">
        <v>627</v>
      </c>
      <c r="E46" s="207" t="s">
        <v>628</v>
      </c>
      <c r="F46" s="973"/>
      <c r="G46" s="973"/>
      <c r="H46" s="973"/>
      <c r="I46" s="973">
        <v>1</v>
      </c>
      <c r="J46" s="887" t="s">
        <v>629</v>
      </c>
      <c r="K46" s="948">
        <v>0</v>
      </c>
      <c r="L46" s="950">
        <v>0</v>
      </c>
      <c r="M46" s="952">
        <v>1</v>
      </c>
      <c r="N46" s="930">
        <f t="shared" ref="N46" si="11">IF(M46&lt;1,M46-AVERAGE(F46:I46),M46-(SUM(F46:I46)))</f>
        <v>0</v>
      </c>
      <c r="O46" s="916">
        <v>1</v>
      </c>
      <c r="P46" s="924" t="str">
        <f t="shared" ref="P46" si="12">IF(O46&lt;=V$17,"T",IF(O46&lt;$Y$17,"R",IF(O46&gt;=$Y$17,"P")))</f>
        <v>P</v>
      </c>
      <c r="Q46" s="1127">
        <v>0</v>
      </c>
      <c r="R46" s="817" t="s">
        <v>630</v>
      </c>
      <c r="S46" s="817" t="s">
        <v>631</v>
      </c>
      <c r="T46" s="1653" t="s">
        <v>632</v>
      </c>
    </row>
    <row r="47" spans="1:20" ht="33" customHeight="1" thickBot="1">
      <c r="A47" s="918"/>
      <c r="B47" s="904"/>
      <c r="C47" s="904"/>
      <c r="D47" s="978"/>
      <c r="E47" s="310" t="s">
        <v>633</v>
      </c>
      <c r="F47" s="1655"/>
      <c r="G47" s="1655"/>
      <c r="H47" s="1655"/>
      <c r="I47" s="1655"/>
      <c r="J47" s="1656"/>
      <c r="K47" s="949"/>
      <c r="L47" s="951"/>
      <c r="M47" s="953"/>
      <c r="N47" s="954"/>
      <c r="O47" s="941"/>
      <c r="P47" s="942"/>
      <c r="Q47" s="944"/>
      <c r="R47" s="1657"/>
      <c r="S47" s="1657"/>
      <c r="T47" s="1658"/>
    </row>
    <row r="48" spans="1:20" ht="15" customHeight="1">
      <c r="M48" s="427"/>
    </row>
  </sheetData>
  <mergeCells count="148">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 ref="P41:P42"/>
    <mergeCell ref="Q41:Q42"/>
    <mergeCell ref="I46:I47"/>
    <mergeCell ref="J46:J47"/>
    <mergeCell ref="L43:L45"/>
    <mergeCell ref="M43:M45"/>
    <mergeCell ref="D43:D45"/>
    <mergeCell ref="E43:E44"/>
    <mergeCell ref="F43:F45"/>
    <mergeCell ref="G43:G45"/>
    <mergeCell ref="H43:H45"/>
    <mergeCell ref="I43:I45"/>
    <mergeCell ref="J43:J45"/>
    <mergeCell ref="K43:K45"/>
    <mergeCell ref="D41:D42"/>
    <mergeCell ref="E41:E42"/>
    <mergeCell ref="F41:F42"/>
    <mergeCell ref="G41:G42"/>
    <mergeCell ref="D46:D47"/>
    <mergeCell ref="F46:F47"/>
    <mergeCell ref="G46:G47"/>
    <mergeCell ref="A16:A47"/>
    <mergeCell ref="H46:H47"/>
    <mergeCell ref="D16:D23"/>
    <mergeCell ref="F16:F23"/>
    <mergeCell ref="G16:G23"/>
    <mergeCell ref="H16:H23"/>
    <mergeCell ref="R34:R39"/>
    <mergeCell ref="S34:S39"/>
    <mergeCell ref="R41:R42"/>
    <mergeCell ref="S41:S42"/>
    <mergeCell ref="H41:H42"/>
    <mergeCell ref="I41:I42"/>
    <mergeCell ref="J41:J42"/>
    <mergeCell ref="K41:K42"/>
    <mergeCell ref="L41:L42"/>
    <mergeCell ref="M41:M42"/>
    <mergeCell ref="I34:I39"/>
    <mergeCell ref="N30:N33"/>
    <mergeCell ref="O30:O33"/>
    <mergeCell ref="P30:P33"/>
    <mergeCell ref="P34:P39"/>
    <mergeCell ref="Q34:Q39"/>
    <mergeCell ref="O24:O29"/>
    <mergeCell ref="P24:P29"/>
    <mergeCell ref="Q24:Q29"/>
    <mergeCell ref="M24:M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I16:I23"/>
    <mergeCell ref="J16:J23"/>
    <mergeCell ref="K16:K23"/>
    <mergeCell ref="L16:L23"/>
    <mergeCell ref="L24:L29"/>
    <mergeCell ref="S16:S2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A5:E5"/>
    <mergeCell ref="F5:M5"/>
    <mergeCell ref="A6:E6"/>
    <mergeCell ref="F6:M6"/>
    <mergeCell ref="A7:E7"/>
    <mergeCell ref="F7:M7"/>
    <mergeCell ref="A1:E3"/>
    <mergeCell ref="F1:M1"/>
    <mergeCell ref="N1:T1"/>
    <mergeCell ref="F2:M3"/>
    <mergeCell ref="N2:T2"/>
    <mergeCell ref="N3:T3"/>
  </mergeCells>
  <conditionalFormatting sqref="P16">
    <cfRule type="containsText" dxfId="32" priority="49" stopIfTrue="1" operator="containsText" text="P">
      <formula>NOT(ISERROR(SEARCH("P",P16)))</formula>
    </cfRule>
    <cfRule type="containsText" dxfId="31" priority="50" stopIfTrue="1" operator="containsText" text="R">
      <formula>NOT(ISERROR(SEARCH("R",P16)))</formula>
    </cfRule>
    <cfRule type="containsText" dxfId="30" priority="51" operator="containsText" text="T">
      <formula>NOT(ISERROR(SEARCH("T",P16)))</formula>
    </cfRule>
    <cfRule type="iconSet" priority="52">
      <iconSet iconSet="3Symbols2">
        <cfvo type="percent" val="0"/>
        <cfvo type="percent" val="0.74"/>
        <cfvo type="percent" val="0.85"/>
      </iconSet>
    </cfRule>
  </conditionalFormatting>
  <conditionalFormatting sqref="P24">
    <cfRule type="containsText" dxfId="29" priority="45" stopIfTrue="1" operator="containsText" text="P">
      <formula>NOT(ISERROR(SEARCH("P",P24)))</formula>
    </cfRule>
    <cfRule type="containsText" dxfId="28" priority="46" stopIfTrue="1" operator="containsText" text="R">
      <formula>NOT(ISERROR(SEARCH("R",P24)))</formula>
    </cfRule>
    <cfRule type="containsText" dxfId="27" priority="47" operator="containsText" text="T">
      <formula>NOT(ISERROR(SEARCH("T",P24)))</formula>
    </cfRule>
    <cfRule type="iconSet" priority="48">
      <iconSet iconSet="3Symbols2">
        <cfvo type="percent" val="0"/>
        <cfvo type="percent" val="0.74"/>
        <cfvo type="percent" val="0.85"/>
      </iconSet>
    </cfRule>
  </conditionalFormatting>
  <conditionalFormatting sqref="P30">
    <cfRule type="containsText" dxfId="26" priority="29" stopIfTrue="1" operator="containsText" text="P">
      <formula>NOT(ISERROR(SEARCH("P",P30)))</formula>
    </cfRule>
    <cfRule type="containsText" dxfId="25" priority="30" stopIfTrue="1" operator="containsText" text="R">
      <formula>NOT(ISERROR(SEARCH("R",P30)))</formula>
    </cfRule>
    <cfRule type="containsText" dxfId="24" priority="31" operator="containsText" text="T">
      <formula>NOT(ISERROR(SEARCH("T",P30)))</formula>
    </cfRule>
    <cfRule type="iconSet" priority="32">
      <iconSet iconSet="3Symbols2">
        <cfvo type="percent" val="0"/>
        <cfvo type="percent" val="0.74"/>
        <cfvo type="percent" val="0.85"/>
      </iconSet>
    </cfRule>
  </conditionalFormatting>
  <conditionalFormatting sqref="P34">
    <cfRule type="containsText" dxfId="23" priority="5" stopIfTrue="1" operator="containsText" text="P">
      <formula>NOT(ISERROR(SEARCH("P",P34)))</formula>
    </cfRule>
    <cfRule type="containsText" dxfId="22" priority="6" stopIfTrue="1" operator="containsText" text="R">
      <formula>NOT(ISERROR(SEARCH("R",P34)))</formula>
    </cfRule>
    <cfRule type="containsText" dxfId="21"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24">
      <iconSet iconSet="3Symbols2">
        <cfvo type="percent" val="0"/>
        <cfvo type="percent" val="0.74"/>
        <cfvo type="percent" val="0.85"/>
      </iconSet>
    </cfRule>
  </conditionalFormatting>
  <conditionalFormatting sqref="P40:P41">
    <cfRule type="containsText" dxfId="20" priority="9" stopIfTrue="1" operator="containsText" text="P">
      <formula>NOT(ISERROR(SEARCH("P",P40)))</formula>
    </cfRule>
    <cfRule type="containsText" dxfId="19" priority="10" stopIfTrue="1" operator="containsText" text="R">
      <formula>NOT(ISERROR(SEARCH("R",P40)))</formula>
    </cfRule>
    <cfRule type="containsText" dxfId="18"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17" priority="17" stopIfTrue="1" operator="containsText" text="P">
      <formula>NOT(ISERROR(SEARCH("P",P43)))</formula>
    </cfRule>
    <cfRule type="containsText" dxfId="16" priority="18" stopIfTrue="1" operator="containsText" text="R">
      <formula>NOT(ISERROR(SEARCH("R",P43)))</formula>
    </cfRule>
    <cfRule type="containsText" dxfId="15" priority="19" operator="containsText" text="T">
      <formula>NOT(ISERROR(SEARCH("T",P43)))</formula>
    </cfRule>
    <cfRule type="iconSet" priority="20">
      <iconSet iconSet="3Symbols2">
        <cfvo type="percent" val="0"/>
        <cfvo type="percent" val="0.74"/>
        <cfvo type="percent" val="0.85"/>
      </iconSet>
    </cfRule>
  </conditionalFormatting>
  <conditionalFormatting sqref="P46">
    <cfRule type="containsText" dxfId="14" priority="1" stopIfTrue="1" operator="containsText" text="P">
      <formula>NOT(ISERROR(SEARCH("P",P46)))</formula>
    </cfRule>
    <cfRule type="containsText" dxfId="13" priority="2" stopIfTrue="1" operator="containsText" text="R">
      <formula>NOT(ISERROR(SEARCH("R",P46)))</formula>
    </cfRule>
    <cfRule type="containsText" dxfId="12"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5"/>
  <sheetViews>
    <sheetView topLeftCell="A10" workbookViewId="0">
      <selection activeCell="H23" sqref="H23"/>
    </sheetView>
  </sheetViews>
  <sheetFormatPr baseColWidth="10" defaultRowHeight="15"/>
  <cols>
    <col min="1" max="1" width="6.85546875" customWidth="1"/>
    <col min="4" max="4" width="29.85546875" customWidth="1"/>
    <col min="5" max="5" width="67.7109375" customWidth="1"/>
    <col min="6" max="6" width="11" customWidth="1"/>
    <col min="7" max="7" width="6.5703125" customWidth="1"/>
    <col min="8" max="8" width="7.42578125" customWidth="1"/>
    <col min="9" max="9" width="5.85546875" customWidth="1"/>
    <col min="10" max="10" width="31"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455"/>
      <c r="B1" s="1456"/>
      <c r="C1" s="1456"/>
      <c r="D1" s="1456"/>
      <c r="E1" s="1457"/>
      <c r="F1" s="1640" t="s">
        <v>18</v>
      </c>
      <c r="G1" s="1641"/>
      <c r="H1" s="1641"/>
      <c r="I1" s="1641"/>
      <c r="J1" s="1641"/>
      <c r="K1" s="1641"/>
      <c r="L1" s="1641"/>
      <c r="M1" s="1642"/>
      <c r="N1" s="1609" t="s">
        <v>645</v>
      </c>
      <c r="O1" s="1610"/>
      <c r="P1" s="1610"/>
      <c r="Q1" s="1610"/>
      <c r="R1" s="1610"/>
      <c r="S1" s="1610"/>
      <c r="T1" s="1611"/>
    </row>
    <row r="2" spans="1:20" ht="16.5" thickBot="1">
      <c r="A2" s="1458"/>
      <c r="B2" s="1459"/>
      <c r="C2" s="1459"/>
      <c r="D2" s="1459"/>
      <c r="E2" s="1460"/>
      <c r="F2" s="1643" t="s">
        <v>17</v>
      </c>
      <c r="G2" s="1644"/>
      <c r="H2" s="1644"/>
      <c r="I2" s="1644"/>
      <c r="J2" s="1644"/>
      <c r="K2" s="1644"/>
      <c r="L2" s="1644"/>
      <c r="M2" s="1645"/>
      <c r="N2" s="1618" t="s">
        <v>23</v>
      </c>
      <c r="O2" s="1619"/>
      <c r="P2" s="1619"/>
      <c r="Q2" s="1619"/>
      <c r="R2" s="1619"/>
      <c r="S2" s="1619"/>
      <c r="T2" s="1620"/>
    </row>
    <row r="3" spans="1:20" ht="38.25" customHeight="1" thickBot="1">
      <c r="A3" s="1461"/>
      <c r="B3" s="1462"/>
      <c r="C3" s="1462"/>
      <c r="D3" s="1462"/>
      <c r="E3" s="1463"/>
      <c r="F3" s="1646"/>
      <c r="G3" s="1647"/>
      <c r="H3" s="1647"/>
      <c r="I3" s="1647"/>
      <c r="J3" s="1647"/>
      <c r="K3" s="1647"/>
      <c r="L3" s="1647"/>
      <c r="M3" s="1648"/>
      <c r="N3" s="1621" t="s">
        <v>8</v>
      </c>
      <c r="O3" s="1622"/>
      <c r="P3" s="1622"/>
      <c r="Q3" s="1622"/>
      <c r="R3" s="1622"/>
      <c r="S3" s="1622"/>
      <c r="T3" s="1623"/>
    </row>
    <row r="4" spans="1:20">
      <c r="A4" s="146"/>
      <c r="B4" s="146"/>
      <c r="C4" s="146"/>
      <c r="D4" s="146"/>
      <c r="E4" s="146"/>
      <c r="F4" s="146"/>
      <c r="G4" s="146"/>
      <c r="H4" s="146"/>
      <c r="I4" s="146"/>
      <c r="J4" s="147"/>
      <c r="K4" s="147"/>
      <c r="L4" s="148"/>
      <c r="M4" s="148"/>
      <c r="N4" s="148"/>
      <c r="O4" s="148"/>
      <c r="P4" s="148"/>
      <c r="Q4" s="148"/>
      <c r="R4" s="148"/>
      <c r="S4" s="148"/>
      <c r="T4" s="148"/>
    </row>
    <row r="5" spans="1:20">
      <c r="A5" s="1482" t="s">
        <v>10</v>
      </c>
      <c r="B5" s="1482"/>
      <c r="C5" s="1482"/>
      <c r="D5" s="1482"/>
      <c r="E5" s="1482"/>
      <c r="F5" s="820" t="s">
        <v>640</v>
      </c>
      <c r="G5" s="821"/>
      <c r="H5" s="821"/>
      <c r="I5" s="821"/>
      <c r="J5" s="821"/>
      <c r="K5" s="821"/>
      <c r="L5" s="821"/>
      <c r="M5" s="822"/>
      <c r="N5" s="148"/>
      <c r="O5" s="148"/>
      <c r="P5" s="148"/>
      <c r="Q5" s="148"/>
      <c r="R5" s="148"/>
      <c r="S5" s="148"/>
      <c r="T5" s="148"/>
    </row>
    <row r="6" spans="1:20">
      <c r="A6" s="1482" t="s">
        <v>25</v>
      </c>
      <c r="B6" s="1482"/>
      <c r="C6" s="1482"/>
      <c r="D6" s="1482"/>
      <c r="E6" s="1482"/>
      <c r="F6" s="820">
        <v>2024</v>
      </c>
      <c r="G6" s="821"/>
      <c r="H6" s="821"/>
      <c r="I6" s="821"/>
      <c r="J6" s="821"/>
      <c r="K6" s="821"/>
      <c r="L6" s="821"/>
      <c r="M6" s="822"/>
      <c r="N6" s="148"/>
      <c r="O6" s="148"/>
      <c r="P6" s="148"/>
      <c r="Q6" s="148"/>
      <c r="R6" s="148"/>
      <c r="S6" s="148"/>
      <c r="T6" s="148"/>
    </row>
    <row r="7" spans="1:20">
      <c r="A7" s="1482" t="s">
        <v>6</v>
      </c>
      <c r="B7" s="1482"/>
      <c r="C7" s="1482"/>
      <c r="D7" s="1482"/>
      <c r="E7" s="1482"/>
      <c r="F7" s="820" t="s">
        <v>713</v>
      </c>
      <c r="G7" s="821"/>
      <c r="H7" s="821"/>
      <c r="I7" s="821"/>
      <c r="J7" s="821"/>
      <c r="K7" s="821"/>
      <c r="L7" s="821"/>
      <c r="M7" s="822"/>
      <c r="N7" s="148"/>
      <c r="O7" s="148"/>
      <c r="P7" s="148"/>
      <c r="Q7" s="148"/>
      <c r="R7" s="148"/>
      <c r="S7" s="148"/>
      <c r="T7" s="148"/>
    </row>
    <row r="8" spans="1:20">
      <c r="A8" s="1482" t="s">
        <v>7</v>
      </c>
      <c r="B8" s="1482"/>
      <c r="C8" s="1482"/>
      <c r="D8" s="1482"/>
      <c r="E8" s="1482"/>
      <c r="F8" s="820" t="s">
        <v>1263</v>
      </c>
      <c r="G8" s="821"/>
      <c r="H8" s="821"/>
      <c r="I8" s="821"/>
      <c r="J8" s="821"/>
      <c r="K8" s="821"/>
      <c r="L8" s="821"/>
      <c r="M8" s="822"/>
      <c r="N8" s="148"/>
      <c r="O8" s="148"/>
      <c r="P8" s="148"/>
      <c r="Q8" s="148"/>
      <c r="R8" s="148"/>
      <c r="S8" s="148"/>
      <c r="T8" s="148"/>
    </row>
    <row r="9" spans="1:20" ht="15.75" thickBot="1">
      <c r="A9" s="149"/>
      <c r="B9" s="149"/>
      <c r="C9" s="149"/>
      <c r="D9" s="149"/>
      <c r="E9" s="149"/>
      <c r="F9" s="149"/>
      <c r="G9" s="149"/>
      <c r="H9" s="149"/>
      <c r="I9" s="149"/>
      <c r="J9" s="147"/>
      <c r="K9" s="147"/>
      <c r="L9" s="147"/>
      <c r="M9" s="147"/>
      <c r="N9" s="148"/>
      <c r="O9" s="148"/>
      <c r="P9" s="148"/>
      <c r="Q9" s="148"/>
      <c r="R9" s="148"/>
      <c r="S9" s="148"/>
      <c r="T9" s="148"/>
    </row>
    <row r="10" spans="1:20" ht="32.25" thickBot="1">
      <c r="A10" s="1594" t="s">
        <v>9</v>
      </c>
      <c r="B10" s="1595"/>
      <c r="C10" s="1595"/>
      <c r="D10" s="1595"/>
      <c r="E10" s="1595"/>
      <c r="F10" s="1595"/>
      <c r="G10" s="1595"/>
      <c r="H10" s="1595"/>
      <c r="I10" s="1595"/>
      <c r="J10" s="1595"/>
      <c r="K10" s="1595"/>
      <c r="L10" s="1595"/>
      <c r="M10" s="1595"/>
      <c r="N10" s="1595"/>
      <c r="O10" s="1595"/>
      <c r="P10" s="1595"/>
      <c r="Q10" s="1595"/>
      <c r="R10" s="1595"/>
      <c r="S10" s="1595"/>
      <c r="T10" s="1596"/>
    </row>
    <row r="11" spans="1:20" ht="16.5" thickBot="1">
      <c r="A11" s="150"/>
      <c r="B11" s="151"/>
      <c r="C11" s="151"/>
      <c r="D11" s="151"/>
      <c r="E11" s="151"/>
      <c r="F11" s="151"/>
      <c r="G11" s="151"/>
      <c r="H11" s="151"/>
      <c r="I11" s="151"/>
      <c r="J11" s="151"/>
      <c r="K11" s="151"/>
      <c r="L11" s="151"/>
      <c r="M11" s="151"/>
      <c r="N11" s="151"/>
      <c r="O11" s="151"/>
      <c r="P11" s="151"/>
      <c r="Q11" s="151"/>
      <c r="R11" s="151"/>
      <c r="S11" s="151"/>
      <c r="T11" s="152"/>
    </row>
    <row r="12" spans="1:20" ht="27" thickBot="1">
      <c r="A12" s="1660" t="s">
        <v>16</v>
      </c>
      <c r="B12" s="1661"/>
      <c r="C12" s="1661"/>
      <c r="D12" s="1598"/>
      <c r="E12" s="1598"/>
      <c r="F12" s="1598"/>
      <c r="G12" s="1598"/>
      <c r="H12" s="1598"/>
      <c r="I12" s="1598"/>
      <c r="J12" s="1598"/>
      <c r="K12" s="1598"/>
      <c r="L12" s="1599"/>
      <c r="M12" s="1600" t="s">
        <v>1</v>
      </c>
      <c r="N12" s="1600"/>
      <c r="O12" s="1600"/>
      <c r="P12" s="1600"/>
      <c r="Q12" s="1600"/>
      <c r="R12" s="1600"/>
      <c r="S12" s="1600"/>
      <c r="T12" s="1601"/>
    </row>
    <row r="13" spans="1:20" ht="26.25" customHeight="1" thickBot="1">
      <c r="A13" s="1663" t="s">
        <v>27</v>
      </c>
      <c r="B13" s="1443" t="s">
        <v>481</v>
      </c>
      <c r="C13" s="1665" t="s">
        <v>480</v>
      </c>
      <c r="D13" s="1447" t="s">
        <v>26</v>
      </c>
      <c r="E13" s="1443" t="s">
        <v>19</v>
      </c>
      <c r="F13" s="1445" t="s">
        <v>11</v>
      </c>
      <c r="G13" s="1446"/>
      <c r="H13" s="1446"/>
      <c r="I13" s="1447"/>
      <c r="J13" s="1448" t="s">
        <v>20</v>
      </c>
      <c r="K13" s="1448" t="s">
        <v>21</v>
      </c>
      <c r="L13" s="1448" t="s">
        <v>2</v>
      </c>
      <c r="M13" s="1450" t="s">
        <v>22</v>
      </c>
      <c r="N13" s="1452" t="s">
        <v>3</v>
      </c>
      <c r="O13" s="1453"/>
      <c r="P13" s="1454"/>
      <c r="Q13" s="1424" t="s">
        <v>4</v>
      </c>
      <c r="R13" s="1426" t="s">
        <v>5</v>
      </c>
      <c r="S13" s="153" t="s">
        <v>29</v>
      </c>
      <c r="T13" s="1428" t="s">
        <v>0</v>
      </c>
    </row>
    <row r="14" spans="1:20" ht="55.5" customHeight="1" thickBot="1">
      <c r="A14" s="1664"/>
      <c r="B14" s="1444"/>
      <c r="C14" s="1666"/>
      <c r="D14" s="1667"/>
      <c r="E14" s="1444"/>
      <c r="F14" s="154" t="s">
        <v>12</v>
      </c>
      <c r="G14" s="154" t="s">
        <v>13</v>
      </c>
      <c r="H14" s="154" t="s">
        <v>14</v>
      </c>
      <c r="I14" s="154" t="s">
        <v>15</v>
      </c>
      <c r="J14" s="1449"/>
      <c r="K14" s="1449"/>
      <c r="L14" s="1449"/>
      <c r="M14" s="1451"/>
      <c r="N14" s="155" t="s">
        <v>30</v>
      </c>
      <c r="O14" s="156" t="s">
        <v>28</v>
      </c>
      <c r="P14" s="157" t="s">
        <v>31</v>
      </c>
      <c r="Q14" s="1425"/>
      <c r="R14" s="1427"/>
      <c r="S14" s="158"/>
      <c r="T14" s="1429"/>
    </row>
    <row r="15" spans="1:20" ht="15.75" thickBot="1">
      <c r="A15" s="146"/>
      <c r="B15" s="146"/>
      <c r="C15" s="146"/>
      <c r="D15" s="146"/>
      <c r="E15" s="146"/>
      <c r="F15" s="146"/>
      <c r="G15" s="146"/>
      <c r="H15" s="146"/>
      <c r="I15" s="146"/>
      <c r="J15" s="146"/>
      <c r="K15" s="146"/>
      <c r="L15" s="173"/>
      <c r="M15" s="146"/>
      <c r="Q15" s="146"/>
      <c r="R15" s="146"/>
      <c r="S15" s="146"/>
      <c r="T15" s="146"/>
    </row>
    <row r="16" spans="1:20" ht="56.25" customHeight="1">
      <c r="A16" s="1676">
        <v>1</v>
      </c>
      <c r="B16" s="1673" t="s">
        <v>639</v>
      </c>
      <c r="C16" s="1670" t="s">
        <v>400</v>
      </c>
      <c r="D16" s="818" t="s">
        <v>791</v>
      </c>
      <c r="E16" s="189" t="s">
        <v>635</v>
      </c>
      <c r="F16" s="190">
        <v>1</v>
      </c>
      <c r="G16" s="190">
        <v>1</v>
      </c>
      <c r="H16" s="190">
        <v>1</v>
      </c>
      <c r="I16" s="190">
        <v>1</v>
      </c>
      <c r="J16" s="191" t="s">
        <v>777</v>
      </c>
      <c r="K16" s="295"/>
      <c r="L16" s="203"/>
      <c r="M16" s="255">
        <v>1</v>
      </c>
      <c r="N16" s="251">
        <f>IF(M16&lt;1,M16-AVERAGE(F16:I16),M16-(SUM(F16:I16)))</f>
        <v>-3</v>
      </c>
      <c r="O16" s="255">
        <v>1</v>
      </c>
      <c r="P16" s="373" t="str">
        <f t="shared" ref="P16:P32" si="0">IF(O16&lt;=V$17,"T",IF(O16&lt;$AA$17,"R",IF(O16&gt;=$AA$17,"P")))</f>
        <v>P</v>
      </c>
      <c r="Q16" s="203"/>
      <c r="R16" s="203"/>
      <c r="S16" s="203"/>
      <c r="T16" s="374"/>
    </row>
    <row r="17" spans="1:20" ht="28.5" customHeight="1">
      <c r="A17" s="1677"/>
      <c r="B17" s="1674"/>
      <c r="C17" s="1671"/>
      <c r="D17" s="819"/>
      <c r="E17" s="194" t="s">
        <v>702</v>
      </c>
      <c r="F17" s="226">
        <v>1</v>
      </c>
      <c r="G17" s="226">
        <v>1</v>
      </c>
      <c r="H17" s="226">
        <v>1</v>
      </c>
      <c r="I17" s="226">
        <v>1</v>
      </c>
      <c r="J17" s="195" t="s">
        <v>778</v>
      </c>
      <c r="K17" s="184"/>
      <c r="L17" s="185"/>
      <c r="M17" s="186">
        <v>1</v>
      </c>
      <c r="N17" s="197">
        <f>IF(M17&lt;1,M17-AVERAGE(F17:I17),M17-(SUM(F17:I17)))</f>
        <v>-3</v>
      </c>
      <c r="O17" s="186">
        <v>1</v>
      </c>
      <c r="P17" s="375" t="str">
        <f t="shared" si="0"/>
        <v>P</v>
      </c>
      <c r="Q17" s="185"/>
      <c r="R17" s="185"/>
      <c r="S17" s="185"/>
      <c r="T17" s="376"/>
    </row>
    <row r="18" spans="1:20" ht="36.75">
      <c r="A18" s="1677"/>
      <c r="B18" s="1674"/>
      <c r="C18" s="1671"/>
      <c r="D18" s="819"/>
      <c r="E18" s="194" t="s">
        <v>636</v>
      </c>
      <c r="F18" s="226">
        <v>1</v>
      </c>
      <c r="G18" s="226">
        <v>1</v>
      </c>
      <c r="H18" s="226">
        <v>1</v>
      </c>
      <c r="I18" s="226">
        <v>1</v>
      </c>
      <c r="J18" s="195" t="s">
        <v>779</v>
      </c>
      <c r="K18" s="184"/>
      <c r="L18" s="185"/>
      <c r="M18" s="274">
        <v>1</v>
      </c>
      <c r="N18" s="197">
        <f t="shared" ref="N18:N32" si="1">IF(M18&lt;1,M18-AVERAGE(F18:I18),M18-(SUM(F18:I18)))</f>
        <v>-3</v>
      </c>
      <c r="O18" s="186">
        <v>1</v>
      </c>
      <c r="P18" s="375" t="str">
        <f t="shared" si="0"/>
        <v>P</v>
      </c>
      <c r="Q18" s="185"/>
      <c r="R18" s="185"/>
      <c r="S18" s="185"/>
      <c r="T18" s="376"/>
    </row>
    <row r="19" spans="1:20" ht="39.75" customHeight="1">
      <c r="A19" s="1677"/>
      <c r="B19" s="1674"/>
      <c r="C19" s="1671"/>
      <c r="D19" s="819"/>
      <c r="E19" s="185" t="s">
        <v>704</v>
      </c>
      <c r="F19" s="226">
        <v>1</v>
      </c>
      <c r="G19" s="226">
        <v>1</v>
      </c>
      <c r="H19" s="226">
        <v>1</v>
      </c>
      <c r="I19" s="226">
        <v>1</v>
      </c>
      <c r="J19" s="195" t="s">
        <v>780</v>
      </c>
      <c r="K19" s="185"/>
      <c r="L19" s="185"/>
      <c r="M19" s="274">
        <v>1</v>
      </c>
      <c r="N19" s="197">
        <f t="shared" si="1"/>
        <v>-3</v>
      </c>
      <c r="O19" s="186">
        <v>1</v>
      </c>
      <c r="P19" s="375" t="str">
        <f t="shared" si="0"/>
        <v>P</v>
      </c>
      <c r="Q19" s="185"/>
      <c r="R19" s="185"/>
      <c r="S19" s="185"/>
      <c r="T19" s="376"/>
    </row>
    <row r="20" spans="1:20" ht="46.5" customHeight="1">
      <c r="A20" s="1677"/>
      <c r="B20" s="1674"/>
      <c r="C20" s="1671"/>
      <c r="D20" s="819"/>
      <c r="E20" s="194" t="s">
        <v>771</v>
      </c>
      <c r="F20" s="226">
        <v>1</v>
      </c>
      <c r="G20" s="226">
        <v>1</v>
      </c>
      <c r="H20" s="226">
        <v>1</v>
      </c>
      <c r="I20" s="226">
        <v>1</v>
      </c>
      <c r="J20" s="195" t="s">
        <v>781</v>
      </c>
      <c r="K20" s="184"/>
      <c r="L20" s="185"/>
      <c r="M20" s="274">
        <v>1</v>
      </c>
      <c r="N20" s="197">
        <f t="shared" si="1"/>
        <v>-3</v>
      </c>
      <c r="O20" s="186">
        <v>1</v>
      </c>
      <c r="P20" s="375" t="str">
        <f t="shared" si="0"/>
        <v>P</v>
      </c>
      <c r="Q20" s="185"/>
      <c r="R20" s="185"/>
      <c r="S20" s="185"/>
      <c r="T20" s="376"/>
    </row>
    <row r="21" spans="1:20" ht="47.25" customHeight="1">
      <c r="A21" s="1677"/>
      <c r="B21" s="1674"/>
      <c r="C21" s="1671"/>
      <c r="D21" s="819" t="s">
        <v>792</v>
      </c>
      <c r="E21" s="194" t="s">
        <v>705</v>
      </c>
      <c r="F21" s="226">
        <v>1</v>
      </c>
      <c r="G21" s="226">
        <v>1</v>
      </c>
      <c r="H21" s="226">
        <v>1</v>
      </c>
      <c r="I21" s="226">
        <v>1</v>
      </c>
      <c r="J21" s="195" t="s">
        <v>782</v>
      </c>
      <c r="K21" s="184"/>
      <c r="L21" s="185"/>
      <c r="M21" s="274">
        <v>1</v>
      </c>
      <c r="N21" s="197">
        <f t="shared" si="1"/>
        <v>-3</v>
      </c>
      <c r="O21" s="186">
        <v>1</v>
      </c>
      <c r="P21" s="375" t="str">
        <f t="shared" si="0"/>
        <v>P</v>
      </c>
      <c r="Q21" s="185"/>
      <c r="R21" s="185"/>
      <c r="S21" s="185"/>
      <c r="T21" s="376"/>
    </row>
    <row r="22" spans="1:20" ht="53.25" customHeight="1">
      <c r="A22" s="1677"/>
      <c r="B22" s="1674"/>
      <c r="C22" s="1671"/>
      <c r="D22" s="819"/>
      <c r="E22" s="194" t="s">
        <v>637</v>
      </c>
      <c r="F22" s="226">
        <v>1</v>
      </c>
      <c r="G22" s="226">
        <v>1</v>
      </c>
      <c r="H22" s="226">
        <v>1</v>
      </c>
      <c r="I22" s="226">
        <v>1</v>
      </c>
      <c r="J22" s="195" t="s">
        <v>783</v>
      </c>
      <c r="K22" s="184"/>
      <c r="L22" s="185"/>
      <c r="M22" s="274">
        <v>1</v>
      </c>
      <c r="N22" s="197">
        <f t="shared" si="1"/>
        <v>-3</v>
      </c>
      <c r="O22" s="186">
        <v>1</v>
      </c>
      <c r="P22" s="375" t="str">
        <f t="shared" si="0"/>
        <v>P</v>
      </c>
      <c r="Q22" s="185"/>
      <c r="R22" s="185"/>
      <c r="S22" s="185"/>
      <c r="T22" s="376"/>
    </row>
    <row r="23" spans="1:20" ht="36.75">
      <c r="A23" s="1677"/>
      <c r="B23" s="1674"/>
      <c r="C23" s="1671"/>
      <c r="D23" s="819"/>
      <c r="E23" s="194" t="s">
        <v>703</v>
      </c>
      <c r="F23" s="226">
        <v>1</v>
      </c>
      <c r="G23" s="226">
        <v>1</v>
      </c>
      <c r="H23" s="226">
        <v>1</v>
      </c>
      <c r="I23" s="226">
        <v>1</v>
      </c>
      <c r="J23" s="195" t="s">
        <v>784</v>
      </c>
      <c r="K23" s="184"/>
      <c r="L23" s="185"/>
      <c r="M23" s="274">
        <v>1</v>
      </c>
      <c r="N23" s="197">
        <f t="shared" si="1"/>
        <v>-3</v>
      </c>
      <c r="O23" s="186">
        <v>1</v>
      </c>
      <c r="P23" s="375" t="str">
        <f t="shared" si="0"/>
        <v>P</v>
      </c>
      <c r="Q23" s="185"/>
      <c r="R23" s="185"/>
      <c r="S23" s="185"/>
      <c r="T23" s="376"/>
    </row>
    <row r="24" spans="1:20" ht="15.75" customHeight="1">
      <c r="A24" s="1677"/>
      <c r="B24" s="1674"/>
      <c r="C24" s="1671"/>
      <c r="D24" s="819"/>
      <c r="E24" s="185" t="s">
        <v>706</v>
      </c>
      <c r="F24" s="226">
        <v>1</v>
      </c>
      <c r="G24" s="226">
        <v>1</v>
      </c>
      <c r="H24" s="226">
        <v>1</v>
      </c>
      <c r="I24" s="226">
        <v>1</v>
      </c>
      <c r="J24" s="195" t="s">
        <v>785</v>
      </c>
      <c r="K24" s="185"/>
      <c r="L24" s="185"/>
      <c r="M24" s="274">
        <v>1</v>
      </c>
      <c r="N24" s="197">
        <f t="shared" si="1"/>
        <v>-3</v>
      </c>
      <c r="O24" s="186">
        <v>1</v>
      </c>
      <c r="P24" s="375" t="str">
        <f t="shared" si="0"/>
        <v>P</v>
      </c>
      <c r="Q24" s="185"/>
      <c r="R24" s="185"/>
      <c r="S24" s="185"/>
      <c r="T24" s="376"/>
    </row>
    <row r="25" spans="1:20" ht="24.75">
      <c r="A25" s="1677"/>
      <c r="B25" s="1674"/>
      <c r="C25" s="1671"/>
      <c r="D25" s="1662" t="s">
        <v>638</v>
      </c>
      <c r="E25" s="185" t="s">
        <v>772</v>
      </c>
      <c r="F25" s="226">
        <v>1</v>
      </c>
      <c r="G25" s="226">
        <v>1</v>
      </c>
      <c r="H25" s="226">
        <v>1</v>
      </c>
      <c r="I25" s="226">
        <v>1</v>
      </c>
      <c r="J25" s="195" t="s">
        <v>786</v>
      </c>
      <c r="K25" s="185"/>
      <c r="L25" s="185"/>
      <c r="M25" s="274">
        <v>1</v>
      </c>
      <c r="N25" s="197">
        <f t="shared" si="1"/>
        <v>-3</v>
      </c>
      <c r="O25" s="186">
        <v>1</v>
      </c>
      <c r="P25" s="375" t="str">
        <f t="shared" si="0"/>
        <v>P</v>
      </c>
      <c r="Q25" s="185"/>
      <c r="R25" s="185"/>
      <c r="S25" s="185"/>
      <c r="T25" s="376"/>
    </row>
    <row r="26" spans="1:20" ht="24.75">
      <c r="A26" s="1677"/>
      <c r="B26" s="1674"/>
      <c r="C26" s="1671"/>
      <c r="D26" s="1662"/>
      <c r="E26" s="185" t="s">
        <v>773</v>
      </c>
      <c r="F26" s="226">
        <v>1</v>
      </c>
      <c r="G26" s="226">
        <v>1</v>
      </c>
      <c r="H26" s="226">
        <v>1</v>
      </c>
      <c r="I26" s="226">
        <v>1</v>
      </c>
      <c r="J26" s="195" t="s">
        <v>787</v>
      </c>
      <c r="K26" s="185"/>
      <c r="L26" s="185"/>
      <c r="M26" s="274">
        <v>1</v>
      </c>
      <c r="N26" s="197">
        <f t="shared" si="1"/>
        <v>-3</v>
      </c>
      <c r="O26" s="186">
        <v>1</v>
      </c>
      <c r="P26" s="375" t="str">
        <f t="shared" si="0"/>
        <v>P</v>
      </c>
      <c r="Q26" s="185"/>
      <c r="R26" s="185"/>
      <c r="S26" s="185"/>
      <c r="T26" s="376"/>
    </row>
    <row r="27" spans="1:20" ht="15.75" customHeight="1">
      <c r="A27" s="1677"/>
      <c r="B27" s="1674"/>
      <c r="C27" s="1671"/>
      <c r="D27" s="1662"/>
      <c r="E27" s="185" t="s">
        <v>774</v>
      </c>
      <c r="F27" s="226">
        <v>1</v>
      </c>
      <c r="G27" s="226">
        <v>1</v>
      </c>
      <c r="H27" s="226">
        <v>1</v>
      </c>
      <c r="I27" s="226">
        <v>1</v>
      </c>
      <c r="J27" s="195" t="s">
        <v>788</v>
      </c>
      <c r="K27" s="185"/>
      <c r="L27" s="185"/>
      <c r="M27" s="274">
        <v>1</v>
      </c>
      <c r="N27" s="197">
        <f t="shared" si="1"/>
        <v>-3</v>
      </c>
      <c r="O27" s="186">
        <v>1</v>
      </c>
      <c r="P27" s="375" t="str">
        <f t="shared" si="0"/>
        <v>P</v>
      </c>
      <c r="Q27" s="185"/>
      <c r="R27" s="185"/>
      <c r="S27" s="185"/>
      <c r="T27" s="376"/>
    </row>
    <row r="28" spans="1:20" ht="24.75">
      <c r="A28" s="1677"/>
      <c r="B28" s="1674"/>
      <c r="C28" s="1671"/>
      <c r="D28" s="1662" t="s">
        <v>793</v>
      </c>
      <c r="E28" s="185" t="s">
        <v>775</v>
      </c>
      <c r="F28" s="226">
        <v>1</v>
      </c>
      <c r="G28" s="226">
        <v>1</v>
      </c>
      <c r="H28" s="226">
        <v>1</v>
      </c>
      <c r="I28" s="226">
        <v>1</v>
      </c>
      <c r="J28" s="195" t="s">
        <v>789</v>
      </c>
      <c r="K28" s="185"/>
      <c r="L28" s="185"/>
      <c r="M28" s="274">
        <v>1</v>
      </c>
      <c r="N28" s="197">
        <f t="shared" si="1"/>
        <v>-3</v>
      </c>
      <c r="O28" s="186">
        <v>1</v>
      </c>
      <c r="P28" s="375" t="str">
        <f t="shared" si="0"/>
        <v>P</v>
      </c>
      <c r="Q28" s="185"/>
      <c r="R28" s="185"/>
      <c r="S28" s="185"/>
      <c r="T28" s="376"/>
    </row>
    <row r="29" spans="1:20" ht="24.75">
      <c r="A29" s="1677"/>
      <c r="B29" s="1674"/>
      <c r="C29" s="1671"/>
      <c r="D29" s="1662"/>
      <c r="E29" s="185" t="s">
        <v>776</v>
      </c>
      <c r="F29" s="226">
        <v>1</v>
      </c>
      <c r="G29" s="226">
        <v>1</v>
      </c>
      <c r="H29" s="226">
        <v>1</v>
      </c>
      <c r="I29" s="226">
        <v>1</v>
      </c>
      <c r="J29" s="195" t="s">
        <v>790</v>
      </c>
      <c r="K29" s="247"/>
      <c r="L29" s="247"/>
      <c r="M29" s="274">
        <v>1</v>
      </c>
      <c r="N29" s="197">
        <f t="shared" si="1"/>
        <v>-3</v>
      </c>
      <c r="O29" s="186">
        <v>1</v>
      </c>
      <c r="P29" s="375" t="str">
        <f t="shared" si="0"/>
        <v>P</v>
      </c>
      <c r="Q29" s="247"/>
      <c r="R29" s="247"/>
      <c r="S29" s="247"/>
      <c r="T29" s="377"/>
    </row>
    <row r="30" spans="1:20" ht="30">
      <c r="A30" s="1677"/>
      <c r="B30" s="1674"/>
      <c r="C30" s="1671"/>
      <c r="D30" s="1668" t="s">
        <v>1049</v>
      </c>
      <c r="E30" s="465" t="s">
        <v>1050</v>
      </c>
      <c r="F30" s="574">
        <v>0</v>
      </c>
      <c r="G30" s="226">
        <v>1</v>
      </c>
      <c r="H30" s="226">
        <v>1</v>
      </c>
      <c r="I30" s="226">
        <v>1</v>
      </c>
      <c r="J30" s="417" t="s">
        <v>1051</v>
      </c>
      <c r="K30" s="467"/>
      <c r="L30" s="467"/>
      <c r="M30" s="468">
        <v>1</v>
      </c>
      <c r="N30" s="208">
        <f t="shared" si="1"/>
        <v>-2</v>
      </c>
      <c r="O30" s="468">
        <v>1</v>
      </c>
      <c r="P30" s="375" t="str">
        <f t="shared" si="0"/>
        <v>P</v>
      </c>
      <c r="Q30" s="467"/>
      <c r="R30" s="467"/>
      <c r="S30" s="467"/>
      <c r="T30" s="469"/>
    </row>
    <row r="31" spans="1:20">
      <c r="A31" s="1677"/>
      <c r="B31" s="1674"/>
      <c r="C31" s="1671"/>
      <c r="D31" s="1668"/>
      <c r="E31" s="465" t="s">
        <v>1052</v>
      </c>
      <c r="F31" s="574">
        <v>0</v>
      </c>
      <c r="G31" s="226">
        <v>1</v>
      </c>
      <c r="H31" s="226">
        <v>1</v>
      </c>
      <c r="I31" s="226">
        <v>1</v>
      </c>
      <c r="J31" s="417" t="s">
        <v>1053</v>
      </c>
      <c r="K31" s="247"/>
      <c r="L31" s="247"/>
      <c r="M31" s="274">
        <v>1</v>
      </c>
      <c r="N31" s="197">
        <f t="shared" si="1"/>
        <v>-2</v>
      </c>
      <c r="O31" s="186">
        <v>1</v>
      </c>
      <c r="P31" s="375" t="str">
        <f t="shared" si="0"/>
        <v>P</v>
      </c>
      <c r="Q31" s="247"/>
      <c r="R31" s="247"/>
      <c r="S31" s="247"/>
      <c r="T31" s="377"/>
    </row>
    <row r="32" spans="1:20" ht="15.75" thickBot="1">
      <c r="A32" s="1678"/>
      <c r="B32" s="1675"/>
      <c r="C32" s="1672"/>
      <c r="D32" s="1669"/>
      <c r="E32" s="466" t="s">
        <v>1054</v>
      </c>
      <c r="F32" s="741">
        <v>0</v>
      </c>
      <c r="G32" s="575">
        <v>1</v>
      </c>
      <c r="H32" s="575">
        <v>1</v>
      </c>
      <c r="I32" s="575">
        <v>1</v>
      </c>
      <c r="J32" s="470" t="s">
        <v>1055</v>
      </c>
      <c r="K32" s="272"/>
      <c r="L32" s="272"/>
      <c r="M32" s="276">
        <v>1</v>
      </c>
      <c r="N32" s="261">
        <f t="shared" si="1"/>
        <v>-2</v>
      </c>
      <c r="O32" s="296">
        <v>1</v>
      </c>
      <c r="P32" s="378" t="str">
        <f t="shared" si="0"/>
        <v>P</v>
      </c>
      <c r="Q32" s="272"/>
      <c r="R32" s="272"/>
      <c r="S32" s="272"/>
      <c r="T32" s="379"/>
    </row>
    <row r="33" spans="1:20" ht="16.5">
      <c r="A33" s="82" t="s">
        <v>24</v>
      </c>
      <c r="B33" s="82"/>
      <c r="C33" s="82"/>
      <c r="D33" s="82"/>
      <c r="E33" s="64"/>
      <c r="F33" s="64"/>
      <c r="G33" s="64"/>
      <c r="H33" s="64"/>
      <c r="I33" s="64"/>
      <c r="J33" s="64"/>
      <c r="K33" s="64"/>
      <c r="L33" s="64"/>
      <c r="M33" s="64"/>
      <c r="N33" s="64"/>
      <c r="O33" s="64"/>
      <c r="P33" s="64"/>
      <c r="Q33" s="64"/>
      <c r="R33" s="64"/>
      <c r="S33" s="64"/>
      <c r="T33" s="64"/>
    </row>
    <row r="34" spans="1:20" ht="15.75">
      <c r="A34" s="64"/>
      <c r="B34" s="64"/>
      <c r="C34" s="64"/>
      <c r="D34" s="64"/>
      <c r="E34" s="64"/>
      <c r="F34" s="64"/>
      <c r="G34" s="64"/>
      <c r="H34" s="64"/>
      <c r="I34" s="64"/>
      <c r="J34" s="64"/>
      <c r="K34" s="64"/>
      <c r="L34" s="64"/>
      <c r="M34" s="64"/>
      <c r="N34" s="64"/>
      <c r="O34" s="64"/>
      <c r="P34" s="64"/>
      <c r="Q34" s="64"/>
      <c r="R34" s="64"/>
      <c r="S34" s="64"/>
      <c r="T34" s="64"/>
    </row>
    <row r="35" spans="1:20" ht="15.75">
      <c r="A35" s="1141"/>
      <c r="B35" s="1142"/>
      <c r="C35" s="1142"/>
      <c r="D35" s="1142"/>
      <c r="E35" s="1142"/>
      <c r="F35" s="1142"/>
      <c r="G35" s="1142"/>
      <c r="H35" s="1142"/>
      <c r="I35" s="1142"/>
      <c r="J35" s="1142"/>
      <c r="K35" s="1142"/>
      <c r="L35" s="1142"/>
      <c r="M35" s="1142"/>
      <c r="N35" s="1142"/>
      <c r="O35" s="1142"/>
      <c r="P35" s="1142"/>
      <c r="Q35" s="1142"/>
      <c r="R35" s="1142"/>
      <c r="S35" s="1142"/>
      <c r="T35" s="1143"/>
    </row>
    <row r="36" spans="1:20" ht="15.75">
      <c r="A36" s="1141"/>
      <c r="B36" s="1142"/>
      <c r="C36" s="1142"/>
      <c r="D36" s="1142"/>
      <c r="E36" s="1142"/>
      <c r="F36" s="1142"/>
      <c r="G36" s="1142"/>
      <c r="H36" s="1142"/>
      <c r="I36" s="1142"/>
      <c r="J36" s="1142"/>
      <c r="K36" s="1142"/>
      <c r="L36" s="1142"/>
      <c r="M36" s="1142"/>
      <c r="N36" s="1142"/>
      <c r="O36" s="1142"/>
      <c r="P36" s="1142"/>
      <c r="Q36" s="1142"/>
      <c r="R36" s="1142"/>
      <c r="S36" s="1142"/>
      <c r="T36" s="1143"/>
    </row>
    <row r="37" spans="1:20" ht="15.75">
      <c r="A37" s="1141"/>
      <c r="B37" s="1142"/>
      <c r="C37" s="1142"/>
      <c r="D37" s="1142"/>
      <c r="E37" s="1142"/>
      <c r="F37" s="1142"/>
      <c r="G37" s="1142"/>
      <c r="H37" s="1142"/>
      <c r="I37" s="1142"/>
      <c r="J37" s="1142"/>
      <c r="K37" s="1142"/>
      <c r="L37" s="1142"/>
      <c r="M37" s="1142"/>
      <c r="N37" s="1142"/>
      <c r="O37" s="1142"/>
      <c r="P37" s="1142"/>
      <c r="Q37" s="1142"/>
      <c r="R37" s="1142"/>
      <c r="S37" s="1142"/>
      <c r="T37" s="1143"/>
    </row>
    <row r="38" spans="1:20" ht="15.75">
      <c r="A38" s="1141"/>
      <c r="B38" s="1142"/>
      <c r="C38" s="1142"/>
      <c r="D38" s="1142"/>
      <c r="E38" s="1142"/>
      <c r="F38" s="1142"/>
      <c r="G38" s="1142"/>
      <c r="H38" s="1142"/>
      <c r="I38" s="1142"/>
      <c r="J38" s="1142"/>
      <c r="K38" s="1142"/>
      <c r="L38" s="1142"/>
      <c r="M38" s="1142"/>
      <c r="N38" s="1142"/>
      <c r="O38" s="1142"/>
      <c r="P38" s="1142"/>
      <c r="Q38" s="1142"/>
      <c r="R38" s="1142"/>
      <c r="S38" s="1142"/>
      <c r="T38" s="1143"/>
    </row>
    <row r="39" spans="1:20" ht="15.75">
      <c r="A39" s="1141"/>
      <c r="B39" s="1142"/>
      <c r="C39" s="1142"/>
      <c r="D39" s="1142"/>
      <c r="E39" s="1142"/>
      <c r="F39" s="1142"/>
      <c r="G39" s="1142"/>
      <c r="H39" s="1142"/>
      <c r="I39" s="1142"/>
      <c r="J39" s="1142"/>
      <c r="K39" s="1142"/>
      <c r="L39" s="1142"/>
      <c r="M39" s="1142"/>
      <c r="N39" s="1142"/>
      <c r="O39" s="1142"/>
      <c r="P39" s="1142"/>
      <c r="Q39" s="1142"/>
      <c r="R39" s="1142"/>
      <c r="S39" s="1142"/>
      <c r="T39" s="1143"/>
    </row>
    <row r="40" spans="1:20" ht="15.75">
      <c r="A40" s="1141"/>
      <c r="B40" s="1142"/>
      <c r="C40" s="1142"/>
      <c r="D40" s="1142"/>
      <c r="E40" s="1142"/>
      <c r="F40" s="1142"/>
      <c r="G40" s="1142"/>
      <c r="H40" s="1142"/>
      <c r="I40" s="1142"/>
      <c r="J40" s="1142"/>
      <c r="K40" s="1142"/>
      <c r="L40" s="1142"/>
      <c r="M40" s="1142"/>
      <c r="N40" s="1142"/>
      <c r="O40" s="1142"/>
      <c r="P40" s="1142"/>
      <c r="Q40" s="1142"/>
      <c r="R40" s="1142"/>
      <c r="S40" s="1142"/>
      <c r="T40" s="1143"/>
    </row>
    <row r="41" spans="1:20" ht="15.75">
      <c r="A41" s="1141"/>
      <c r="B41" s="1142"/>
      <c r="C41" s="1142"/>
      <c r="D41" s="1142"/>
      <c r="E41" s="1142"/>
      <c r="F41" s="1142"/>
      <c r="G41" s="1142"/>
      <c r="H41" s="1142"/>
      <c r="I41" s="1142"/>
      <c r="J41" s="1142"/>
      <c r="K41" s="1142"/>
      <c r="L41" s="1142"/>
      <c r="M41" s="1142"/>
      <c r="N41" s="1142"/>
      <c r="O41" s="1142"/>
      <c r="P41" s="1142"/>
      <c r="Q41" s="1142"/>
      <c r="R41" s="1142"/>
      <c r="S41" s="1142"/>
      <c r="T41" s="1143"/>
    </row>
    <row r="42" spans="1:20" ht="15.75">
      <c r="A42" s="1141"/>
      <c r="B42" s="1142"/>
      <c r="C42" s="1142"/>
      <c r="D42" s="1142"/>
      <c r="E42" s="1142"/>
      <c r="F42" s="1142"/>
      <c r="G42" s="1142"/>
      <c r="H42" s="1142"/>
      <c r="I42" s="1142"/>
      <c r="J42" s="1142"/>
      <c r="K42" s="1142"/>
      <c r="L42" s="1142"/>
      <c r="M42" s="1142"/>
      <c r="N42" s="1142"/>
      <c r="O42" s="1142"/>
      <c r="P42" s="1142"/>
      <c r="Q42" s="1142"/>
      <c r="R42" s="1142"/>
      <c r="S42" s="1142"/>
      <c r="T42" s="1143"/>
    </row>
    <row r="43" spans="1:20" ht="15.75">
      <c r="A43" s="1141"/>
      <c r="B43" s="1142"/>
      <c r="C43" s="1142"/>
      <c r="D43" s="1142"/>
      <c r="E43" s="1142"/>
      <c r="F43" s="1142"/>
      <c r="G43" s="1142"/>
      <c r="H43" s="1142"/>
      <c r="I43" s="1142"/>
      <c r="J43" s="1142"/>
      <c r="K43" s="1142"/>
      <c r="L43" s="1142"/>
      <c r="M43" s="1142"/>
      <c r="N43" s="1142"/>
      <c r="O43" s="1142"/>
      <c r="P43" s="1142"/>
      <c r="Q43" s="1142"/>
      <c r="R43" s="1142"/>
      <c r="S43" s="1142"/>
      <c r="T43" s="1143"/>
    </row>
    <row r="44" spans="1:20" ht="15.75">
      <c r="A44" s="1141"/>
      <c r="B44" s="1142"/>
      <c r="C44" s="1142"/>
      <c r="D44" s="1142"/>
      <c r="E44" s="1142"/>
      <c r="F44" s="1142"/>
      <c r="G44" s="1142"/>
      <c r="H44" s="1142"/>
      <c r="I44" s="1142"/>
      <c r="J44" s="1142"/>
      <c r="K44" s="1142"/>
      <c r="L44" s="1142"/>
      <c r="M44" s="1142"/>
      <c r="N44" s="1142"/>
      <c r="O44" s="1142"/>
      <c r="P44" s="1142"/>
      <c r="Q44" s="1142"/>
      <c r="R44" s="1142"/>
      <c r="S44" s="1142"/>
      <c r="T44" s="1143"/>
    </row>
    <row r="45" spans="1:20" ht="15.75">
      <c r="A45" s="1141"/>
      <c r="B45" s="1142"/>
      <c r="C45" s="1142"/>
      <c r="D45" s="1142"/>
      <c r="E45" s="1142"/>
      <c r="F45" s="1142"/>
      <c r="G45" s="1142"/>
      <c r="H45" s="1142"/>
      <c r="I45" s="1142"/>
      <c r="J45" s="1142"/>
      <c r="K45" s="1142"/>
      <c r="L45" s="1142"/>
      <c r="M45" s="1142"/>
      <c r="N45" s="1142"/>
      <c r="O45" s="1142"/>
      <c r="P45" s="1142"/>
      <c r="Q45" s="1142"/>
      <c r="R45" s="1142"/>
      <c r="S45" s="1142"/>
      <c r="T45" s="1143"/>
    </row>
  </sheetData>
  <mergeCells count="50">
    <mergeCell ref="D30:D32"/>
    <mergeCell ref="C16:C32"/>
    <mergeCell ref="B16:B32"/>
    <mergeCell ref="A16:A32"/>
    <mergeCell ref="A45:T45"/>
    <mergeCell ref="A40:T40"/>
    <mergeCell ref="A41:T41"/>
    <mergeCell ref="A42:T42"/>
    <mergeCell ref="A43:T43"/>
    <mergeCell ref="A44:T44"/>
    <mergeCell ref="A35:T35"/>
    <mergeCell ref="A36:T36"/>
    <mergeCell ref="A37:T37"/>
    <mergeCell ref="A38:T38"/>
    <mergeCell ref="A39:T39"/>
    <mergeCell ref="D21:D24"/>
    <mergeCell ref="D25:D27"/>
    <mergeCell ref="D28:D29"/>
    <mergeCell ref="A13:A14"/>
    <mergeCell ref="B13:B14"/>
    <mergeCell ref="C13:C14"/>
    <mergeCell ref="D13:D14"/>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A1:E3"/>
    <mergeCell ref="F1:M1"/>
    <mergeCell ref="N1:T1"/>
    <mergeCell ref="F2:M3"/>
    <mergeCell ref="N2:T2"/>
    <mergeCell ref="N3:T3"/>
    <mergeCell ref="A5:E5"/>
    <mergeCell ref="F5:M5"/>
    <mergeCell ref="A6:E6"/>
    <mergeCell ref="F6:M6"/>
    <mergeCell ref="A7:E7"/>
    <mergeCell ref="F7:M7"/>
  </mergeCells>
  <conditionalFormatting sqref="P16:P32">
    <cfRule type="containsText" dxfId="11" priority="381" stopIfTrue="1" operator="containsText" text="P">
      <formula>NOT(ISERROR(SEARCH("P",P16)))</formula>
    </cfRule>
    <cfRule type="containsText" dxfId="10" priority="382" stopIfTrue="1" operator="containsText" text="R">
      <formula>NOT(ISERROR(SEARCH("R",P16)))</formula>
    </cfRule>
    <cfRule type="containsText" dxfId="9" priority="383" operator="containsText" text="T">
      <formula>NOT(ISERROR(SEARCH("T",P16)))</formula>
    </cfRule>
    <cfRule type="iconSet" priority="384">
      <iconSet iconSet="3Symbols2">
        <cfvo type="percent" val="0"/>
        <cfvo type="percent" val="0.74"/>
        <cfvo type="percent" val="0.85"/>
      </iconSet>
    </cfRule>
  </conditionalFormatting>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40"/>
  <sheetViews>
    <sheetView topLeftCell="A19" workbookViewId="0">
      <selection activeCell="C21" sqref="C21"/>
    </sheetView>
  </sheetViews>
  <sheetFormatPr baseColWidth="10" defaultRowHeight="15"/>
  <cols>
    <col min="1" max="1" width="5.85546875" customWidth="1"/>
    <col min="2" max="2" width="29.140625" customWidth="1"/>
    <col min="3" max="3" width="62.7109375" customWidth="1"/>
    <col min="4" max="4" width="7" customWidth="1"/>
    <col min="5" max="5" width="5.85546875" customWidth="1"/>
    <col min="6" max="6" width="6.140625" customWidth="1"/>
    <col min="7" max="7" width="8.7109375" customWidth="1"/>
    <col min="8" max="8" width="40" customWidth="1"/>
    <col min="10" max="10" width="15.140625" customWidth="1"/>
    <col min="15" max="15" width="15.7109375" customWidth="1"/>
    <col min="16" max="16" width="15.140625" customWidth="1"/>
    <col min="18" max="18" width="14.28515625" customWidth="1"/>
  </cols>
  <sheetData>
    <row r="1" spans="1:18" ht="16.5" thickBot="1">
      <c r="A1" s="1455"/>
      <c r="B1" s="1456"/>
      <c r="C1" s="1457"/>
      <c r="D1" s="1640" t="s">
        <v>18</v>
      </c>
      <c r="E1" s="1641"/>
      <c r="F1" s="1641"/>
      <c r="G1" s="1641"/>
      <c r="H1" s="1641"/>
      <c r="I1" s="1641"/>
      <c r="J1" s="1641"/>
      <c r="K1" s="1642"/>
      <c r="L1" s="1609" t="s">
        <v>645</v>
      </c>
      <c r="M1" s="1610"/>
      <c r="N1" s="1610"/>
      <c r="O1" s="1610"/>
      <c r="P1" s="1610"/>
      <c r="Q1" s="1610"/>
      <c r="R1" s="1611"/>
    </row>
    <row r="2" spans="1:18" ht="16.5" thickBot="1">
      <c r="A2" s="1458"/>
      <c r="B2" s="1459"/>
      <c r="C2" s="1460"/>
      <c r="D2" s="1643" t="s">
        <v>17</v>
      </c>
      <c r="E2" s="1644"/>
      <c r="F2" s="1644"/>
      <c r="G2" s="1644"/>
      <c r="H2" s="1644"/>
      <c r="I2" s="1644"/>
      <c r="J2" s="1644"/>
      <c r="K2" s="1645"/>
      <c r="L2" s="1618" t="s">
        <v>680</v>
      </c>
      <c r="M2" s="1619"/>
      <c r="N2" s="1619"/>
      <c r="O2" s="1619"/>
      <c r="P2" s="1619"/>
      <c r="Q2" s="1619"/>
      <c r="R2" s="1620"/>
    </row>
    <row r="3" spans="1:18" ht="42" customHeight="1" thickBot="1">
      <c r="A3" s="1461"/>
      <c r="B3" s="1462"/>
      <c r="C3" s="1463"/>
      <c r="D3" s="1646"/>
      <c r="E3" s="1647"/>
      <c r="F3" s="1647"/>
      <c r="G3" s="1647"/>
      <c r="H3" s="1647"/>
      <c r="I3" s="1647"/>
      <c r="J3" s="1647"/>
      <c r="K3" s="1648"/>
      <c r="L3" s="1621" t="s">
        <v>8</v>
      </c>
      <c r="M3" s="1622"/>
      <c r="N3" s="1622"/>
      <c r="O3" s="1622"/>
      <c r="P3" s="1622"/>
      <c r="Q3" s="1622"/>
      <c r="R3" s="1623"/>
    </row>
    <row r="4" spans="1:18">
      <c r="A4" s="146"/>
      <c r="B4" s="146"/>
      <c r="C4" s="146"/>
      <c r="D4" s="146"/>
      <c r="E4" s="146"/>
      <c r="F4" s="146"/>
      <c r="G4" s="146"/>
      <c r="H4" s="147"/>
      <c r="I4" s="147"/>
      <c r="J4" s="148"/>
      <c r="K4" s="148"/>
      <c r="L4" s="148"/>
      <c r="M4" s="148"/>
      <c r="N4" s="148"/>
      <c r="O4" s="148"/>
      <c r="P4" s="148"/>
      <c r="Q4" s="148"/>
      <c r="R4" s="148"/>
    </row>
    <row r="5" spans="1:18">
      <c r="A5" s="1482" t="s">
        <v>10</v>
      </c>
      <c r="B5" s="1482"/>
      <c r="C5" s="1482"/>
      <c r="D5" s="820" t="s">
        <v>699</v>
      </c>
      <c r="E5" s="821"/>
      <c r="F5" s="821"/>
      <c r="G5" s="821"/>
      <c r="H5" s="821"/>
      <c r="I5" s="821"/>
      <c r="J5" s="821"/>
      <c r="K5" s="822"/>
      <c r="L5" s="148"/>
      <c r="M5" s="148"/>
      <c r="N5" s="148"/>
      <c r="O5" s="148"/>
      <c r="P5" s="148"/>
      <c r="Q5" s="148"/>
      <c r="R5" s="148"/>
    </row>
    <row r="6" spans="1:18">
      <c r="A6" s="1482" t="s">
        <v>25</v>
      </c>
      <c r="B6" s="1482"/>
      <c r="C6" s="1482"/>
      <c r="D6" s="820">
        <v>2024</v>
      </c>
      <c r="E6" s="821"/>
      <c r="F6" s="821"/>
      <c r="G6" s="821"/>
      <c r="H6" s="821"/>
      <c r="I6" s="821"/>
      <c r="J6" s="821"/>
      <c r="K6" s="822"/>
      <c r="L6" s="148"/>
      <c r="M6" s="148"/>
      <c r="N6" s="148"/>
      <c r="O6" s="148"/>
      <c r="P6" s="148"/>
      <c r="Q6" s="148"/>
      <c r="R6" s="148"/>
    </row>
    <row r="7" spans="1:18">
      <c r="A7" s="1482" t="s">
        <v>6</v>
      </c>
      <c r="B7" s="1482"/>
      <c r="C7" s="1482"/>
      <c r="D7" s="820" t="s">
        <v>713</v>
      </c>
      <c r="E7" s="821"/>
      <c r="F7" s="821"/>
      <c r="G7" s="821"/>
      <c r="H7" s="821"/>
      <c r="I7" s="821"/>
      <c r="J7" s="821"/>
      <c r="K7" s="822"/>
      <c r="L7" s="148"/>
      <c r="M7" s="148"/>
      <c r="N7" s="148"/>
      <c r="O7" s="148"/>
      <c r="P7" s="148"/>
      <c r="Q7" s="148"/>
      <c r="R7" s="148"/>
    </row>
    <row r="8" spans="1:18">
      <c r="A8" s="1482" t="s">
        <v>7</v>
      </c>
      <c r="B8" s="1482"/>
      <c r="C8" s="1482"/>
      <c r="D8" s="820" t="s">
        <v>1263</v>
      </c>
      <c r="E8" s="821"/>
      <c r="F8" s="821"/>
      <c r="G8" s="821"/>
      <c r="H8" s="821"/>
      <c r="I8" s="821"/>
      <c r="J8" s="821"/>
      <c r="K8" s="822"/>
      <c r="L8" s="148"/>
      <c r="M8" s="148"/>
      <c r="N8" s="148"/>
      <c r="O8" s="148"/>
      <c r="P8" s="148"/>
      <c r="Q8" s="148"/>
      <c r="R8" s="148"/>
    </row>
    <row r="9" spans="1:18" ht="15.75" thickBot="1">
      <c r="A9" s="149"/>
      <c r="B9" s="149"/>
      <c r="C9" s="149"/>
      <c r="D9" s="149"/>
      <c r="E9" s="149"/>
      <c r="F9" s="149"/>
      <c r="G9" s="149"/>
      <c r="H9" s="147"/>
      <c r="I9" s="147"/>
      <c r="J9" s="147"/>
      <c r="K9" s="147"/>
      <c r="L9" s="148"/>
      <c r="M9" s="148"/>
      <c r="N9" s="148"/>
      <c r="O9" s="148"/>
      <c r="P9" s="148"/>
      <c r="Q9" s="148"/>
      <c r="R9" s="148"/>
    </row>
    <row r="10" spans="1:18" ht="32.25" thickBot="1">
      <c r="A10" s="1594" t="s">
        <v>9</v>
      </c>
      <c r="B10" s="1595"/>
      <c r="C10" s="1595"/>
      <c r="D10" s="1595"/>
      <c r="E10" s="1595"/>
      <c r="F10" s="1595"/>
      <c r="G10" s="1595"/>
      <c r="H10" s="1595"/>
      <c r="I10" s="1595"/>
      <c r="J10" s="1595"/>
      <c r="K10" s="1595"/>
      <c r="L10" s="1595"/>
      <c r="M10" s="1595"/>
      <c r="N10" s="1595"/>
      <c r="O10" s="1595"/>
      <c r="P10" s="1595"/>
      <c r="Q10" s="1595"/>
      <c r="R10" s="1596"/>
    </row>
    <row r="11" spans="1:18" ht="16.5" thickBot="1">
      <c r="A11" s="150"/>
      <c r="B11" s="151"/>
      <c r="C11" s="151"/>
      <c r="D11" s="151"/>
      <c r="E11" s="151"/>
      <c r="F11" s="151"/>
      <c r="G11" s="151"/>
      <c r="H11" s="151"/>
      <c r="I11" s="151"/>
      <c r="J11" s="151"/>
      <c r="K11" s="151"/>
      <c r="L11" s="151"/>
      <c r="M11" s="151"/>
      <c r="N11" s="151"/>
      <c r="O11" s="151"/>
      <c r="P11" s="151"/>
      <c r="Q11" s="151"/>
      <c r="R11" s="152"/>
    </row>
    <row r="12" spans="1:18" ht="27" thickBot="1">
      <c r="A12" s="1597" t="s">
        <v>16</v>
      </c>
      <c r="B12" s="1598"/>
      <c r="C12" s="1598"/>
      <c r="D12" s="1598"/>
      <c r="E12" s="1598"/>
      <c r="F12" s="1598"/>
      <c r="G12" s="1598"/>
      <c r="H12" s="1598"/>
      <c r="I12" s="1598"/>
      <c r="J12" s="1599"/>
      <c r="K12" s="1600" t="s">
        <v>1</v>
      </c>
      <c r="L12" s="1600"/>
      <c r="M12" s="1600"/>
      <c r="N12" s="1600"/>
      <c r="O12" s="1600"/>
      <c r="P12" s="1600"/>
      <c r="Q12" s="1600"/>
      <c r="R12" s="1601"/>
    </row>
    <row r="13" spans="1:18" ht="15.75" thickBot="1">
      <c r="A13" s="1437" t="s">
        <v>27</v>
      </c>
      <c r="B13" s="1437" t="s">
        <v>26</v>
      </c>
      <c r="C13" s="1679" t="s">
        <v>19</v>
      </c>
      <c r="D13" s="1445" t="s">
        <v>11</v>
      </c>
      <c r="E13" s="1446"/>
      <c r="F13" s="1446"/>
      <c r="G13" s="1447"/>
      <c r="H13" s="1448" t="s">
        <v>20</v>
      </c>
      <c r="I13" s="1448" t="s">
        <v>21</v>
      </c>
      <c r="J13" s="1448" t="s">
        <v>2</v>
      </c>
      <c r="K13" s="1450" t="s">
        <v>22</v>
      </c>
      <c r="L13" s="1452" t="s">
        <v>3</v>
      </c>
      <c r="M13" s="1453"/>
      <c r="N13" s="1454"/>
      <c r="O13" s="1424" t="s">
        <v>4</v>
      </c>
      <c r="P13" s="1426" t="s">
        <v>5</v>
      </c>
      <c r="Q13" s="153" t="s">
        <v>29</v>
      </c>
      <c r="R13" s="1428" t="s">
        <v>0</v>
      </c>
    </row>
    <row r="14" spans="1:18" ht="75.75" customHeight="1" thickBot="1">
      <c r="A14" s="1438"/>
      <c r="B14" s="1438"/>
      <c r="C14" s="1680"/>
      <c r="D14" s="154" t="s">
        <v>12</v>
      </c>
      <c r="E14" s="154" t="s">
        <v>13</v>
      </c>
      <c r="F14" s="154" t="s">
        <v>14</v>
      </c>
      <c r="G14" s="154" t="s">
        <v>15</v>
      </c>
      <c r="H14" s="1449"/>
      <c r="I14" s="1449"/>
      <c r="J14" s="1449"/>
      <c r="K14" s="1451"/>
      <c r="L14" s="155" t="s">
        <v>30</v>
      </c>
      <c r="M14" s="156" t="s">
        <v>28</v>
      </c>
      <c r="N14" s="157" t="s">
        <v>31</v>
      </c>
      <c r="O14" s="1425"/>
      <c r="P14" s="1427"/>
      <c r="Q14" s="158"/>
      <c r="R14" s="1429"/>
    </row>
    <row r="15" spans="1:18" ht="15.75" thickBot="1">
      <c r="A15" s="146"/>
      <c r="B15" s="146"/>
      <c r="C15" s="146"/>
      <c r="D15" s="146"/>
      <c r="E15" s="146"/>
      <c r="F15" s="146"/>
      <c r="G15" s="146"/>
      <c r="H15" s="146"/>
      <c r="I15" s="146"/>
      <c r="J15" s="173"/>
      <c r="K15" s="146"/>
      <c r="O15" s="146"/>
      <c r="P15" s="146"/>
      <c r="Q15" s="146"/>
      <c r="R15" s="146"/>
    </row>
    <row r="16" spans="1:18">
      <c r="A16" s="1676">
        <v>1</v>
      </c>
      <c r="B16" s="1221" t="s">
        <v>693</v>
      </c>
      <c r="C16" s="189" t="s">
        <v>694</v>
      </c>
      <c r="D16" s="534">
        <v>0.25</v>
      </c>
      <c r="E16" s="534">
        <v>0.25</v>
      </c>
      <c r="F16" s="534">
        <v>0.25</v>
      </c>
      <c r="G16" s="534">
        <v>0.25</v>
      </c>
      <c r="H16" s="191" t="s">
        <v>681</v>
      </c>
      <c r="I16" s="192">
        <v>250000</v>
      </c>
      <c r="J16" s="193">
        <v>50000</v>
      </c>
      <c r="K16" s="255">
        <v>1</v>
      </c>
      <c r="L16" s="251">
        <f>IF(K16&lt;1,K16-AVERAGE(D16:G16),K16-(SUM(D16:G16)))</f>
        <v>0</v>
      </c>
      <c r="M16" s="225">
        <f>IF(K16&lt;1,(AVERAGE(D16:G16)/K16),SUM(D16:G16)/K16)</f>
        <v>1</v>
      </c>
      <c r="N16" s="369" t="str">
        <f>IF(M16&lt;=T$17,"T",IF(M16&lt;$Y$17,"R",IF(M16&gt;=$Y$17,"P")))</f>
        <v>P</v>
      </c>
      <c r="O16" s="381">
        <f>J16/I16</f>
        <v>0.2</v>
      </c>
      <c r="P16" s="203" t="s">
        <v>682</v>
      </c>
      <c r="Q16" s="203" t="s">
        <v>416</v>
      </c>
      <c r="R16" s="374"/>
    </row>
    <row r="17" spans="1:21">
      <c r="A17" s="1677"/>
      <c r="B17" s="815"/>
      <c r="C17" s="194" t="s">
        <v>695</v>
      </c>
      <c r="D17" s="601">
        <v>0.25</v>
      </c>
      <c r="E17" s="601">
        <v>0.25</v>
      </c>
      <c r="F17" s="601">
        <v>0.25</v>
      </c>
      <c r="G17" s="601">
        <v>0.25</v>
      </c>
      <c r="H17" s="195" t="s">
        <v>683</v>
      </c>
      <c r="I17" s="196">
        <v>0</v>
      </c>
      <c r="J17" s="185"/>
      <c r="K17" s="186">
        <v>1</v>
      </c>
      <c r="L17" s="197">
        <f>IF(K17&lt;1,K17-AVERAGE(D17:G17),K17-(SUM(D17:G17)))</f>
        <v>0</v>
      </c>
      <c r="M17" s="198">
        <f>IF(K17&lt;1,(AVERAGE(D17:G17)/K17),SUM(D17:G17)/K17)</f>
        <v>1</v>
      </c>
      <c r="N17" s="372" t="str">
        <f>IF(M17&lt;=T$17,"T",IF(M17&lt;$Y$17,"R",IF(M17&gt;=$Y$17,"P")))</f>
        <v>P</v>
      </c>
      <c r="O17" s="185"/>
      <c r="P17" s="185" t="s">
        <v>682</v>
      </c>
      <c r="Q17" s="185" t="s">
        <v>416</v>
      </c>
      <c r="R17" s="376"/>
    </row>
    <row r="18" spans="1:21" ht="30" customHeight="1">
      <c r="A18" s="1677"/>
      <c r="B18" s="815"/>
      <c r="C18" s="194" t="s">
        <v>696</v>
      </c>
      <c r="D18" s="601">
        <v>0.25</v>
      </c>
      <c r="E18" s="601">
        <v>0.25</v>
      </c>
      <c r="F18" s="601">
        <v>0.25</v>
      </c>
      <c r="G18" s="601">
        <v>0.25</v>
      </c>
      <c r="H18" s="195" t="s">
        <v>684</v>
      </c>
      <c r="I18" s="196">
        <v>0</v>
      </c>
      <c r="J18" s="185"/>
      <c r="K18" s="268">
        <v>1</v>
      </c>
      <c r="L18" s="197">
        <f t="shared" ref="L18:L26" si="0">IF(K18&lt;1,K18-AVERAGE(D18:G18),K18-(SUM(D18:G18)))</f>
        <v>0</v>
      </c>
      <c r="M18" s="198">
        <f t="shared" ref="M18:M25" si="1">IF(K18&lt;1,(AVERAGE(D18:G18)/K18),SUM(D18:G18)/K18)</f>
        <v>1</v>
      </c>
      <c r="N18" s="372" t="str">
        <f>IF(M18&lt;=T$17,"T",IF(M18&lt;$Y$17,"R",IF(M18&gt;=$Y$17,"P")))</f>
        <v>P</v>
      </c>
      <c r="O18" s="185"/>
      <c r="P18" s="185"/>
      <c r="Q18" s="185"/>
      <c r="R18" s="376"/>
    </row>
    <row r="19" spans="1:21">
      <c r="A19" s="1677">
        <v>2</v>
      </c>
      <c r="B19" s="815" t="s">
        <v>698</v>
      </c>
      <c r="C19" s="195" t="s">
        <v>753</v>
      </c>
      <c r="D19" s="601">
        <v>0.25</v>
      </c>
      <c r="E19" s="601">
        <v>0.25</v>
      </c>
      <c r="F19" s="601">
        <v>0.25</v>
      </c>
      <c r="G19" s="601">
        <v>0.25</v>
      </c>
      <c r="H19" s="195" t="s">
        <v>685</v>
      </c>
      <c r="I19" s="196">
        <v>0</v>
      </c>
      <c r="J19" s="185"/>
      <c r="K19" s="268">
        <v>1</v>
      </c>
      <c r="L19" s="197">
        <f t="shared" si="0"/>
        <v>0</v>
      </c>
      <c r="M19" s="198">
        <f t="shared" si="1"/>
        <v>1</v>
      </c>
      <c r="N19" s="372" t="str">
        <f>IF(M19&lt;=T$17,"T",IF(M19&lt;$Y$17,"R",IF(M19&gt;=$Y$17,"P")))</f>
        <v>P</v>
      </c>
      <c r="O19" s="185"/>
      <c r="P19" s="185" t="s">
        <v>682</v>
      </c>
      <c r="Q19" s="185" t="s">
        <v>416</v>
      </c>
      <c r="R19" s="376"/>
    </row>
    <row r="20" spans="1:21" ht="24.75">
      <c r="A20" s="1677"/>
      <c r="B20" s="815"/>
      <c r="C20" s="194" t="s">
        <v>754</v>
      </c>
      <c r="D20" s="601">
        <v>0.25</v>
      </c>
      <c r="E20" s="601">
        <v>0.25</v>
      </c>
      <c r="F20" s="601">
        <v>0.25</v>
      </c>
      <c r="G20" s="601">
        <v>0.25</v>
      </c>
      <c r="H20" s="195" t="s">
        <v>686</v>
      </c>
      <c r="I20" s="196">
        <v>0</v>
      </c>
      <c r="J20" s="185"/>
      <c r="K20" s="268">
        <v>1</v>
      </c>
      <c r="L20" s="197">
        <f t="shared" si="0"/>
        <v>0</v>
      </c>
      <c r="M20" s="198">
        <f t="shared" si="1"/>
        <v>1</v>
      </c>
      <c r="N20" s="372" t="str">
        <f>IF(M20&lt;=T$17,"T",IF(M20&lt;$Y$17,"R",IF(M20&gt;=$Y$17,"P")))</f>
        <v>P</v>
      </c>
      <c r="O20" s="185"/>
      <c r="P20" s="185" t="s">
        <v>682</v>
      </c>
      <c r="Q20" s="185" t="s">
        <v>416</v>
      </c>
      <c r="R20" s="376"/>
    </row>
    <row r="21" spans="1:21" ht="36.75">
      <c r="A21" s="1677"/>
      <c r="B21" s="815"/>
      <c r="C21" s="204" t="s">
        <v>755</v>
      </c>
      <c r="D21" s="601">
        <v>0.25</v>
      </c>
      <c r="E21" s="601">
        <v>0.25</v>
      </c>
      <c r="F21" s="601">
        <v>0.25</v>
      </c>
      <c r="G21" s="601">
        <v>0.25</v>
      </c>
      <c r="H21" s="195" t="s">
        <v>687</v>
      </c>
      <c r="I21" s="196">
        <v>0</v>
      </c>
      <c r="J21" s="185"/>
      <c r="K21" s="268">
        <v>1</v>
      </c>
      <c r="L21" s="197">
        <f t="shared" si="0"/>
        <v>0</v>
      </c>
      <c r="M21" s="198">
        <f t="shared" si="1"/>
        <v>1</v>
      </c>
      <c r="N21" s="372" t="str">
        <f t="shared" ref="N21:N26" si="2">IF(M21&lt;=T$17,"T",IF(M21&lt;$Y$17,"R",IF(M21&gt;=$Y$17,"P")))</f>
        <v>P</v>
      </c>
      <c r="O21" s="185"/>
      <c r="P21" s="185"/>
      <c r="Q21" s="185"/>
      <c r="R21" s="376"/>
    </row>
    <row r="22" spans="1:21" ht="24.75">
      <c r="A22" s="1677"/>
      <c r="B22" s="815"/>
      <c r="C22" s="194" t="s">
        <v>756</v>
      </c>
      <c r="D22" s="601">
        <v>0.25</v>
      </c>
      <c r="E22" s="601">
        <v>0.25</v>
      </c>
      <c r="F22" s="601">
        <v>0.25</v>
      </c>
      <c r="G22" s="601">
        <v>0.25</v>
      </c>
      <c r="H22" s="195" t="s">
        <v>688</v>
      </c>
      <c r="I22" s="196">
        <v>0</v>
      </c>
      <c r="J22" s="185"/>
      <c r="K22" s="268">
        <v>1</v>
      </c>
      <c r="L22" s="197">
        <f t="shared" si="0"/>
        <v>0</v>
      </c>
      <c r="M22" s="198">
        <f t="shared" si="1"/>
        <v>1</v>
      </c>
      <c r="N22" s="372" t="str">
        <f t="shared" si="2"/>
        <v>P</v>
      </c>
      <c r="O22" s="185"/>
      <c r="P22" s="185"/>
      <c r="Q22" s="185"/>
      <c r="R22" s="376"/>
    </row>
    <row r="23" spans="1:21">
      <c r="A23" s="1677">
        <v>3</v>
      </c>
      <c r="B23" s="815" t="s">
        <v>697</v>
      </c>
      <c r="C23" s="194" t="s">
        <v>757</v>
      </c>
      <c r="D23" s="601">
        <v>0.25</v>
      </c>
      <c r="E23" s="601">
        <v>0.25</v>
      </c>
      <c r="F23" s="601">
        <v>0.25</v>
      </c>
      <c r="G23" s="601">
        <v>0.25</v>
      </c>
      <c r="H23" s="195" t="s">
        <v>689</v>
      </c>
      <c r="I23" s="196">
        <v>0</v>
      </c>
      <c r="J23" s="185"/>
      <c r="K23" s="268">
        <v>1</v>
      </c>
      <c r="L23" s="197">
        <f t="shared" si="0"/>
        <v>0</v>
      </c>
      <c r="M23" s="198">
        <f t="shared" si="1"/>
        <v>1</v>
      </c>
      <c r="N23" s="372" t="str">
        <f t="shared" si="2"/>
        <v>P</v>
      </c>
      <c r="O23" s="185"/>
      <c r="P23" s="185" t="s">
        <v>682</v>
      </c>
      <c r="Q23" s="185" t="s">
        <v>416</v>
      </c>
      <c r="R23" s="376"/>
    </row>
    <row r="24" spans="1:21" ht="26.25" customHeight="1">
      <c r="A24" s="1677"/>
      <c r="B24" s="815"/>
      <c r="C24" s="195" t="s">
        <v>758</v>
      </c>
      <c r="D24" s="601">
        <v>0.25</v>
      </c>
      <c r="E24" s="601">
        <v>0.25</v>
      </c>
      <c r="F24" s="601">
        <v>0.25</v>
      </c>
      <c r="G24" s="601">
        <v>0.25</v>
      </c>
      <c r="H24" s="195" t="s">
        <v>690</v>
      </c>
      <c r="I24" s="196">
        <v>0</v>
      </c>
      <c r="J24" s="185"/>
      <c r="K24" s="268">
        <v>1</v>
      </c>
      <c r="L24" s="197">
        <f t="shared" si="0"/>
        <v>0</v>
      </c>
      <c r="M24" s="198">
        <f t="shared" si="1"/>
        <v>1</v>
      </c>
      <c r="N24" s="372" t="str">
        <f t="shared" si="2"/>
        <v>P</v>
      </c>
      <c r="O24" s="185"/>
      <c r="P24" s="185" t="s">
        <v>682</v>
      </c>
      <c r="Q24" s="185" t="s">
        <v>416</v>
      </c>
      <c r="R24" s="376"/>
    </row>
    <row r="25" spans="1:21" ht="18" customHeight="1">
      <c r="A25" s="1677"/>
      <c r="B25" s="815"/>
      <c r="C25" s="195" t="s">
        <v>759</v>
      </c>
      <c r="D25" s="601">
        <v>0</v>
      </c>
      <c r="E25" s="601">
        <v>0.25</v>
      </c>
      <c r="F25" s="601">
        <v>0</v>
      </c>
      <c r="G25" s="226"/>
      <c r="H25" s="195" t="s">
        <v>691</v>
      </c>
      <c r="I25" s="196">
        <v>0</v>
      </c>
      <c r="J25" s="185"/>
      <c r="K25" s="268">
        <v>1</v>
      </c>
      <c r="L25" s="197">
        <f t="shared" si="0"/>
        <v>0.75</v>
      </c>
      <c r="M25" s="198">
        <f t="shared" si="1"/>
        <v>0.25</v>
      </c>
      <c r="N25" s="372" t="str">
        <f t="shared" si="2"/>
        <v>P</v>
      </c>
      <c r="O25" s="185"/>
      <c r="P25" s="185"/>
      <c r="Q25" s="185"/>
      <c r="R25" s="602" t="s">
        <v>1006</v>
      </c>
    </row>
    <row r="26" spans="1:21" ht="31.5" customHeight="1" thickBot="1">
      <c r="A26" s="1678"/>
      <c r="B26" s="1121"/>
      <c r="C26" s="242" t="s">
        <v>760</v>
      </c>
      <c r="D26" s="742">
        <v>0</v>
      </c>
      <c r="E26" s="742">
        <v>0</v>
      </c>
      <c r="F26" s="742">
        <v>0</v>
      </c>
      <c r="G26" s="575"/>
      <c r="H26" s="242" t="s">
        <v>692</v>
      </c>
      <c r="I26" s="311">
        <v>0</v>
      </c>
      <c r="J26" s="243"/>
      <c r="K26" s="246">
        <v>1</v>
      </c>
      <c r="L26" s="261">
        <f t="shared" si="0"/>
        <v>1</v>
      </c>
      <c r="M26" s="245">
        <v>0.01</v>
      </c>
      <c r="N26" s="380" t="str">
        <f t="shared" si="2"/>
        <v>P</v>
      </c>
      <c r="O26" s="243"/>
      <c r="P26" s="243"/>
      <c r="Q26" s="243"/>
      <c r="R26" s="603" t="s">
        <v>1007</v>
      </c>
    </row>
    <row r="27" spans="1:21">
      <c r="C27" s="176"/>
      <c r="G27" s="562"/>
    </row>
    <row r="28" spans="1:21" ht="16.5">
      <c r="B28" s="82" t="s">
        <v>24</v>
      </c>
      <c r="C28" s="82"/>
      <c r="D28" s="82"/>
      <c r="E28" s="82"/>
      <c r="F28" s="64"/>
      <c r="G28" s="64"/>
      <c r="H28" s="64"/>
      <c r="I28" s="64"/>
      <c r="J28" s="64"/>
      <c r="K28" s="64"/>
      <c r="L28" s="64"/>
      <c r="M28" s="64"/>
      <c r="N28" s="64"/>
      <c r="O28" s="64"/>
      <c r="P28" s="64"/>
      <c r="Q28" s="64"/>
      <c r="R28" s="64"/>
      <c r="S28" s="64"/>
      <c r="T28" s="64"/>
      <c r="U28" s="64"/>
    </row>
    <row r="29" spans="1:21" ht="15.75">
      <c r="B29" s="64"/>
      <c r="C29" s="64"/>
      <c r="D29" s="64"/>
      <c r="E29" s="64"/>
      <c r="F29" s="64"/>
      <c r="G29" s="64"/>
      <c r="H29" s="64"/>
      <c r="I29" s="64"/>
      <c r="J29" s="64"/>
      <c r="K29" s="64"/>
      <c r="L29" s="64"/>
      <c r="M29" s="64"/>
      <c r="N29" s="64"/>
      <c r="O29" s="64"/>
      <c r="P29" s="64"/>
      <c r="Q29" s="64"/>
      <c r="R29" s="64"/>
      <c r="S29" s="64"/>
      <c r="T29" s="64"/>
      <c r="U29" s="64"/>
    </row>
    <row r="30" spans="1:21" ht="15.75">
      <c r="B30" s="1141"/>
      <c r="C30" s="1142"/>
      <c r="D30" s="1142"/>
      <c r="E30" s="1142"/>
      <c r="F30" s="1142"/>
      <c r="G30" s="1142"/>
      <c r="H30" s="1142"/>
      <c r="I30" s="1142"/>
      <c r="J30" s="1142"/>
      <c r="K30" s="1142"/>
      <c r="L30" s="1142"/>
      <c r="M30" s="1142"/>
      <c r="N30" s="1142"/>
      <c r="O30" s="1142"/>
      <c r="P30" s="1142"/>
      <c r="Q30" s="1142"/>
      <c r="R30" s="1142"/>
      <c r="S30" s="1142"/>
      <c r="T30" s="1142"/>
      <c r="U30" s="1143"/>
    </row>
    <row r="31" spans="1:21" ht="15.75">
      <c r="B31" s="1141"/>
      <c r="C31" s="1142"/>
      <c r="D31" s="1142"/>
      <c r="E31" s="1142"/>
      <c r="F31" s="1142"/>
      <c r="G31" s="1142"/>
      <c r="H31" s="1142"/>
      <c r="I31" s="1142"/>
      <c r="J31" s="1142"/>
      <c r="K31" s="1142"/>
      <c r="L31" s="1142"/>
      <c r="M31" s="1142"/>
      <c r="N31" s="1142"/>
      <c r="O31" s="1142"/>
      <c r="P31" s="1142"/>
      <c r="Q31" s="1142"/>
      <c r="R31" s="1142"/>
      <c r="S31" s="1142"/>
      <c r="T31" s="1142"/>
      <c r="U31" s="1143"/>
    </row>
    <row r="32" spans="1:21" ht="15.75">
      <c r="B32" s="1141"/>
      <c r="C32" s="1142"/>
      <c r="D32" s="1142"/>
      <c r="E32" s="1142"/>
      <c r="F32" s="1142"/>
      <c r="G32" s="1142"/>
      <c r="H32" s="1142"/>
      <c r="I32" s="1142"/>
      <c r="J32" s="1142"/>
      <c r="K32" s="1142"/>
      <c r="L32" s="1142"/>
      <c r="M32" s="1142"/>
      <c r="N32" s="1142"/>
      <c r="O32" s="1142"/>
      <c r="P32" s="1142"/>
      <c r="Q32" s="1142"/>
      <c r="R32" s="1142"/>
      <c r="S32" s="1142"/>
      <c r="T32" s="1142"/>
      <c r="U32" s="1143"/>
    </row>
    <row r="33" spans="2:21" ht="15.75">
      <c r="B33" s="1141"/>
      <c r="C33" s="1142"/>
      <c r="D33" s="1142"/>
      <c r="E33" s="1142"/>
      <c r="F33" s="1142"/>
      <c r="G33" s="1142"/>
      <c r="H33" s="1142"/>
      <c r="I33" s="1142"/>
      <c r="J33" s="1142"/>
      <c r="K33" s="1142"/>
      <c r="L33" s="1142"/>
      <c r="M33" s="1142"/>
      <c r="N33" s="1142"/>
      <c r="O33" s="1142"/>
      <c r="P33" s="1142"/>
      <c r="Q33" s="1142"/>
      <c r="R33" s="1142"/>
      <c r="S33" s="1142"/>
      <c r="T33" s="1142"/>
      <c r="U33" s="1143"/>
    </row>
    <row r="34" spans="2:21" ht="15.75">
      <c r="B34" s="1141"/>
      <c r="C34" s="1142"/>
      <c r="D34" s="1142"/>
      <c r="E34" s="1142"/>
      <c r="F34" s="1142"/>
      <c r="G34" s="1142"/>
      <c r="H34" s="1142"/>
      <c r="I34" s="1142"/>
      <c r="J34" s="1142"/>
      <c r="K34" s="1142"/>
      <c r="L34" s="1142"/>
      <c r="M34" s="1142"/>
      <c r="N34" s="1142"/>
      <c r="O34" s="1142"/>
      <c r="P34" s="1142"/>
      <c r="Q34" s="1142"/>
      <c r="R34" s="1142"/>
      <c r="S34" s="1142"/>
      <c r="T34" s="1142"/>
      <c r="U34" s="1143"/>
    </row>
    <row r="35" spans="2:21" ht="15.75">
      <c r="B35" s="1141"/>
      <c r="C35" s="1142"/>
      <c r="D35" s="1142"/>
      <c r="E35" s="1142"/>
      <c r="F35" s="1142"/>
      <c r="G35" s="1142"/>
      <c r="H35" s="1142"/>
      <c r="I35" s="1142"/>
      <c r="J35" s="1142"/>
      <c r="K35" s="1142"/>
      <c r="L35" s="1142"/>
      <c r="M35" s="1142"/>
      <c r="N35" s="1142"/>
      <c r="O35" s="1142"/>
      <c r="P35" s="1142"/>
      <c r="Q35" s="1142"/>
      <c r="R35" s="1142"/>
      <c r="S35" s="1142"/>
      <c r="T35" s="1142"/>
      <c r="U35" s="1143"/>
    </row>
    <row r="36" spans="2:21" ht="15.75">
      <c r="B36" s="1141"/>
      <c r="C36" s="1142"/>
      <c r="D36" s="1142"/>
      <c r="E36" s="1142"/>
      <c r="F36" s="1142"/>
      <c r="G36" s="1142"/>
      <c r="H36" s="1142"/>
      <c r="I36" s="1142"/>
      <c r="J36" s="1142"/>
      <c r="K36" s="1142"/>
      <c r="L36" s="1142"/>
      <c r="M36" s="1142"/>
      <c r="N36" s="1142"/>
      <c r="O36" s="1142"/>
      <c r="P36" s="1142"/>
      <c r="Q36" s="1142"/>
      <c r="R36" s="1142"/>
      <c r="S36" s="1142"/>
      <c r="T36" s="1142"/>
      <c r="U36" s="1143"/>
    </row>
    <row r="37" spans="2:21" ht="15.75">
      <c r="B37" s="1141"/>
      <c r="C37" s="1142"/>
      <c r="D37" s="1142"/>
      <c r="E37" s="1142"/>
      <c r="F37" s="1142"/>
      <c r="G37" s="1142"/>
      <c r="H37" s="1142"/>
      <c r="I37" s="1142"/>
      <c r="J37" s="1142"/>
      <c r="K37" s="1142"/>
      <c r="L37" s="1142"/>
      <c r="M37" s="1142"/>
      <c r="N37" s="1142"/>
      <c r="O37" s="1142"/>
      <c r="P37" s="1142"/>
      <c r="Q37" s="1142"/>
      <c r="R37" s="1142"/>
      <c r="S37" s="1142"/>
      <c r="T37" s="1142"/>
      <c r="U37" s="1143"/>
    </row>
    <row r="38" spans="2:21" ht="15.75">
      <c r="B38" s="1141"/>
      <c r="C38" s="1142"/>
      <c r="D38" s="1142"/>
      <c r="E38" s="1142"/>
      <c r="F38" s="1142"/>
      <c r="G38" s="1142"/>
      <c r="H38" s="1142"/>
      <c r="I38" s="1142"/>
      <c r="J38" s="1142"/>
      <c r="K38" s="1142"/>
      <c r="L38" s="1142"/>
      <c r="M38" s="1142"/>
      <c r="N38" s="1142"/>
      <c r="O38" s="1142"/>
      <c r="P38" s="1142"/>
      <c r="Q38" s="1142"/>
      <c r="R38" s="1142"/>
      <c r="S38" s="1142"/>
      <c r="T38" s="1142"/>
      <c r="U38" s="1143"/>
    </row>
    <row r="39" spans="2:21" ht="15.75">
      <c r="B39" s="1141"/>
      <c r="C39" s="1142"/>
      <c r="D39" s="1142"/>
      <c r="E39" s="1142"/>
      <c r="F39" s="1142"/>
      <c r="G39" s="1142"/>
      <c r="H39" s="1142"/>
      <c r="I39" s="1142"/>
      <c r="J39" s="1142"/>
      <c r="K39" s="1142"/>
      <c r="L39" s="1142"/>
      <c r="M39" s="1142"/>
      <c r="N39" s="1142"/>
      <c r="O39" s="1142"/>
      <c r="P39" s="1142"/>
      <c r="Q39" s="1142"/>
      <c r="R39" s="1142"/>
      <c r="S39" s="1142"/>
      <c r="T39" s="1142"/>
      <c r="U39" s="1143"/>
    </row>
    <row r="40" spans="2:21" ht="15.75">
      <c r="B40" s="1141"/>
      <c r="C40" s="1142"/>
      <c r="D40" s="1142"/>
      <c r="E40" s="1142"/>
      <c r="F40" s="1142"/>
      <c r="G40" s="1142"/>
      <c r="H40" s="1142"/>
      <c r="I40" s="1142"/>
      <c r="J40" s="1142"/>
      <c r="K40" s="1142"/>
      <c r="L40" s="1142"/>
      <c r="M40" s="1142"/>
      <c r="N40" s="1142"/>
      <c r="O40" s="1142"/>
      <c r="P40" s="1142"/>
      <c r="Q40" s="1142"/>
      <c r="R40" s="1142"/>
      <c r="S40" s="1142"/>
      <c r="T40" s="1142"/>
      <c r="U40" s="1143"/>
    </row>
  </sheetData>
  <mergeCells count="46">
    <mergeCell ref="B40:U40"/>
    <mergeCell ref="B35:U35"/>
    <mergeCell ref="B36:U36"/>
    <mergeCell ref="B37:U37"/>
    <mergeCell ref="B38:U38"/>
    <mergeCell ref="B39:U39"/>
    <mergeCell ref="B30:U30"/>
    <mergeCell ref="B31:U31"/>
    <mergeCell ref="B32:U32"/>
    <mergeCell ref="B33:U33"/>
    <mergeCell ref="B34:U34"/>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A6:C6"/>
    <mergeCell ref="D6:K6"/>
    <mergeCell ref="A7:C7"/>
    <mergeCell ref="D7:K7"/>
    <mergeCell ref="B16:B18"/>
    <mergeCell ref="K13:K14"/>
    <mergeCell ref="B23:B26"/>
    <mergeCell ref="B19:B22"/>
    <mergeCell ref="A23:A26"/>
    <mergeCell ref="A16:A18"/>
    <mergeCell ref="A19:A22"/>
    <mergeCell ref="L13:N13"/>
    <mergeCell ref="O13:O14"/>
    <mergeCell ref="P13:P14"/>
    <mergeCell ref="A13:A14"/>
    <mergeCell ref="B13:B14"/>
    <mergeCell ref="C13:C14"/>
    <mergeCell ref="D13:G13"/>
    <mergeCell ref="H13:H14"/>
  </mergeCells>
  <conditionalFormatting sqref="N16">
    <cfRule type="iconSet" priority="20">
      <iconSet iconSet="3Symbols2">
        <cfvo type="percent" val="0"/>
        <cfvo type="percent" val="0.74"/>
        <cfvo type="percent" val="0.85"/>
      </iconSet>
    </cfRule>
  </conditionalFormatting>
  <conditionalFormatting sqref="N16:N26">
    <cfRule type="containsText" dxfId="8" priority="1" stopIfTrue="1" operator="containsText" text="P">
      <formula>NOT(ISERROR(SEARCH("P",N16)))</formula>
    </cfRule>
    <cfRule type="containsText" dxfId="7" priority="2" stopIfTrue="1" operator="containsText" text="R">
      <formula>NOT(ISERROR(SEARCH("R",N16)))</formula>
    </cfRule>
    <cfRule type="containsText" dxfId="6"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6">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63"/>
  <sheetViews>
    <sheetView topLeftCell="A23" workbookViewId="0">
      <selection activeCell="D20" sqref="D20"/>
    </sheetView>
  </sheetViews>
  <sheetFormatPr baseColWidth="10"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15.85546875" customWidth="1"/>
    <col min="19" max="19" width="17" customWidth="1"/>
  </cols>
  <sheetData>
    <row r="1" spans="1:19" ht="16.5" thickBot="1">
      <c r="A1" s="1455"/>
      <c r="B1" s="1456"/>
      <c r="C1" s="1456"/>
      <c r="D1" s="1457"/>
      <c r="E1" s="1640" t="s">
        <v>18</v>
      </c>
      <c r="F1" s="1641"/>
      <c r="G1" s="1641"/>
      <c r="H1" s="1641"/>
      <c r="I1" s="1641"/>
      <c r="J1" s="1641"/>
      <c r="K1" s="1641"/>
      <c r="L1" s="1642"/>
      <c r="M1" s="1609" t="s">
        <v>645</v>
      </c>
      <c r="N1" s="1610"/>
      <c r="O1" s="1610"/>
      <c r="P1" s="1610"/>
      <c r="Q1" s="1610"/>
      <c r="R1" s="1610"/>
      <c r="S1" s="1611"/>
    </row>
    <row r="2" spans="1:19" ht="42.75" customHeight="1" thickBot="1">
      <c r="A2" s="1458"/>
      <c r="B2" s="1459"/>
      <c r="C2" s="1459"/>
      <c r="D2" s="1460"/>
      <c r="E2" s="1643" t="s">
        <v>17</v>
      </c>
      <c r="F2" s="1644"/>
      <c r="G2" s="1644"/>
      <c r="H2" s="1644"/>
      <c r="I2" s="1644"/>
      <c r="J2" s="1644"/>
      <c r="K2" s="1644"/>
      <c r="L2" s="1645"/>
      <c r="M2" s="1618" t="s">
        <v>23</v>
      </c>
      <c r="N2" s="1619"/>
      <c r="O2" s="1619"/>
      <c r="P2" s="1619"/>
      <c r="Q2" s="1619"/>
      <c r="R2" s="1619"/>
      <c r="S2" s="1620"/>
    </row>
    <row r="3" spans="1:19" ht="25.5" customHeight="1" thickBot="1">
      <c r="A3" s="1461"/>
      <c r="B3" s="1462"/>
      <c r="C3" s="1462"/>
      <c r="D3" s="1463"/>
      <c r="E3" s="1646"/>
      <c r="F3" s="1647"/>
      <c r="G3" s="1647"/>
      <c r="H3" s="1647"/>
      <c r="I3" s="1647"/>
      <c r="J3" s="1647"/>
      <c r="K3" s="1647"/>
      <c r="L3" s="1648"/>
      <c r="M3" s="1621" t="s">
        <v>8</v>
      </c>
      <c r="N3" s="1622"/>
      <c r="O3" s="1622"/>
      <c r="P3" s="1622"/>
      <c r="Q3" s="1622"/>
      <c r="R3" s="1622"/>
      <c r="S3" s="1623"/>
    </row>
    <row r="4" spans="1:19">
      <c r="A4" s="146"/>
      <c r="B4" s="146"/>
      <c r="C4" s="146"/>
      <c r="D4" s="146"/>
      <c r="E4" s="146"/>
      <c r="F4" s="146"/>
      <c r="G4" s="146"/>
      <c r="H4" s="146"/>
      <c r="I4" s="147"/>
      <c r="J4" s="147"/>
      <c r="K4" s="148"/>
      <c r="L4" s="148"/>
      <c r="M4" s="148"/>
      <c r="N4" s="148"/>
      <c r="O4" s="148"/>
      <c r="P4" s="148"/>
      <c r="Q4" s="148"/>
      <c r="R4" s="148"/>
      <c r="S4" s="148"/>
    </row>
    <row r="5" spans="1:19">
      <c r="A5" s="1482" t="s">
        <v>10</v>
      </c>
      <c r="B5" s="1482"/>
      <c r="C5" s="1482"/>
      <c r="D5" s="1482"/>
      <c r="E5" s="820" t="s">
        <v>847</v>
      </c>
      <c r="F5" s="821"/>
      <c r="G5" s="821"/>
      <c r="H5" s="821"/>
      <c r="I5" s="821"/>
      <c r="J5" s="821"/>
      <c r="K5" s="821"/>
      <c r="L5" s="822"/>
      <c r="M5" s="148"/>
      <c r="N5" s="148"/>
      <c r="O5" s="148"/>
      <c r="P5" s="148"/>
      <c r="Q5" s="148"/>
      <c r="R5" s="148"/>
      <c r="S5" s="148"/>
    </row>
    <row r="6" spans="1:19">
      <c r="A6" s="1482" t="s">
        <v>25</v>
      </c>
      <c r="B6" s="1482"/>
      <c r="C6" s="1482"/>
      <c r="D6" s="1482"/>
      <c r="E6" s="820">
        <v>2024</v>
      </c>
      <c r="F6" s="821"/>
      <c r="G6" s="821"/>
      <c r="H6" s="821"/>
      <c r="I6" s="821"/>
      <c r="J6" s="821"/>
      <c r="K6" s="821"/>
      <c r="L6" s="822"/>
      <c r="M6" s="148"/>
      <c r="N6" s="148"/>
      <c r="O6" s="148"/>
      <c r="P6" s="148"/>
      <c r="Q6" s="148"/>
      <c r="R6" s="148"/>
      <c r="S6" s="148"/>
    </row>
    <row r="7" spans="1:19">
      <c r="A7" s="1482" t="s">
        <v>6</v>
      </c>
      <c r="B7" s="1482"/>
      <c r="C7" s="1482"/>
      <c r="D7" s="1482"/>
      <c r="E7" s="820" t="s">
        <v>713</v>
      </c>
      <c r="F7" s="821"/>
      <c r="G7" s="821"/>
      <c r="H7" s="821"/>
      <c r="I7" s="821"/>
      <c r="J7" s="821"/>
      <c r="K7" s="821"/>
      <c r="L7" s="822"/>
      <c r="M7" s="148"/>
      <c r="N7" s="148"/>
      <c r="O7" s="148"/>
      <c r="P7" s="148"/>
      <c r="Q7" s="148"/>
      <c r="R7" s="148"/>
      <c r="S7" s="148"/>
    </row>
    <row r="8" spans="1:19">
      <c r="A8" s="1482" t="s">
        <v>7</v>
      </c>
      <c r="B8" s="1482"/>
      <c r="C8" s="1482"/>
      <c r="D8" s="1482"/>
      <c r="E8" s="820" t="s">
        <v>1263</v>
      </c>
      <c r="F8" s="821"/>
      <c r="G8" s="821"/>
      <c r="H8" s="821"/>
      <c r="I8" s="821"/>
      <c r="J8" s="821"/>
      <c r="K8" s="821"/>
      <c r="L8" s="822"/>
      <c r="M8" s="148"/>
      <c r="N8" s="148"/>
      <c r="O8" s="148"/>
      <c r="P8" s="148"/>
      <c r="Q8" s="148"/>
      <c r="R8" s="148"/>
      <c r="S8" s="148"/>
    </row>
    <row r="9" spans="1:19" ht="15.75" thickBot="1">
      <c r="A9" s="149"/>
      <c r="B9" s="149"/>
      <c r="C9" s="149"/>
      <c r="D9" s="149"/>
      <c r="E9" s="149"/>
      <c r="F9" s="149"/>
      <c r="G9" s="149"/>
      <c r="H9" s="149"/>
      <c r="I9" s="147"/>
      <c r="J9" s="147"/>
      <c r="K9" s="147"/>
      <c r="L9" s="147"/>
      <c r="M9" s="148"/>
      <c r="N9" s="148"/>
      <c r="O9" s="148"/>
      <c r="P9" s="148"/>
      <c r="Q9" s="148"/>
      <c r="R9" s="148"/>
      <c r="S9" s="148"/>
    </row>
    <row r="10" spans="1:19" ht="32.25" thickBot="1">
      <c r="A10" s="1594" t="s">
        <v>9</v>
      </c>
      <c r="B10" s="1595"/>
      <c r="C10" s="1595"/>
      <c r="D10" s="1595"/>
      <c r="E10" s="1595"/>
      <c r="F10" s="1595"/>
      <c r="G10" s="1595"/>
      <c r="H10" s="1595"/>
      <c r="I10" s="1595"/>
      <c r="J10" s="1595"/>
      <c r="K10" s="1595"/>
      <c r="L10" s="1595"/>
      <c r="M10" s="1595"/>
      <c r="N10" s="1595"/>
      <c r="O10" s="1595"/>
      <c r="P10" s="1595"/>
      <c r="Q10" s="1595"/>
      <c r="R10" s="1595"/>
      <c r="S10" s="1596"/>
    </row>
    <row r="11" spans="1:19" ht="16.5" thickBot="1">
      <c r="A11" s="150"/>
      <c r="B11" s="151"/>
      <c r="C11" s="151"/>
      <c r="D11" s="151"/>
      <c r="E11" s="151"/>
      <c r="F11" s="151"/>
      <c r="G11" s="151"/>
      <c r="H11" s="151"/>
      <c r="I11" s="151"/>
      <c r="J11" s="151"/>
      <c r="K11" s="151"/>
      <c r="L11" s="151"/>
      <c r="M11" s="151"/>
      <c r="N11" s="151"/>
      <c r="O11" s="151"/>
      <c r="P11" s="151"/>
      <c r="Q11" s="151"/>
      <c r="R11" s="151"/>
      <c r="S11" s="152"/>
    </row>
    <row r="12" spans="1:19" ht="27" thickBot="1">
      <c r="A12" s="1661" t="s">
        <v>16</v>
      </c>
      <c r="B12" s="1661"/>
      <c r="C12" s="1661"/>
      <c r="D12" s="1661"/>
      <c r="E12" s="1661"/>
      <c r="F12" s="1661"/>
      <c r="G12" s="1661"/>
      <c r="H12" s="1661"/>
      <c r="I12" s="1661"/>
      <c r="J12" s="1661"/>
      <c r="K12" s="1682"/>
      <c r="L12" s="1683" t="s">
        <v>1</v>
      </c>
      <c r="M12" s="1683"/>
      <c r="N12" s="1683"/>
      <c r="O12" s="1683"/>
      <c r="P12" s="1683"/>
      <c r="Q12" s="1683"/>
      <c r="R12" s="1683"/>
      <c r="S12" s="1684"/>
    </row>
    <row r="13" spans="1:19" ht="25.5" customHeight="1">
      <c r="A13" s="1437" t="s">
        <v>27</v>
      </c>
      <c r="B13" s="1692" t="s">
        <v>870</v>
      </c>
      <c r="C13" s="1443" t="s">
        <v>26</v>
      </c>
      <c r="D13" s="1443" t="s">
        <v>19</v>
      </c>
      <c r="E13" s="1443" t="s">
        <v>11</v>
      </c>
      <c r="F13" s="1443"/>
      <c r="G13" s="1443"/>
      <c r="H13" s="1443"/>
      <c r="I13" s="1448" t="s">
        <v>20</v>
      </c>
      <c r="J13" s="1448" t="s">
        <v>21</v>
      </c>
      <c r="K13" s="1448" t="s">
        <v>2</v>
      </c>
      <c r="L13" s="1688" t="s">
        <v>22</v>
      </c>
      <c r="M13" s="1688" t="s">
        <v>3</v>
      </c>
      <c r="N13" s="1688"/>
      <c r="O13" s="1688"/>
      <c r="P13" s="1688" t="s">
        <v>4</v>
      </c>
      <c r="Q13" s="1688" t="s">
        <v>5</v>
      </c>
      <c r="R13" s="507" t="s">
        <v>29</v>
      </c>
      <c r="S13" s="1685" t="s">
        <v>0</v>
      </c>
    </row>
    <row r="14" spans="1:19" ht="42.75" customHeight="1">
      <c r="A14" s="1690"/>
      <c r="B14" s="1693"/>
      <c r="C14" s="1691"/>
      <c r="D14" s="1691"/>
      <c r="E14" s="503" t="s">
        <v>12</v>
      </c>
      <c r="F14" s="503" t="s">
        <v>13</v>
      </c>
      <c r="G14" s="503" t="s">
        <v>14</v>
      </c>
      <c r="H14" s="503" t="s">
        <v>15</v>
      </c>
      <c r="I14" s="1687"/>
      <c r="J14" s="1687"/>
      <c r="K14" s="1687"/>
      <c r="L14" s="1689"/>
      <c r="M14" s="505" t="s">
        <v>30</v>
      </c>
      <c r="N14" s="506" t="s">
        <v>28</v>
      </c>
      <c r="O14" s="506" t="s">
        <v>31</v>
      </c>
      <c r="P14" s="1689"/>
      <c r="Q14" s="1689"/>
      <c r="R14" s="504"/>
      <c r="S14" s="1686"/>
    </row>
    <row r="15" spans="1:19" ht="15.75" thickBot="1">
      <c r="A15" s="743"/>
      <c r="B15" s="744"/>
      <c r="C15" s="744"/>
      <c r="D15" s="744"/>
      <c r="E15" s="744"/>
      <c r="F15" s="744"/>
      <c r="G15" s="744"/>
      <c r="H15" s="744"/>
      <c r="I15" s="744"/>
      <c r="J15" s="744"/>
      <c r="K15" s="744"/>
      <c r="L15" s="744"/>
      <c r="M15" s="745"/>
      <c r="N15" s="745"/>
      <c r="O15" s="745"/>
      <c r="P15" s="744"/>
      <c r="Q15" s="744"/>
      <c r="R15" s="744"/>
      <c r="S15" s="746"/>
    </row>
    <row r="16" spans="1:19" ht="31.5" customHeight="1">
      <c r="A16" s="922">
        <v>1</v>
      </c>
      <c r="B16" s="914" t="s">
        <v>363</v>
      </c>
      <c r="C16" s="914" t="s">
        <v>492</v>
      </c>
      <c r="D16" s="200" t="s">
        <v>848</v>
      </c>
      <c r="E16" s="235">
        <v>1</v>
      </c>
      <c r="F16" s="235">
        <v>1</v>
      </c>
      <c r="G16" s="747">
        <v>1</v>
      </c>
      <c r="H16" s="747"/>
      <c r="I16" s="191" t="s">
        <v>849</v>
      </c>
      <c r="J16" s="295">
        <v>1000</v>
      </c>
      <c r="K16" s="748">
        <v>1000</v>
      </c>
      <c r="L16" s="255">
        <v>1</v>
      </c>
      <c r="M16" s="334">
        <f>IF(L16&lt;1,L16-AVERAGE(E16:H16),L16-(SUM(E16:H16)))</f>
        <v>-2</v>
      </c>
      <c r="N16" s="368">
        <v>100</v>
      </c>
      <c r="O16" s="369" t="str">
        <f>IF(N16&lt;=U$17,"T",IF(N16&lt;$Z$17,"R",IF(N16&gt;=$Z$17,"P")))</f>
        <v>P</v>
      </c>
      <c r="P16" s="749">
        <v>1</v>
      </c>
      <c r="Q16" s="191" t="s">
        <v>850</v>
      </c>
      <c r="R16" s="191" t="s">
        <v>851</v>
      </c>
      <c r="S16" s="737" t="s">
        <v>852</v>
      </c>
    </row>
    <row r="17" spans="1:19" ht="42.75" customHeight="1">
      <c r="A17" s="917"/>
      <c r="B17" s="816"/>
      <c r="C17" s="816"/>
      <c r="D17" s="204" t="s">
        <v>853</v>
      </c>
      <c r="E17" s="509">
        <v>1</v>
      </c>
      <c r="F17" s="499">
        <v>0</v>
      </c>
      <c r="G17" s="382">
        <v>1</v>
      </c>
      <c r="H17" s="383"/>
      <c r="I17" s="195" t="s">
        <v>854</v>
      </c>
      <c r="J17" s="184">
        <v>1000</v>
      </c>
      <c r="K17" s="384">
        <v>1000</v>
      </c>
      <c r="L17" s="336">
        <v>1</v>
      </c>
      <c r="M17" s="333">
        <f>IF(L17&lt;1,L17-AVERAGE(E17:H17),L17-(SUM(E17:H17)))</f>
        <v>-1</v>
      </c>
      <c r="N17" s="371">
        <v>0.1</v>
      </c>
      <c r="O17" s="372" t="str">
        <f t="shared" ref="O17:O27" si="0">IF(N17&lt;=U$17,"T",IF(N17&lt;$Z$17,"R",IF(N17&gt;=$Z$17,"P")))</f>
        <v>P</v>
      </c>
      <c r="P17" s="237">
        <v>1</v>
      </c>
      <c r="Q17" s="195" t="s">
        <v>850</v>
      </c>
      <c r="R17" s="195" t="s">
        <v>851</v>
      </c>
      <c r="S17" s="385" t="s">
        <v>852</v>
      </c>
    </row>
    <row r="18" spans="1:19" ht="24.75">
      <c r="A18" s="917"/>
      <c r="B18" s="816"/>
      <c r="C18" s="816"/>
      <c r="D18" s="204" t="s">
        <v>855</v>
      </c>
      <c r="E18" s="509">
        <v>1</v>
      </c>
      <c r="F18" s="510">
        <v>1</v>
      </c>
      <c r="G18" s="382">
        <v>1</v>
      </c>
      <c r="H18" s="456">
        <v>1</v>
      </c>
      <c r="I18" s="195" t="s">
        <v>856</v>
      </c>
      <c r="J18" s="184">
        <v>0</v>
      </c>
      <c r="K18" s="185">
        <v>0</v>
      </c>
      <c r="L18" s="336">
        <v>1</v>
      </c>
      <c r="M18" s="333">
        <f t="shared" ref="M18:M27" si="1">IF(L18&lt;1,L18-AVERAGE(E18:H18),L18-(SUM(E18:H18)))</f>
        <v>-3</v>
      </c>
      <c r="N18" s="371">
        <v>1</v>
      </c>
      <c r="O18" s="372" t="str">
        <f t="shared" si="0"/>
        <v>P</v>
      </c>
      <c r="P18" s="237">
        <v>1</v>
      </c>
      <c r="Q18" s="195" t="s">
        <v>857</v>
      </c>
      <c r="R18" s="195" t="s">
        <v>416</v>
      </c>
      <c r="S18" s="385" t="s">
        <v>416</v>
      </c>
    </row>
    <row r="19" spans="1:19" ht="24.75">
      <c r="A19" s="917"/>
      <c r="B19" s="816"/>
      <c r="C19" s="816"/>
      <c r="D19" s="195" t="s">
        <v>858</v>
      </c>
      <c r="E19" s="509">
        <v>1</v>
      </c>
      <c r="F19" s="511"/>
      <c r="G19" s="195"/>
      <c r="H19" s="195"/>
      <c r="I19" s="195" t="s">
        <v>859</v>
      </c>
      <c r="J19" s="185">
        <v>0</v>
      </c>
      <c r="K19" s="185">
        <v>0</v>
      </c>
      <c r="L19" s="336">
        <v>1</v>
      </c>
      <c r="M19" s="333">
        <f t="shared" si="1"/>
        <v>0</v>
      </c>
      <c r="N19" s="371">
        <v>1</v>
      </c>
      <c r="O19" s="372" t="str">
        <f t="shared" si="0"/>
        <v>P</v>
      </c>
      <c r="P19" s="237">
        <v>1</v>
      </c>
      <c r="Q19" s="195" t="s">
        <v>857</v>
      </c>
      <c r="R19" s="195" t="s">
        <v>416</v>
      </c>
      <c r="S19" s="385" t="s">
        <v>416</v>
      </c>
    </row>
    <row r="20" spans="1:19" ht="24.75">
      <c r="A20" s="917"/>
      <c r="B20" s="816"/>
      <c r="C20" s="816"/>
      <c r="D20" s="204" t="s">
        <v>860</v>
      </c>
      <c r="E20" s="509">
        <v>1</v>
      </c>
      <c r="F20" s="511"/>
      <c r="G20" s="195"/>
      <c r="H20" s="195"/>
      <c r="I20" s="195" t="s">
        <v>861</v>
      </c>
      <c r="J20" s="184">
        <v>0</v>
      </c>
      <c r="K20" s="185">
        <v>0</v>
      </c>
      <c r="L20" s="336">
        <v>1</v>
      </c>
      <c r="M20" s="333">
        <f t="shared" si="1"/>
        <v>0</v>
      </c>
      <c r="N20" s="371">
        <v>1</v>
      </c>
      <c r="O20" s="372" t="str">
        <f t="shared" si="0"/>
        <v>P</v>
      </c>
      <c r="P20" s="237">
        <v>1</v>
      </c>
      <c r="Q20" s="195" t="s">
        <v>857</v>
      </c>
      <c r="R20" s="195" t="s">
        <v>416</v>
      </c>
      <c r="S20" s="385" t="s">
        <v>416</v>
      </c>
    </row>
    <row r="21" spans="1:19" ht="36.75">
      <c r="A21" s="917"/>
      <c r="B21" s="816"/>
      <c r="C21" s="816"/>
      <c r="D21" s="204" t="s">
        <v>862</v>
      </c>
      <c r="E21" s="511"/>
      <c r="F21" s="511"/>
      <c r="G21" s="195"/>
      <c r="H21" s="456">
        <v>1</v>
      </c>
      <c r="I21" s="195" t="s">
        <v>863</v>
      </c>
      <c r="J21" s="184">
        <v>128000</v>
      </c>
      <c r="K21" s="384">
        <v>128000</v>
      </c>
      <c r="L21" s="336">
        <v>1</v>
      </c>
      <c r="M21" s="333">
        <f t="shared" si="1"/>
        <v>0</v>
      </c>
      <c r="N21" s="371">
        <v>1</v>
      </c>
      <c r="O21" s="372" t="str">
        <f t="shared" si="0"/>
        <v>P</v>
      </c>
      <c r="P21" s="237">
        <v>1</v>
      </c>
      <c r="Q21" s="195" t="s">
        <v>864</v>
      </c>
      <c r="R21" s="195" t="s">
        <v>416</v>
      </c>
      <c r="S21" s="385" t="s">
        <v>416</v>
      </c>
    </row>
    <row r="22" spans="1:19" ht="24.75">
      <c r="A22" s="917">
        <v>2</v>
      </c>
      <c r="B22" s="934" t="s">
        <v>366</v>
      </c>
      <c r="C22" s="814" t="s">
        <v>730</v>
      </c>
      <c r="D22" s="282" t="s">
        <v>1161</v>
      </c>
      <c r="E22" s="511"/>
      <c r="F22" s="510">
        <v>1</v>
      </c>
      <c r="G22" s="456">
        <v>1</v>
      </c>
      <c r="H22" s="195">
        <v>100</v>
      </c>
      <c r="I22" s="195"/>
      <c r="J22" s="184"/>
      <c r="K22" s="384"/>
      <c r="L22" s="336">
        <v>1</v>
      </c>
      <c r="M22" s="333">
        <f t="shared" si="1"/>
        <v>-101</v>
      </c>
      <c r="N22" s="371">
        <v>1</v>
      </c>
      <c r="O22" s="372" t="str">
        <f t="shared" si="0"/>
        <v>P</v>
      </c>
      <c r="P22" s="237">
        <v>1</v>
      </c>
      <c r="Q22" s="195"/>
      <c r="R22" s="195" t="s">
        <v>416</v>
      </c>
      <c r="S22" s="385" t="s">
        <v>416</v>
      </c>
    </row>
    <row r="23" spans="1:19" ht="24.75">
      <c r="A23" s="917"/>
      <c r="B23" s="934"/>
      <c r="C23" s="814"/>
      <c r="D23" s="282" t="s">
        <v>1162</v>
      </c>
      <c r="E23" s="511"/>
      <c r="F23" s="510">
        <v>1</v>
      </c>
      <c r="G23" s="456">
        <v>1</v>
      </c>
      <c r="H23" s="195">
        <v>100</v>
      </c>
      <c r="I23" s="195"/>
      <c r="J23" s="184"/>
      <c r="K23" s="384"/>
      <c r="L23" s="336">
        <v>1</v>
      </c>
      <c r="M23" s="333">
        <f t="shared" si="1"/>
        <v>-101</v>
      </c>
      <c r="N23" s="371">
        <v>1</v>
      </c>
      <c r="O23" s="372" t="str">
        <f t="shared" si="0"/>
        <v>P</v>
      </c>
      <c r="P23" s="237">
        <v>1</v>
      </c>
      <c r="Q23" s="195"/>
      <c r="R23" s="195" t="s">
        <v>416</v>
      </c>
      <c r="S23" s="385" t="s">
        <v>416</v>
      </c>
    </row>
    <row r="24" spans="1:19" ht="24.75">
      <c r="A24" s="917"/>
      <c r="B24" s="934"/>
      <c r="C24" s="814"/>
      <c r="D24" s="282" t="s">
        <v>1163</v>
      </c>
      <c r="E24" s="511"/>
      <c r="F24" s="510">
        <v>1</v>
      </c>
      <c r="G24" s="456">
        <v>1</v>
      </c>
      <c r="H24" s="195"/>
      <c r="I24" s="195"/>
      <c r="J24" s="184"/>
      <c r="K24" s="384"/>
      <c r="L24" s="336">
        <v>1</v>
      </c>
      <c r="M24" s="333">
        <f t="shared" si="1"/>
        <v>-1</v>
      </c>
      <c r="N24" s="371">
        <v>1</v>
      </c>
      <c r="O24" s="372" t="str">
        <f t="shared" si="0"/>
        <v>P</v>
      </c>
      <c r="P24" s="237">
        <v>1</v>
      </c>
      <c r="Q24" s="195"/>
      <c r="R24" s="195" t="s">
        <v>416</v>
      </c>
      <c r="S24" s="385" t="s">
        <v>416</v>
      </c>
    </row>
    <row r="25" spans="1:19" ht="24.75">
      <c r="A25" s="917"/>
      <c r="B25" s="934"/>
      <c r="C25" s="814"/>
      <c r="D25" s="282" t="s">
        <v>1164</v>
      </c>
      <c r="E25" s="511"/>
      <c r="F25" s="511">
        <v>0</v>
      </c>
      <c r="G25" s="456"/>
      <c r="H25" s="456">
        <v>1</v>
      </c>
      <c r="I25" s="195"/>
      <c r="J25" s="184"/>
      <c r="K25" s="384"/>
      <c r="L25" s="336">
        <v>1</v>
      </c>
      <c r="M25" s="333">
        <f t="shared" si="1"/>
        <v>0</v>
      </c>
      <c r="N25" s="371">
        <v>1</v>
      </c>
      <c r="O25" s="372" t="str">
        <f t="shared" si="0"/>
        <v>P</v>
      </c>
      <c r="P25" s="237">
        <v>1</v>
      </c>
      <c r="Q25" s="195"/>
      <c r="R25" s="195" t="s">
        <v>416</v>
      </c>
      <c r="S25" s="385" t="s">
        <v>416</v>
      </c>
    </row>
    <row r="26" spans="1:19" ht="24.75">
      <c r="A26" s="917"/>
      <c r="B26" s="934"/>
      <c r="C26" s="814"/>
      <c r="D26" s="282" t="s">
        <v>1165</v>
      </c>
      <c r="E26" s="511"/>
      <c r="F26" s="510">
        <v>1</v>
      </c>
      <c r="G26" s="456">
        <v>1</v>
      </c>
      <c r="H26" s="456">
        <v>1</v>
      </c>
      <c r="I26" s="195"/>
      <c r="J26" s="184"/>
      <c r="K26" s="384"/>
      <c r="L26" s="336">
        <v>1</v>
      </c>
      <c r="M26" s="333">
        <f t="shared" si="1"/>
        <v>-2</v>
      </c>
      <c r="N26" s="371">
        <v>1</v>
      </c>
      <c r="O26" s="372" t="str">
        <f t="shared" si="0"/>
        <v>P</v>
      </c>
      <c r="P26" s="237">
        <v>1</v>
      </c>
      <c r="Q26" s="195"/>
      <c r="R26" s="195" t="s">
        <v>416</v>
      </c>
      <c r="S26" s="385" t="s">
        <v>416</v>
      </c>
    </row>
    <row r="27" spans="1:19" ht="25.5" thickBot="1">
      <c r="A27" s="918"/>
      <c r="B27" s="935"/>
      <c r="C27" s="1681"/>
      <c r="D27" s="283" t="s">
        <v>1166</v>
      </c>
      <c r="E27" s="512"/>
      <c r="F27" s="513">
        <v>0</v>
      </c>
      <c r="G27" s="242"/>
      <c r="H27" s="242"/>
      <c r="I27" s="242"/>
      <c r="J27" s="386"/>
      <c r="K27" s="387"/>
      <c r="L27" s="275">
        <v>1</v>
      </c>
      <c r="M27" s="335">
        <f t="shared" si="1"/>
        <v>1</v>
      </c>
      <c r="N27" s="388">
        <v>1</v>
      </c>
      <c r="O27" s="380" t="str">
        <f t="shared" si="0"/>
        <v>P</v>
      </c>
      <c r="P27" s="502">
        <v>1</v>
      </c>
      <c r="Q27" s="242"/>
      <c r="R27" s="242" t="s">
        <v>416</v>
      </c>
      <c r="S27" s="389" t="s">
        <v>416</v>
      </c>
    </row>
    <row r="28" spans="1:19" ht="15.75">
      <c r="A28" s="547"/>
      <c r="B28" s="412"/>
      <c r="C28" s="548"/>
      <c r="D28" s="549"/>
      <c r="E28" s="550"/>
      <c r="F28" s="551"/>
      <c r="G28" s="552"/>
      <c r="H28" s="552"/>
      <c r="I28" s="552"/>
      <c r="J28" s="474"/>
      <c r="K28" s="553"/>
      <c r="L28" s="501"/>
      <c r="M28" s="475"/>
      <c r="N28" s="476"/>
      <c r="O28" s="554"/>
      <c r="P28" s="555"/>
      <c r="Q28" s="552"/>
      <c r="R28" s="552"/>
      <c r="S28" s="552"/>
    </row>
    <row r="29" spans="1:19" ht="15.75">
      <c r="A29" s="547"/>
      <c r="B29" s="412"/>
      <c r="C29" s="548"/>
      <c r="D29" s="549"/>
      <c r="E29" s="550"/>
      <c r="F29" s="551"/>
      <c r="G29" s="552"/>
      <c r="H29" s="552"/>
      <c r="I29" s="552"/>
      <c r="J29" s="474"/>
      <c r="K29" s="553"/>
      <c r="L29" s="501"/>
      <c r="M29" s="475"/>
      <c r="N29" s="476"/>
      <c r="O29" s="554"/>
      <c r="P29" s="555"/>
      <c r="Q29" s="552"/>
      <c r="R29" s="552"/>
      <c r="S29" s="552"/>
    </row>
    <row r="30" spans="1:19" ht="15.75">
      <c r="A30" s="547"/>
      <c r="B30" s="412"/>
      <c r="C30" s="548"/>
      <c r="D30" s="549"/>
      <c r="E30" s="550"/>
      <c r="F30" s="551"/>
      <c r="G30" s="552"/>
      <c r="H30" s="552"/>
      <c r="I30" s="552"/>
      <c r="J30" s="474"/>
      <c r="K30" s="553"/>
      <c r="L30" s="501"/>
      <c r="M30" s="475"/>
      <c r="N30" s="476"/>
      <c r="O30" s="554"/>
      <c r="P30" s="555"/>
      <c r="Q30" s="552"/>
      <c r="R30" s="552"/>
      <c r="S30" s="552"/>
    </row>
    <row r="31" spans="1:19" ht="15.75">
      <c r="A31" s="547"/>
      <c r="B31" s="412"/>
      <c r="C31" s="548"/>
      <c r="D31" s="549"/>
      <c r="E31" s="550"/>
      <c r="F31" s="551"/>
      <c r="G31" s="552"/>
      <c r="H31" s="552"/>
      <c r="I31" s="552"/>
      <c r="J31" s="474"/>
      <c r="K31" s="553"/>
      <c r="L31" s="501"/>
      <c r="M31" s="475"/>
      <c r="N31" s="476"/>
      <c r="O31" s="554"/>
      <c r="P31" s="555"/>
      <c r="Q31" s="552"/>
      <c r="R31" s="552"/>
      <c r="S31" s="552"/>
    </row>
    <row r="32" spans="1:19" ht="15.75">
      <c r="A32" s="547"/>
      <c r="B32" s="412"/>
      <c r="C32" s="548"/>
      <c r="D32" s="549"/>
      <c r="E32" s="550"/>
      <c r="F32" s="551"/>
      <c r="G32" s="552"/>
      <c r="H32" s="552"/>
      <c r="I32" s="552"/>
      <c r="J32" s="474"/>
      <c r="K32" s="553"/>
      <c r="L32" s="501"/>
      <c r="M32" s="475"/>
      <c r="N32" s="476"/>
      <c r="O32" s="554"/>
      <c r="P32" s="555"/>
      <c r="Q32" s="552"/>
      <c r="R32" s="552"/>
      <c r="S32" s="552"/>
    </row>
    <row r="33" spans="1:19" ht="15.75">
      <c r="A33" s="547"/>
      <c r="B33" s="412"/>
      <c r="C33" s="548"/>
      <c r="D33" s="549"/>
      <c r="E33" s="550"/>
      <c r="F33" s="551"/>
      <c r="G33" s="552"/>
      <c r="H33" s="552"/>
      <c r="I33" s="552"/>
      <c r="J33" s="474"/>
      <c r="K33" s="553"/>
      <c r="L33" s="501"/>
      <c r="M33" s="475"/>
      <c r="N33" s="476"/>
      <c r="O33" s="554"/>
      <c r="P33" s="555"/>
      <c r="Q33" s="552"/>
      <c r="R33" s="552"/>
      <c r="S33" s="552"/>
    </row>
    <row r="34" spans="1:19" ht="15.75">
      <c r="A34" s="547"/>
      <c r="B34" s="412"/>
      <c r="C34" s="548"/>
      <c r="D34" s="549"/>
      <c r="E34" s="550"/>
      <c r="F34" s="551"/>
      <c r="G34" s="552"/>
      <c r="H34" s="552"/>
      <c r="I34" s="552"/>
      <c r="J34" s="474"/>
      <c r="K34" s="553"/>
      <c r="L34" s="501"/>
      <c r="M34" s="475"/>
      <c r="N34" s="476"/>
      <c r="O34" s="554"/>
      <c r="P34" s="555"/>
      <c r="Q34" s="552"/>
      <c r="R34" s="552"/>
      <c r="S34" s="552"/>
    </row>
    <row r="35" spans="1:19" ht="15.75">
      <c r="A35" s="547"/>
      <c r="B35" s="412"/>
      <c r="C35" s="548"/>
      <c r="D35" s="549"/>
      <c r="E35" s="550"/>
      <c r="F35" s="551"/>
      <c r="G35" s="552"/>
      <c r="H35" s="552"/>
      <c r="I35" s="552"/>
      <c r="J35" s="474"/>
      <c r="K35" s="553"/>
      <c r="L35" s="501"/>
      <c r="M35" s="475"/>
      <c r="N35" s="476"/>
      <c r="O35" s="554"/>
      <c r="P35" s="555"/>
      <c r="Q35" s="552"/>
      <c r="R35" s="552"/>
      <c r="S35" s="552"/>
    </row>
    <row r="36" spans="1:19" ht="15.75">
      <c r="A36" s="547"/>
      <c r="B36" s="412"/>
      <c r="C36" s="548"/>
      <c r="D36" s="549"/>
      <c r="E36" s="550"/>
      <c r="F36" s="551"/>
      <c r="G36" s="552"/>
      <c r="H36" s="552"/>
      <c r="I36" s="552"/>
      <c r="J36" s="474"/>
      <c r="K36" s="553"/>
      <c r="L36" s="501"/>
      <c r="M36" s="475"/>
      <c r="N36" s="476"/>
      <c r="O36" s="554"/>
      <c r="P36" s="555"/>
      <c r="Q36" s="552"/>
      <c r="R36" s="552"/>
      <c r="S36" s="552"/>
    </row>
    <row r="37" spans="1:19" ht="15.75">
      <c r="A37" s="547"/>
      <c r="B37" s="412"/>
      <c r="C37" s="548"/>
      <c r="D37" s="549"/>
      <c r="E37" s="550"/>
      <c r="F37" s="551"/>
      <c r="G37" s="552"/>
      <c r="H37" s="552"/>
      <c r="I37" s="552"/>
      <c r="J37" s="474"/>
      <c r="K37" s="553"/>
      <c r="L37" s="501"/>
      <c r="M37" s="475"/>
      <c r="N37" s="476"/>
      <c r="O37" s="554"/>
      <c r="P37" s="555"/>
      <c r="Q37" s="552"/>
      <c r="R37" s="552"/>
      <c r="S37" s="552"/>
    </row>
    <row r="38" spans="1:19" ht="15.75">
      <c r="A38" s="547"/>
      <c r="B38" s="412"/>
      <c r="C38" s="548"/>
      <c r="D38" s="549"/>
      <c r="E38" s="550"/>
      <c r="F38" s="551"/>
      <c r="G38" s="552"/>
      <c r="H38" s="552"/>
      <c r="I38" s="552"/>
      <c r="J38" s="474"/>
      <c r="K38" s="553"/>
      <c r="L38" s="501"/>
      <c r="M38" s="475"/>
      <c r="N38" s="476"/>
      <c r="O38" s="554"/>
      <c r="P38" s="555"/>
      <c r="Q38" s="552"/>
      <c r="R38" s="552"/>
      <c r="S38" s="552"/>
    </row>
    <row r="39" spans="1:19" ht="15.75">
      <c r="A39" s="547"/>
      <c r="B39" s="412"/>
      <c r="C39" s="548"/>
      <c r="D39" s="549"/>
      <c r="E39" s="550"/>
      <c r="F39" s="551"/>
      <c r="G39" s="552"/>
      <c r="H39" s="552"/>
      <c r="I39" s="552"/>
      <c r="J39" s="474"/>
      <c r="K39" s="553"/>
      <c r="L39" s="501"/>
      <c r="M39" s="475"/>
      <c r="N39" s="476"/>
      <c r="O39" s="554"/>
      <c r="P39" s="555"/>
      <c r="Q39" s="552"/>
      <c r="R39" s="552"/>
      <c r="S39" s="552"/>
    </row>
    <row r="40" spans="1:19" ht="15.75">
      <c r="A40" s="547"/>
      <c r="B40" s="412"/>
      <c r="C40" s="548"/>
      <c r="D40" s="549"/>
      <c r="E40" s="550"/>
      <c r="F40" s="551"/>
      <c r="G40" s="552"/>
      <c r="H40" s="552"/>
      <c r="I40" s="552"/>
      <c r="J40" s="474"/>
      <c r="K40" s="553"/>
      <c r="L40" s="501"/>
      <c r="M40" s="475"/>
      <c r="N40" s="476"/>
      <c r="O40" s="554"/>
      <c r="P40" s="555"/>
      <c r="Q40" s="552"/>
      <c r="R40" s="552"/>
      <c r="S40" s="552"/>
    </row>
    <row r="41" spans="1:19" ht="15.75">
      <c r="A41" s="547"/>
      <c r="B41" s="412"/>
      <c r="C41" s="548"/>
      <c r="D41" s="549"/>
      <c r="E41" s="550"/>
      <c r="F41" s="551"/>
      <c r="G41" s="552"/>
      <c r="H41" s="552"/>
      <c r="I41" s="552"/>
      <c r="J41" s="474"/>
      <c r="K41" s="553"/>
      <c r="L41" s="501"/>
      <c r="M41" s="475"/>
      <c r="N41" s="476"/>
      <c r="O41" s="554"/>
      <c r="P41" s="555"/>
      <c r="Q41" s="552"/>
      <c r="R41" s="552"/>
      <c r="S41" s="552"/>
    </row>
    <row r="42" spans="1:19" ht="15.75">
      <c r="A42" s="547"/>
      <c r="B42" s="412"/>
      <c r="C42" s="548"/>
      <c r="D42" s="549"/>
      <c r="E42" s="550"/>
      <c r="F42" s="551"/>
      <c r="G42" s="552"/>
      <c r="H42" s="552"/>
      <c r="I42" s="552"/>
      <c r="J42" s="474"/>
      <c r="K42" s="553"/>
      <c r="L42" s="501"/>
      <c r="M42" s="475"/>
      <c r="N42" s="476"/>
      <c r="O42" s="554"/>
      <c r="P42" s="555"/>
      <c r="Q42" s="552"/>
      <c r="R42" s="552"/>
      <c r="S42" s="552"/>
    </row>
    <row r="43" spans="1:19" ht="15.75">
      <c r="A43" s="547"/>
      <c r="B43" s="412"/>
      <c r="C43" s="548"/>
      <c r="D43" s="549"/>
      <c r="E43" s="550"/>
      <c r="F43" s="551"/>
      <c r="G43" s="552"/>
      <c r="H43" s="552"/>
      <c r="I43" s="552"/>
      <c r="J43" s="474"/>
      <c r="K43" s="553"/>
      <c r="L43" s="501"/>
      <c r="M43" s="475"/>
      <c r="N43" s="476"/>
      <c r="O43" s="554"/>
      <c r="P43" s="555"/>
      <c r="Q43" s="552"/>
      <c r="R43" s="552"/>
      <c r="S43" s="552"/>
    </row>
    <row r="44" spans="1:19" ht="15.75">
      <c r="A44" s="547"/>
      <c r="B44" s="412"/>
      <c r="C44" s="548"/>
      <c r="D44" s="549"/>
      <c r="E44" s="550"/>
      <c r="F44" s="551"/>
      <c r="G44" s="552"/>
      <c r="H44" s="552"/>
      <c r="I44" s="552"/>
      <c r="J44" s="474"/>
      <c r="K44" s="553"/>
      <c r="L44" s="501"/>
      <c r="M44" s="475"/>
      <c r="N44" s="476"/>
      <c r="O44" s="554"/>
      <c r="P44" s="555"/>
      <c r="Q44" s="552"/>
      <c r="R44" s="552"/>
      <c r="S44" s="552"/>
    </row>
    <row r="45" spans="1:19" ht="15.75">
      <c r="A45" s="547"/>
      <c r="B45" s="412"/>
      <c r="C45" s="548"/>
      <c r="D45" s="549"/>
      <c r="E45" s="550"/>
      <c r="F45" s="551"/>
      <c r="G45" s="552"/>
      <c r="H45" s="552"/>
      <c r="I45" s="552"/>
      <c r="J45" s="474"/>
      <c r="K45" s="553"/>
      <c r="L45" s="501"/>
      <c r="M45" s="475"/>
      <c r="N45" s="476"/>
      <c r="O45" s="554"/>
      <c r="P45" s="555"/>
      <c r="Q45" s="552"/>
      <c r="R45" s="552"/>
      <c r="S45" s="552"/>
    </row>
    <row r="46" spans="1:19" ht="15.75">
      <c r="A46" s="547"/>
      <c r="B46" s="412"/>
      <c r="C46" s="548"/>
      <c r="D46" s="549"/>
      <c r="E46" s="550"/>
      <c r="F46" s="551"/>
      <c r="G46" s="552"/>
      <c r="H46" s="552"/>
      <c r="I46" s="552"/>
      <c r="J46" s="474"/>
      <c r="K46" s="553"/>
      <c r="L46" s="501"/>
      <c r="M46" s="475"/>
      <c r="N46" s="476"/>
      <c r="O46" s="554"/>
      <c r="P46" s="555"/>
      <c r="Q46" s="552"/>
      <c r="R46" s="552"/>
      <c r="S46" s="552"/>
    </row>
    <row r="47" spans="1:19" ht="15.75">
      <c r="A47" s="547"/>
      <c r="B47" s="412"/>
      <c r="C47" s="548"/>
      <c r="D47" s="549"/>
      <c r="E47" s="550"/>
      <c r="F47" s="551"/>
      <c r="G47" s="552"/>
      <c r="H47" s="552"/>
      <c r="I47" s="552"/>
      <c r="J47" s="474"/>
      <c r="K47" s="553"/>
      <c r="L47" s="501"/>
      <c r="M47" s="475"/>
      <c r="N47" s="476"/>
      <c r="O47" s="554"/>
      <c r="P47" s="555"/>
      <c r="Q47" s="552"/>
      <c r="R47" s="552"/>
      <c r="S47" s="552"/>
    </row>
    <row r="48" spans="1:19" ht="15.75">
      <c r="A48" s="547"/>
      <c r="B48" s="412"/>
      <c r="C48" s="548"/>
      <c r="D48" s="549"/>
      <c r="E48" s="550"/>
      <c r="F48" s="551"/>
      <c r="G48" s="552"/>
      <c r="H48" s="552"/>
      <c r="I48" s="552"/>
      <c r="J48" s="474"/>
      <c r="K48" s="553"/>
      <c r="L48" s="501"/>
      <c r="M48" s="475"/>
      <c r="N48" s="476"/>
      <c r="O48" s="554"/>
      <c r="P48" s="555"/>
      <c r="Q48" s="552"/>
      <c r="R48" s="552"/>
      <c r="S48" s="552"/>
    </row>
    <row r="49" spans="1:20" ht="15.75">
      <c r="A49" s="547"/>
      <c r="B49" s="412"/>
      <c r="C49" s="548"/>
      <c r="D49" s="549"/>
      <c r="E49" s="550"/>
      <c r="F49" s="551"/>
      <c r="G49" s="552"/>
      <c r="H49" s="552"/>
      <c r="I49" s="552"/>
      <c r="J49" s="474"/>
      <c r="K49" s="553"/>
      <c r="L49" s="501"/>
      <c r="M49" s="475"/>
      <c r="N49" s="476"/>
      <c r="O49" s="554"/>
      <c r="P49" s="555"/>
      <c r="Q49" s="552"/>
      <c r="R49" s="552"/>
      <c r="S49" s="552"/>
    </row>
    <row r="50" spans="1:20">
      <c r="L50" s="501"/>
    </row>
    <row r="51" spans="1:20" ht="16.5">
      <c r="A51" s="82" t="s">
        <v>24</v>
      </c>
      <c r="B51" s="82"/>
      <c r="C51" s="82"/>
      <c r="D51" s="82"/>
      <c r="E51" s="64"/>
      <c r="F51" s="64"/>
      <c r="G51" s="64"/>
      <c r="H51" s="64"/>
      <c r="I51" s="64"/>
      <c r="J51" s="64"/>
      <c r="K51" s="64"/>
      <c r="L51" s="64"/>
      <c r="M51" s="64"/>
      <c r="N51" s="64"/>
      <c r="O51" s="64"/>
      <c r="P51" s="64"/>
      <c r="Q51" s="64"/>
      <c r="R51" s="64"/>
      <c r="S51" s="64"/>
      <c r="T51" s="64"/>
    </row>
    <row r="52" spans="1:20" ht="15.75">
      <c r="A52" s="64"/>
      <c r="B52" s="64"/>
      <c r="C52" s="64"/>
      <c r="D52" s="64"/>
      <c r="E52" s="64"/>
      <c r="F52" s="64"/>
      <c r="G52" s="64"/>
      <c r="H52" s="64"/>
      <c r="I52" s="64"/>
      <c r="J52" s="64"/>
      <c r="K52" s="64"/>
      <c r="L52" s="64"/>
      <c r="M52" s="64"/>
      <c r="N52" s="64"/>
      <c r="O52" s="64"/>
      <c r="P52" s="64"/>
      <c r="Q52" s="64"/>
      <c r="R52" s="64"/>
      <c r="S52" s="64"/>
      <c r="T52" s="64"/>
    </row>
    <row r="53" spans="1:20" ht="15.75">
      <c r="A53" s="1141"/>
      <c r="B53" s="1142"/>
      <c r="C53" s="1142"/>
      <c r="D53" s="1142"/>
      <c r="E53" s="1142"/>
      <c r="F53" s="1142"/>
      <c r="G53" s="1142"/>
      <c r="H53" s="1142"/>
      <c r="I53" s="1142"/>
      <c r="J53" s="1142"/>
      <c r="K53" s="1142"/>
      <c r="L53" s="1142"/>
      <c r="M53" s="1142"/>
      <c r="N53" s="1142"/>
      <c r="O53" s="1142"/>
      <c r="P53" s="1142"/>
      <c r="Q53" s="1142"/>
      <c r="R53" s="1142"/>
      <c r="S53" s="1142"/>
      <c r="T53" s="1143"/>
    </row>
    <row r="54" spans="1:20" ht="15.75">
      <c r="A54" s="1141"/>
      <c r="B54" s="1142"/>
      <c r="C54" s="1142"/>
      <c r="D54" s="1142"/>
      <c r="E54" s="1142"/>
      <c r="F54" s="1142"/>
      <c r="G54" s="1142"/>
      <c r="H54" s="1142"/>
      <c r="I54" s="1142"/>
      <c r="J54" s="1142"/>
      <c r="K54" s="1142"/>
      <c r="L54" s="1142"/>
      <c r="M54" s="1142"/>
      <c r="N54" s="1142"/>
      <c r="O54" s="1142"/>
      <c r="P54" s="1142"/>
      <c r="Q54" s="1142"/>
      <c r="R54" s="1142"/>
      <c r="S54" s="1142"/>
      <c r="T54" s="1143"/>
    </row>
    <row r="55" spans="1:20" ht="15.75">
      <c r="A55" s="1141"/>
      <c r="B55" s="1142"/>
      <c r="C55" s="1142"/>
      <c r="D55" s="1142"/>
      <c r="E55" s="1142"/>
      <c r="F55" s="1142"/>
      <c r="G55" s="1142"/>
      <c r="H55" s="1142"/>
      <c r="I55" s="1142"/>
      <c r="J55" s="1142"/>
      <c r="K55" s="1142"/>
      <c r="L55" s="1142"/>
      <c r="M55" s="1142"/>
      <c r="N55" s="1142"/>
      <c r="O55" s="1142"/>
      <c r="P55" s="1142"/>
      <c r="Q55" s="1142"/>
      <c r="R55" s="1142"/>
      <c r="S55" s="1142"/>
      <c r="T55" s="1143"/>
    </row>
    <row r="56" spans="1:20" ht="15.75">
      <c r="A56" s="1141"/>
      <c r="B56" s="1142"/>
      <c r="C56" s="1142"/>
      <c r="D56" s="1142"/>
      <c r="E56" s="1142"/>
      <c r="F56" s="1142"/>
      <c r="G56" s="1142"/>
      <c r="H56" s="1142"/>
      <c r="I56" s="1142"/>
      <c r="J56" s="1142"/>
      <c r="K56" s="1142"/>
      <c r="L56" s="1142"/>
      <c r="M56" s="1142"/>
      <c r="N56" s="1142"/>
      <c r="O56" s="1142"/>
      <c r="P56" s="1142"/>
      <c r="Q56" s="1142"/>
      <c r="R56" s="1142"/>
      <c r="S56" s="1142"/>
      <c r="T56" s="1143"/>
    </row>
    <row r="57" spans="1:20" ht="15.75">
      <c r="A57" s="1141"/>
      <c r="B57" s="1142"/>
      <c r="C57" s="1142"/>
      <c r="D57" s="1142"/>
      <c r="E57" s="1142"/>
      <c r="F57" s="1142"/>
      <c r="G57" s="1142"/>
      <c r="H57" s="1142"/>
      <c r="I57" s="1142"/>
      <c r="J57" s="1142"/>
      <c r="K57" s="1142"/>
      <c r="L57" s="1142"/>
      <c r="M57" s="1142"/>
      <c r="N57" s="1142"/>
      <c r="O57" s="1142"/>
      <c r="P57" s="1142"/>
      <c r="Q57" s="1142"/>
      <c r="R57" s="1142"/>
      <c r="S57" s="1142"/>
      <c r="T57" s="1143"/>
    </row>
    <row r="58" spans="1:20" ht="15.75">
      <c r="A58" s="1141"/>
      <c r="B58" s="1142"/>
      <c r="C58" s="1142"/>
      <c r="D58" s="1142"/>
      <c r="E58" s="1142"/>
      <c r="F58" s="1142"/>
      <c r="G58" s="1142"/>
      <c r="H58" s="1142"/>
      <c r="I58" s="1142"/>
      <c r="J58" s="1142"/>
      <c r="K58" s="1142"/>
      <c r="L58" s="1142"/>
      <c r="M58" s="1142"/>
      <c r="N58" s="1142"/>
      <c r="O58" s="1142"/>
      <c r="P58" s="1142"/>
      <c r="Q58" s="1142"/>
      <c r="R58" s="1142"/>
      <c r="S58" s="1142"/>
      <c r="T58" s="1143"/>
    </row>
    <row r="59" spans="1:20" ht="15.75">
      <c r="A59" s="1141"/>
      <c r="B59" s="1142"/>
      <c r="C59" s="1142"/>
      <c r="D59" s="1142"/>
      <c r="E59" s="1142"/>
      <c r="F59" s="1142"/>
      <c r="G59" s="1142"/>
      <c r="H59" s="1142"/>
      <c r="I59" s="1142"/>
      <c r="J59" s="1142"/>
      <c r="K59" s="1142"/>
      <c r="L59" s="1142"/>
      <c r="M59" s="1142"/>
      <c r="N59" s="1142"/>
      <c r="O59" s="1142"/>
      <c r="P59" s="1142"/>
      <c r="Q59" s="1142"/>
      <c r="R59" s="1142"/>
      <c r="S59" s="1142"/>
      <c r="T59" s="1143"/>
    </row>
    <row r="60" spans="1:20" ht="15.75">
      <c r="A60" s="1141"/>
      <c r="B60" s="1142"/>
      <c r="C60" s="1142"/>
      <c r="D60" s="1142"/>
      <c r="E60" s="1142"/>
      <c r="F60" s="1142"/>
      <c r="G60" s="1142"/>
      <c r="H60" s="1142"/>
      <c r="I60" s="1142"/>
      <c r="J60" s="1142"/>
      <c r="K60" s="1142"/>
      <c r="L60" s="1142"/>
      <c r="M60" s="1142"/>
      <c r="N60" s="1142"/>
      <c r="O60" s="1142"/>
      <c r="P60" s="1142"/>
      <c r="Q60" s="1142"/>
      <c r="R60" s="1142"/>
      <c r="S60" s="1142"/>
      <c r="T60" s="1143"/>
    </row>
    <row r="61" spans="1:20" ht="15.75">
      <c r="A61" s="1141"/>
      <c r="B61" s="1142"/>
      <c r="C61" s="1142"/>
      <c r="D61" s="1142"/>
      <c r="E61" s="1142"/>
      <c r="F61" s="1142"/>
      <c r="G61" s="1142"/>
      <c r="H61" s="1142"/>
      <c r="I61" s="1142"/>
      <c r="J61" s="1142"/>
      <c r="K61" s="1142"/>
      <c r="L61" s="1142"/>
      <c r="M61" s="1142"/>
      <c r="N61" s="1142"/>
      <c r="O61" s="1142"/>
      <c r="P61" s="1142"/>
      <c r="Q61" s="1142"/>
      <c r="R61" s="1142"/>
      <c r="S61" s="1142"/>
      <c r="T61" s="1143"/>
    </row>
    <row r="62" spans="1:20" ht="15.75">
      <c r="A62" s="1141"/>
      <c r="B62" s="1142"/>
      <c r="C62" s="1142"/>
      <c r="D62" s="1142"/>
      <c r="E62" s="1142"/>
      <c r="F62" s="1142"/>
      <c r="G62" s="1142"/>
      <c r="H62" s="1142"/>
      <c r="I62" s="1142"/>
      <c r="J62" s="1142"/>
      <c r="K62" s="1142"/>
      <c r="L62" s="1142"/>
      <c r="M62" s="1142"/>
      <c r="N62" s="1142"/>
      <c r="O62" s="1142"/>
      <c r="P62" s="1142"/>
      <c r="Q62" s="1142"/>
      <c r="R62" s="1142"/>
      <c r="S62" s="1142"/>
      <c r="T62" s="1143"/>
    </row>
    <row r="63" spans="1:20" ht="15.75">
      <c r="A63" s="1141"/>
      <c r="B63" s="1142"/>
      <c r="C63" s="1142"/>
      <c r="D63" s="1142"/>
      <c r="E63" s="1142"/>
      <c r="F63" s="1142"/>
      <c r="G63" s="1142"/>
      <c r="H63" s="1142"/>
      <c r="I63" s="1142"/>
      <c r="J63" s="1142"/>
      <c r="K63" s="1142"/>
      <c r="L63" s="1142"/>
      <c r="M63" s="1142"/>
      <c r="N63" s="1142"/>
      <c r="O63" s="1142"/>
      <c r="P63" s="1142"/>
      <c r="Q63" s="1142"/>
      <c r="R63" s="1142"/>
      <c r="S63" s="1142"/>
      <c r="T63" s="1143"/>
    </row>
  </sheetData>
  <mergeCells count="47">
    <mergeCell ref="A63:T63"/>
    <mergeCell ref="A58:T58"/>
    <mergeCell ref="A59:T59"/>
    <mergeCell ref="A60:T60"/>
    <mergeCell ref="A61:T61"/>
    <mergeCell ref="A62:T62"/>
    <mergeCell ref="A53:T53"/>
    <mergeCell ref="A54:T54"/>
    <mergeCell ref="A55:T55"/>
    <mergeCell ref="A56:T56"/>
    <mergeCell ref="A57:T57"/>
    <mergeCell ref="P13:P14"/>
    <mergeCell ref="Q13:Q14"/>
    <mergeCell ref="A13:A14"/>
    <mergeCell ref="C13:C14"/>
    <mergeCell ref="D13:D14"/>
    <mergeCell ref="E13:H13"/>
    <mergeCell ref="I13:I14"/>
    <mergeCell ref="B13:B14"/>
    <mergeCell ref="A16:A21"/>
    <mergeCell ref="J13:J14"/>
    <mergeCell ref="K13:K14"/>
    <mergeCell ref="L13:L14"/>
    <mergeCell ref="M13:O13"/>
    <mergeCell ref="B16:B21"/>
    <mergeCell ref="M1:S1"/>
    <mergeCell ref="E2:L3"/>
    <mergeCell ref="M2:S2"/>
    <mergeCell ref="M3:S3"/>
    <mergeCell ref="A5:D5"/>
    <mergeCell ref="E5:L5"/>
    <mergeCell ref="B22:B27"/>
    <mergeCell ref="A22:A27"/>
    <mergeCell ref="C22:C27"/>
    <mergeCell ref="A1:D3"/>
    <mergeCell ref="E1:L1"/>
    <mergeCell ref="A6:D6"/>
    <mergeCell ref="E6:L6"/>
    <mergeCell ref="A7:D7"/>
    <mergeCell ref="E7:L7"/>
    <mergeCell ref="A8:D8"/>
    <mergeCell ref="E8:L8"/>
    <mergeCell ref="A10:S10"/>
    <mergeCell ref="A12:K12"/>
    <mergeCell ref="L12:S12"/>
    <mergeCell ref="S13:S14"/>
    <mergeCell ref="C16:C21"/>
  </mergeCells>
  <conditionalFormatting sqref="O16:O49">
    <cfRule type="containsText" dxfId="5" priority="393" stopIfTrue="1" operator="containsText" text="P">
      <formula>NOT(ISERROR(SEARCH("P",O16)))</formula>
    </cfRule>
    <cfRule type="containsText" dxfId="4" priority="394" stopIfTrue="1" operator="containsText" text="R">
      <formula>NOT(ISERROR(SEARCH("R",O16)))</formula>
    </cfRule>
    <cfRule type="containsText" dxfId="3" priority="395" operator="containsText" text="T">
      <formula>NOT(ISERROR(SEARCH("T",O16)))</formula>
    </cfRule>
    <cfRule type="iconSet" priority="396">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60"/>
  <sheetViews>
    <sheetView topLeftCell="A7" workbookViewId="0">
      <selection activeCell="I16" sqref="I16"/>
    </sheetView>
  </sheetViews>
  <sheetFormatPr baseColWidth="10" defaultRowHeight="15"/>
  <cols>
    <col min="1" max="1" width="6.28515625" customWidth="1"/>
    <col min="2" max="2" width="19.140625" customWidth="1"/>
    <col min="3" max="3" width="33.5703125" customWidth="1"/>
    <col min="4" max="4" width="35.28515625" customWidth="1"/>
    <col min="5" max="5" width="5.140625" style="463" customWidth="1"/>
    <col min="6" max="6" width="10.140625" style="463" customWidth="1"/>
    <col min="7" max="7" width="6.140625" customWidth="1"/>
    <col min="8" max="8" width="6.28515625" customWidth="1"/>
    <col min="9" max="9" width="43.28515625" customWidth="1"/>
    <col min="10" max="10" width="19.85546875" customWidth="1"/>
    <col min="17" max="17" width="13.28515625" customWidth="1"/>
    <col min="18" max="18" width="27.42578125" customWidth="1"/>
    <col min="19" max="19" width="23.5703125" customWidth="1"/>
  </cols>
  <sheetData>
    <row r="1" spans="1:20" ht="16.5" thickBot="1">
      <c r="A1" s="418"/>
      <c r="B1" s="419"/>
      <c r="C1" s="419"/>
      <c r="D1" s="420"/>
      <c r="E1" s="445" t="s">
        <v>18</v>
      </c>
      <c r="F1" s="446"/>
      <c r="G1" s="446"/>
      <c r="H1" s="446"/>
      <c r="I1" s="446"/>
      <c r="J1" s="446"/>
      <c r="K1" s="446"/>
      <c r="L1" s="447"/>
      <c r="M1" s="445" t="s">
        <v>1008</v>
      </c>
      <c r="N1" s="446"/>
      <c r="O1" s="446"/>
      <c r="P1" s="446"/>
      <c r="Q1" s="446"/>
      <c r="R1" s="446"/>
      <c r="S1" s="447"/>
    </row>
    <row r="2" spans="1:20" ht="48" customHeight="1" thickBot="1">
      <c r="A2" s="1455"/>
      <c r="B2" s="1456"/>
      <c r="C2" s="1456"/>
      <c r="D2" s="1457"/>
      <c r="E2" s="1694" t="s">
        <v>17</v>
      </c>
      <c r="F2" s="1695"/>
      <c r="G2" s="1695"/>
      <c r="H2" s="1695"/>
      <c r="I2" s="1695"/>
      <c r="J2" s="1695"/>
      <c r="K2" s="1695"/>
      <c r="L2" s="1696"/>
      <c r="M2" s="1618" t="s">
        <v>23</v>
      </c>
      <c r="N2" s="1619"/>
      <c r="O2" s="1619"/>
      <c r="P2" s="1619"/>
      <c r="Q2" s="1619"/>
      <c r="R2" s="1619"/>
      <c r="S2" s="1620"/>
    </row>
    <row r="3" spans="1:20" ht="16.5" thickBot="1">
      <c r="A3" s="1461"/>
      <c r="B3" s="1462"/>
      <c r="C3" s="1462"/>
      <c r="D3" s="1463"/>
      <c r="E3" s="1646"/>
      <c r="F3" s="1647"/>
      <c r="G3" s="1647"/>
      <c r="H3" s="1647"/>
      <c r="I3" s="1647"/>
      <c r="J3" s="1647"/>
      <c r="K3" s="1647"/>
      <c r="L3" s="1648"/>
      <c r="M3" s="1621" t="s">
        <v>8</v>
      </c>
      <c r="N3" s="1622"/>
      <c r="O3" s="1622"/>
      <c r="P3" s="1622"/>
      <c r="Q3" s="1622"/>
      <c r="R3" s="1622"/>
      <c r="S3" s="1623"/>
    </row>
    <row r="4" spans="1:20">
      <c r="A4" s="1455"/>
      <c r="B4" s="1456"/>
      <c r="C4" s="1456"/>
      <c r="D4" s="1456"/>
      <c r="E4" s="1456"/>
      <c r="F4" s="1456"/>
      <c r="G4" s="1456"/>
      <c r="H4" s="1456"/>
      <c r="I4" s="1456"/>
      <c r="J4" s="1456"/>
      <c r="K4" s="1456"/>
      <c r="L4" s="1456"/>
      <c r="M4" s="1456"/>
      <c r="N4" s="1456"/>
      <c r="O4" s="1456"/>
      <c r="P4" s="1456"/>
      <c r="Q4" s="1456"/>
      <c r="R4" s="1456"/>
      <c r="S4" s="1457"/>
    </row>
    <row r="5" spans="1:20" ht="15.75">
      <c r="A5" s="450" t="s">
        <v>90</v>
      </c>
      <c r="B5" s="428"/>
      <c r="C5" s="428"/>
      <c r="D5" s="429"/>
      <c r="E5" s="1710" t="s">
        <v>1023</v>
      </c>
      <c r="F5" s="1710"/>
      <c r="G5" s="1710"/>
      <c r="H5" s="1710"/>
      <c r="I5" s="1710"/>
      <c r="J5" s="1710"/>
      <c r="K5" s="1710"/>
      <c r="L5" s="1710"/>
      <c r="M5" s="1700"/>
      <c r="N5" s="1701"/>
      <c r="O5" s="1701"/>
      <c r="P5" s="1701"/>
      <c r="Q5" s="1701"/>
      <c r="R5" s="1701"/>
      <c r="S5" s="1702"/>
    </row>
    <row r="6" spans="1:20">
      <c r="A6" s="450" t="s">
        <v>25</v>
      </c>
      <c r="B6" s="428"/>
      <c r="C6" s="428"/>
      <c r="D6" s="429"/>
      <c r="E6" s="1709">
        <v>2024</v>
      </c>
      <c r="F6" s="1709"/>
      <c r="G6" s="1709"/>
      <c r="H6" s="1709"/>
      <c r="I6" s="1709"/>
      <c r="J6" s="1709"/>
      <c r="K6" s="1709"/>
      <c r="L6" s="1709"/>
      <c r="M6" s="1700"/>
      <c r="N6" s="1701"/>
      <c r="O6" s="1701"/>
      <c r="P6" s="1701"/>
      <c r="Q6" s="1701"/>
      <c r="R6" s="1701"/>
      <c r="S6" s="1702"/>
    </row>
    <row r="7" spans="1:20">
      <c r="A7" s="450" t="s">
        <v>6</v>
      </c>
      <c r="B7" s="428"/>
      <c r="C7" s="428"/>
      <c r="D7" s="429"/>
      <c r="E7" s="1709" t="s">
        <v>713</v>
      </c>
      <c r="F7" s="1709"/>
      <c r="G7" s="1709"/>
      <c r="H7" s="1709"/>
      <c r="I7" s="1709"/>
      <c r="J7" s="1709"/>
      <c r="K7" s="1709"/>
      <c r="L7" s="1709"/>
      <c r="M7" s="1700"/>
      <c r="N7" s="1701"/>
      <c r="O7" s="1701"/>
      <c r="P7" s="1701"/>
      <c r="Q7" s="1701"/>
      <c r="R7" s="1701"/>
      <c r="S7" s="1702"/>
    </row>
    <row r="8" spans="1:20" ht="15.75" thickBot="1">
      <c r="A8" s="452" t="s">
        <v>7</v>
      </c>
      <c r="B8" s="453"/>
      <c r="C8" s="453"/>
      <c r="D8" s="454"/>
      <c r="E8" s="820" t="s">
        <v>1263</v>
      </c>
      <c r="F8" s="821"/>
      <c r="G8" s="821"/>
      <c r="H8" s="821"/>
      <c r="I8" s="821"/>
      <c r="J8" s="821"/>
      <c r="K8" s="821"/>
      <c r="L8" s="822"/>
      <c r="M8" s="1703"/>
      <c r="N8" s="1704"/>
      <c r="O8" s="1704"/>
      <c r="P8" s="1704"/>
      <c r="Q8" s="1704"/>
      <c r="R8" s="1704"/>
      <c r="S8" s="1705"/>
    </row>
    <row r="9" spans="1:20" ht="15.75" thickBot="1">
      <c r="A9" s="1711"/>
      <c r="B9" s="1712"/>
      <c r="C9" s="1712"/>
      <c r="D9" s="1712"/>
      <c r="E9" s="1712"/>
      <c r="F9" s="1712"/>
      <c r="G9" s="1712"/>
      <c r="H9" s="1712"/>
      <c r="I9" s="1712"/>
      <c r="J9" s="1712"/>
      <c r="K9" s="1712"/>
      <c r="L9" s="1712"/>
      <c r="M9" s="1712"/>
      <c r="N9" s="1712"/>
      <c r="O9" s="1712"/>
      <c r="P9" s="1712"/>
      <c r="Q9" s="1712"/>
      <c r="R9" s="1712"/>
      <c r="S9" s="1713"/>
    </row>
    <row r="10" spans="1:20" ht="32.25" thickBot="1">
      <c r="A10" s="1594" t="s">
        <v>9</v>
      </c>
      <c r="B10" s="1595"/>
      <c r="C10" s="1595"/>
      <c r="D10" s="1595"/>
      <c r="E10" s="1595"/>
      <c r="F10" s="1595"/>
      <c r="G10" s="1595"/>
      <c r="H10" s="1595"/>
      <c r="I10" s="1595"/>
      <c r="J10" s="1595"/>
      <c r="K10" s="1595"/>
      <c r="L10" s="1595"/>
      <c r="M10" s="1595"/>
      <c r="N10" s="1595"/>
      <c r="O10" s="1595"/>
      <c r="P10" s="1595"/>
      <c r="Q10" s="1595"/>
      <c r="R10" s="1595"/>
      <c r="S10" s="1596"/>
      <c r="T10" s="442"/>
    </row>
    <row r="11" spans="1:20" ht="16.5" thickBot="1">
      <c r="A11" s="150"/>
      <c r="B11" s="1697"/>
      <c r="C11" s="1697"/>
      <c r="D11" s="1697"/>
      <c r="E11" s="1697"/>
      <c r="F11" s="1697"/>
      <c r="G11" s="1697"/>
      <c r="H11" s="1697"/>
      <c r="I11" s="1697"/>
      <c r="J11" s="1697"/>
      <c r="K11" s="1697"/>
      <c r="L11" s="1697"/>
      <c r="M11" s="1697"/>
      <c r="N11" s="1697"/>
      <c r="O11" s="1697"/>
      <c r="P11" s="1697"/>
      <c r="Q11" s="1697"/>
      <c r="R11" s="1697"/>
      <c r="S11" s="1698"/>
      <c r="T11" s="443"/>
    </row>
    <row r="12" spans="1:20" ht="27" thickBot="1">
      <c r="A12" s="1597" t="s">
        <v>16</v>
      </c>
      <c r="B12" s="1598"/>
      <c r="C12" s="1598"/>
      <c r="D12" s="1598"/>
      <c r="E12" s="1598"/>
      <c r="F12" s="1598"/>
      <c r="G12" s="1598"/>
      <c r="H12" s="1598"/>
      <c r="I12" s="1598"/>
      <c r="J12" s="1598"/>
      <c r="K12" s="1598"/>
      <c r="L12" s="1599"/>
      <c r="M12" s="1699" t="s">
        <v>1</v>
      </c>
      <c r="N12" s="1600"/>
      <c r="O12" s="1600"/>
      <c r="P12" s="1600"/>
      <c r="Q12" s="1600"/>
      <c r="R12" s="1600"/>
      <c r="S12" s="1601"/>
      <c r="T12" s="444"/>
    </row>
    <row r="13" spans="1:20" ht="120.75" thickBot="1">
      <c r="A13" s="423" t="s">
        <v>27</v>
      </c>
      <c r="B13" s="1439" t="s">
        <v>291</v>
      </c>
      <c r="C13" s="430" t="s">
        <v>26</v>
      </c>
      <c r="D13" s="431" t="s">
        <v>19</v>
      </c>
      <c r="E13" s="1445" t="s">
        <v>11</v>
      </c>
      <c r="F13" s="1446"/>
      <c r="G13" s="1446"/>
      <c r="H13" s="1447"/>
      <c r="I13" s="432" t="s">
        <v>20</v>
      </c>
      <c r="J13" s="432" t="s">
        <v>21</v>
      </c>
      <c r="K13" s="432" t="s">
        <v>2</v>
      </c>
      <c r="L13" s="421" t="s">
        <v>22</v>
      </c>
      <c r="M13" s="433" t="s">
        <v>3</v>
      </c>
      <c r="N13" s="434"/>
      <c r="O13" s="435"/>
      <c r="P13" s="422" t="s">
        <v>4</v>
      </c>
      <c r="Q13" s="161" t="s">
        <v>5</v>
      </c>
      <c r="R13" s="153" t="s">
        <v>29</v>
      </c>
      <c r="S13" s="436" t="s">
        <v>0</v>
      </c>
    </row>
    <row r="14" spans="1:20" ht="15.75" thickBot="1">
      <c r="A14" s="424"/>
      <c r="B14" s="1440"/>
      <c r="C14" s="437"/>
      <c r="D14" s="438"/>
      <c r="E14" s="439" t="s">
        <v>12</v>
      </c>
      <c r="F14" s="154" t="s">
        <v>13</v>
      </c>
      <c r="G14" s="439" t="s">
        <v>14</v>
      </c>
      <c r="H14" s="439" t="s">
        <v>15</v>
      </c>
      <c r="I14" s="440"/>
      <c r="J14" s="440"/>
      <c r="K14" s="440"/>
      <c r="L14" s="158"/>
      <c r="M14" s="155" t="s">
        <v>30</v>
      </c>
      <c r="N14" s="156" t="s">
        <v>28</v>
      </c>
      <c r="O14" s="157" t="s">
        <v>31</v>
      </c>
      <c r="P14" s="425"/>
      <c r="Q14" s="426"/>
      <c r="R14" s="158"/>
      <c r="S14" s="441"/>
    </row>
    <row r="15" spans="1:20" ht="15.75" thickBot="1">
      <c r="A15" s="448"/>
      <c r="B15" s="146"/>
      <c r="C15" s="146"/>
      <c r="D15" s="146"/>
      <c r="E15" s="487"/>
      <c r="F15" s="488"/>
      <c r="G15" s="449"/>
      <c r="H15" s="449"/>
      <c r="I15" s="146"/>
      <c r="J15" s="146"/>
      <c r="K15" s="173"/>
      <c r="L15" s="146"/>
      <c r="P15" s="146"/>
      <c r="Q15" s="146"/>
      <c r="R15" s="146"/>
      <c r="S15" s="451"/>
    </row>
    <row r="16" spans="1:20" s="458" customFormat="1" ht="67.5" customHeight="1">
      <c r="A16" s="750">
        <v>1</v>
      </c>
      <c r="B16" s="1118" t="s">
        <v>366</v>
      </c>
      <c r="C16" s="914" t="s">
        <v>1020</v>
      </c>
      <c r="D16" s="367" t="s">
        <v>1010</v>
      </c>
      <c r="E16" s="290">
        <v>4</v>
      </c>
      <c r="F16" s="489"/>
      <c r="G16" s="457"/>
      <c r="H16" s="457"/>
      <c r="I16" s="455" t="s">
        <v>1019</v>
      </c>
      <c r="J16" s="192">
        <v>8000</v>
      </c>
      <c r="K16" s="192">
        <v>0</v>
      </c>
      <c r="L16" s="250">
        <v>4</v>
      </c>
      <c r="M16" s="334">
        <f t="shared" ref="M16:M19" si="0">IF(L16&lt;1,L16-AVERAGE(E16:H16),L16-(SUM(E16:H16)))</f>
        <v>0</v>
      </c>
      <c r="N16" s="368">
        <f t="shared" ref="N16:N19" si="1">IF(L16&lt;1,(AVERAGE(E16:H16)/L16),SUM(E16:H16)/L16)</f>
        <v>1</v>
      </c>
      <c r="O16" s="752" t="s">
        <v>390</v>
      </c>
      <c r="P16" s="273"/>
      <c r="Q16" s="273"/>
      <c r="R16" s="200" t="s">
        <v>1011</v>
      </c>
      <c r="S16" s="460" t="s">
        <v>416</v>
      </c>
    </row>
    <row r="17" spans="1:19" s="458" customFormat="1" ht="89.25" customHeight="1">
      <c r="A17" s="751">
        <v>2</v>
      </c>
      <c r="B17" s="1119"/>
      <c r="C17" s="816"/>
      <c r="D17" s="370" t="s">
        <v>1012</v>
      </c>
      <c r="E17" s="182">
        <v>1</v>
      </c>
      <c r="F17" s="490"/>
      <c r="G17" s="459"/>
      <c r="H17" s="459"/>
      <c r="I17" s="456" t="s">
        <v>1021</v>
      </c>
      <c r="J17" s="205">
        <v>0</v>
      </c>
      <c r="K17" s="205">
        <v>0</v>
      </c>
      <c r="L17" s="206">
        <v>1</v>
      </c>
      <c r="M17" s="333">
        <f t="shared" si="0"/>
        <v>0</v>
      </c>
      <c r="N17" s="371">
        <v>1</v>
      </c>
      <c r="O17" s="486" t="s">
        <v>390</v>
      </c>
      <c r="P17" s="185"/>
      <c r="Q17" s="185"/>
      <c r="R17" s="216" t="s">
        <v>1022</v>
      </c>
      <c r="S17" s="461"/>
    </row>
    <row r="18" spans="1:19" s="458" customFormat="1" ht="57.75" customHeight="1">
      <c r="A18" s="1706">
        <v>3</v>
      </c>
      <c r="B18" s="1119"/>
      <c r="C18" s="816" t="s">
        <v>1013</v>
      </c>
      <c r="D18" s="183" t="s">
        <v>1014</v>
      </c>
      <c r="E18" s="182">
        <v>1</v>
      </c>
      <c r="F18" s="490"/>
      <c r="G18" s="459"/>
      <c r="H18" s="459"/>
      <c r="I18" s="1708" t="s">
        <v>1024</v>
      </c>
      <c r="J18" s="205">
        <v>0</v>
      </c>
      <c r="K18" s="205">
        <v>0</v>
      </c>
      <c r="L18" s="206">
        <v>1</v>
      </c>
      <c r="M18" s="333">
        <f t="shared" si="0"/>
        <v>0</v>
      </c>
      <c r="N18" s="371">
        <v>1</v>
      </c>
      <c r="O18" s="486" t="s">
        <v>390</v>
      </c>
      <c r="P18" s="185"/>
      <c r="Q18" s="185"/>
      <c r="R18" s="216" t="s">
        <v>1015</v>
      </c>
      <c r="S18" s="364" t="s">
        <v>1016</v>
      </c>
    </row>
    <row r="19" spans="1:19" s="458" customFormat="1" ht="77.25" customHeight="1" thickBot="1">
      <c r="A19" s="1707"/>
      <c r="B19" s="1119"/>
      <c r="C19" s="816"/>
      <c r="D19" s="216" t="s">
        <v>1017</v>
      </c>
      <c r="E19" s="182">
        <v>1</v>
      </c>
      <c r="F19" s="490"/>
      <c r="G19" s="459"/>
      <c r="H19" s="459"/>
      <c r="I19" s="1708"/>
      <c r="J19" s="205">
        <v>0</v>
      </c>
      <c r="K19" s="205">
        <v>0</v>
      </c>
      <c r="L19" s="206">
        <v>1</v>
      </c>
      <c r="M19" s="333">
        <f t="shared" si="0"/>
        <v>0</v>
      </c>
      <c r="N19" s="371">
        <f t="shared" si="1"/>
        <v>1</v>
      </c>
      <c r="O19" s="486" t="s">
        <v>390</v>
      </c>
      <c r="P19" s="185"/>
      <c r="Q19" s="185"/>
      <c r="R19" s="216" t="s">
        <v>1025</v>
      </c>
      <c r="S19" s="364" t="s">
        <v>1018</v>
      </c>
    </row>
    <row r="20" spans="1:19" s="458" customFormat="1" ht="77.25" customHeight="1">
      <c r="A20" s="411"/>
      <c r="B20" s="1714" t="s">
        <v>1056</v>
      </c>
      <c r="C20" s="478" t="s">
        <v>1057</v>
      </c>
      <c r="D20" s="478" t="s">
        <v>1058</v>
      </c>
      <c r="E20" s="591">
        <v>100</v>
      </c>
      <c r="F20" s="592">
        <v>1</v>
      </c>
      <c r="G20" s="593">
        <v>1</v>
      </c>
      <c r="H20" s="482"/>
      <c r="I20" s="479" t="s">
        <v>1059</v>
      </c>
      <c r="J20" s="494">
        <v>0</v>
      </c>
      <c r="K20" s="494">
        <v>0</v>
      </c>
      <c r="L20" s="495">
        <v>100</v>
      </c>
      <c r="M20" s="496">
        <v>-1</v>
      </c>
      <c r="N20" s="497">
        <v>1.01</v>
      </c>
      <c r="O20" s="486" t="s">
        <v>390</v>
      </c>
      <c r="P20" s="480"/>
      <c r="Q20" s="480"/>
      <c r="R20" s="481"/>
      <c r="S20" s="753"/>
    </row>
    <row r="21" spans="1:19" s="458" customFormat="1" ht="77.25" customHeight="1">
      <c r="A21" s="411"/>
      <c r="B21" s="1714"/>
      <c r="C21" s="478" t="s">
        <v>1060</v>
      </c>
      <c r="D21" s="478" t="s">
        <v>1061</v>
      </c>
      <c r="E21" s="491">
        <v>100</v>
      </c>
      <c r="F21" s="492">
        <v>1</v>
      </c>
      <c r="G21" s="482"/>
      <c r="H21" s="482"/>
      <c r="I21" s="479" t="s">
        <v>1062</v>
      </c>
      <c r="J21" s="494">
        <v>0</v>
      </c>
      <c r="K21" s="494">
        <v>0</v>
      </c>
      <c r="L21" s="495">
        <v>100</v>
      </c>
      <c r="M21" s="496">
        <v>-1</v>
      </c>
      <c r="N21" s="497">
        <v>1</v>
      </c>
      <c r="O21" s="486" t="s">
        <v>390</v>
      </c>
      <c r="P21" s="480"/>
      <c r="Q21" s="480"/>
      <c r="R21" s="481"/>
      <c r="S21" s="753"/>
    </row>
    <row r="22" spans="1:19" s="458" customFormat="1" ht="41.25" customHeight="1">
      <c r="A22" s="411"/>
      <c r="B22" s="1714"/>
      <c r="C22" s="1716" t="s">
        <v>1063</v>
      </c>
      <c r="D22" s="478" t="s">
        <v>1064</v>
      </c>
      <c r="E22" s="491">
        <v>100</v>
      </c>
      <c r="F22" s="492">
        <v>1</v>
      </c>
      <c r="G22" s="482"/>
      <c r="H22" s="482"/>
      <c r="I22" s="1715" t="s">
        <v>1065</v>
      </c>
      <c r="J22" s="494">
        <v>0</v>
      </c>
      <c r="K22" s="494">
        <v>0</v>
      </c>
      <c r="L22" s="495">
        <v>100</v>
      </c>
      <c r="M22" s="496">
        <v>-1</v>
      </c>
      <c r="N22" s="497">
        <v>1</v>
      </c>
      <c r="O22" s="486" t="s">
        <v>390</v>
      </c>
      <c r="P22" s="480"/>
      <c r="Q22" s="480"/>
      <c r="R22" s="481"/>
      <c r="S22" s="754"/>
    </row>
    <row r="23" spans="1:19" s="458" customFormat="1" ht="32.25" customHeight="1">
      <c r="A23" s="411"/>
      <c r="B23" s="1714"/>
      <c r="C23" s="1716"/>
      <c r="D23" s="478" t="s">
        <v>1066</v>
      </c>
      <c r="E23" s="491">
        <v>100</v>
      </c>
      <c r="F23" s="492">
        <v>1</v>
      </c>
      <c r="G23" s="482"/>
      <c r="H23" s="482"/>
      <c r="I23" s="1715"/>
      <c r="J23" s="494">
        <v>0</v>
      </c>
      <c r="K23" s="494">
        <v>0</v>
      </c>
      <c r="L23" s="495">
        <v>100</v>
      </c>
      <c r="M23" s="496">
        <v>-1</v>
      </c>
      <c r="N23" s="497">
        <v>1.01</v>
      </c>
      <c r="O23" s="486" t="s">
        <v>390</v>
      </c>
      <c r="P23" s="480"/>
      <c r="Q23" s="480"/>
      <c r="R23" s="481"/>
      <c r="S23" s="754"/>
    </row>
    <row r="24" spans="1:19" s="458" customFormat="1" ht="37.5" customHeight="1">
      <c r="A24" s="411"/>
      <c r="B24" s="1718" t="s">
        <v>1067</v>
      </c>
      <c r="C24" s="478" t="s">
        <v>1068</v>
      </c>
      <c r="D24" s="478" t="s">
        <v>1069</v>
      </c>
      <c r="E24" s="491">
        <v>100</v>
      </c>
      <c r="F24" s="492">
        <v>1</v>
      </c>
      <c r="G24" s="556">
        <v>1</v>
      </c>
      <c r="H24" s="482">
        <v>100</v>
      </c>
      <c r="I24" s="485" t="s">
        <v>1070</v>
      </c>
      <c r="J24" s="494">
        <v>0</v>
      </c>
      <c r="K24" s="494">
        <v>0</v>
      </c>
      <c r="L24" s="495">
        <v>1</v>
      </c>
      <c r="M24" s="496">
        <v>-100</v>
      </c>
      <c r="N24" s="497">
        <v>101</v>
      </c>
      <c r="O24" s="486" t="s">
        <v>390</v>
      </c>
      <c r="P24" s="483"/>
      <c r="Q24" s="483"/>
      <c r="R24" s="483"/>
      <c r="S24" s="756"/>
    </row>
    <row r="25" spans="1:19" s="458" customFormat="1" ht="33.75" customHeight="1">
      <c r="A25" s="411"/>
      <c r="B25" s="1718"/>
      <c r="C25" s="484" t="s">
        <v>1071</v>
      </c>
      <c r="D25" s="478" t="s">
        <v>1072</v>
      </c>
      <c r="E25" s="491">
        <v>100</v>
      </c>
      <c r="F25" s="492">
        <v>1</v>
      </c>
      <c r="G25" s="556">
        <v>1</v>
      </c>
      <c r="H25" s="482">
        <v>100</v>
      </c>
      <c r="I25" s="485" t="s">
        <v>1073</v>
      </c>
      <c r="J25" s="494">
        <v>0</v>
      </c>
      <c r="K25" s="494">
        <v>0</v>
      </c>
      <c r="L25" s="495">
        <v>1</v>
      </c>
      <c r="M25" s="496">
        <v>-100</v>
      </c>
      <c r="N25" s="497">
        <v>101</v>
      </c>
      <c r="O25" s="486" t="s">
        <v>390</v>
      </c>
      <c r="P25" s="483"/>
      <c r="Q25" s="483"/>
      <c r="R25" s="483"/>
      <c r="S25" s="756"/>
    </row>
    <row r="26" spans="1:19" s="458" customFormat="1" ht="35.25" customHeight="1">
      <c r="A26" s="411"/>
      <c r="B26" s="755" t="s">
        <v>1074</v>
      </c>
      <c r="C26" s="478" t="s">
        <v>1075</v>
      </c>
      <c r="D26" s="478" t="s">
        <v>1076</v>
      </c>
      <c r="E26" s="491">
        <v>0</v>
      </c>
      <c r="F26" s="492">
        <v>1</v>
      </c>
      <c r="G26" s="482"/>
      <c r="H26" s="482"/>
      <c r="I26" s="485" t="s">
        <v>1077</v>
      </c>
      <c r="J26" s="494">
        <v>0</v>
      </c>
      <c r="K26" s="494">
        <v>0</v>
      </c>
      <c r="L26" s="495">
        <v>1</v>
      </c>
      <c r="M26" s="496">
        <v>0</v>
      </c>
      <c r="N26" s="497">
        <v>1</v>
      </c>
      <c r="O26" s="486" t="s">
        <v>390</v>
      </c>
      <c r="P26" s="483"/>
      <c r="Q26" s="483"/>
      <c r="R26" s="483"/>
      <c r="S26" s="756"/>
    </row>
    <row r="27" spans="1:19" s="458" customFormat="1" ht="42" customHeight="1">
      <c r="A27" s="411"/>
      <c r="B27" s="1718" t="s">
        <v>1078</v>
      </c>
      <c r="C27" s="478" t="s">
        <v>1079</v>
      </c>
      <c r="D27" s="478" t="s">
        <v>1080</v>
      </c>
      <c r="E27" s="491">
        <v>0</v>
      </c>
      <c r="F27" s="492">
        <v>1</v>
      </c>
      <c r="G27" s="482"/>
      <c r="H27" s="482"/>
      <c r="I27" s="485" t="s">
        <v>1081</v>
      </c>
      <c r="J27" s="494">
        <v>0</v>
      </c>
      <c r="K27" s="494">
        <v>0</v>
      </c>
      <c r="L27" s="495">
        <v>1</v>
      </c>
      <c r="M27" s="496">
        <v>0</v>
      </c>
      <c r="N27" s="497">
        <v>1</v>
      </c>
      <c r="O27" s="486" t="s">
        <v>390</v>
      </c>
      <c r="P27" s="483"/>
      <c r="Q27" s="483"/>
      <c r="R27" s="483"/>
      <c r="S27" s="756"/>
    </row>
    <row r="28" spans="1:19" s="458" customFormat="1" ht="48.75" customHeight="1">
      <c r="A28" s="411"/>
      <c r="B28" s="1718"/>
      <c r="C28" s="1716" t="s">
        <v>1082</v>
      </c>
      <c r="D28" s="478" t="s">
        <v>1083</v>
      </c>
      <c r="E28" s="491">
        <v>10</v>
      </c>
      <c r="F28" s="492">
        <v>0.5</v>
      </c>
      <c r="G28" s="482"/>
      <c r="H28" s="482"/>
      <c r="I28" s="485" t="s">
        <v>1084</v>
      </c>
      <c r="J28" s="494">
        <v>0</v>
      </c>
      <c r="K28" s="494">
        <v>0</v>
      </c>
      <c r="L28" s="495">
        <v>1</v>
      </c>
      <c r="M28" s="496">
        <v>-9.5</v>
      </c>
      <c r="N28" s="497">
        <v>10.5</v>
      </c>
      <c r="O28" s="486" t="s">
        <v>390</v>
      </c>
      <c r="P28" s="483"/>
      <c r="Q28" s="483"/>
      <c r="R28" s="483"/>
      <c r="S28" s="756"/>
    </row>
    <row r="29" spans="1:19" s="458" customFormat="1" ht="32.25" customHeight="1">
      <c r="A29" s="411"/>
      <c r="B29" s="1718"/>
      <c r="C29" s="1716"/>
      <c r="D29" s="478" t="s">
        <v>1085</v>
      </c>
      <c r="E29" s="491">
        <v>10</v>
      </c>
      <c r="F29" s="492">
        <v>0.9</v>
      </c>
      <c r="G29" s="482"/>
      <c r="H29" s="482"/>
      <c r="I29" s="485" t="s">
        <v>1086</v>
      </c>
      <c r="J29" s="494">
        <v>0</v>
      </c>
      <c r="K29" s="494">
        <v>0</v>
      </c>
      <c r="L29" s="495">
        <v>1</v>
      </c>
      <c r="M29" s="496">
        <v>-9.9</v>
      </c>
      <c r="N29" s="497">
        <v>10.9</v>
      </c>
      <c r="O29" s="486" t="s">
        <v>390</v>
      </c>
      <c r="P29" s="483"/>
      <c r="Q29" s="483"/>
      <c r="R29" s="483"/>
      <c r="S29" s="756"/>
    </row>
    <row r="30" spans="1:19" s="458" customFormat="1" ht="30.75" customHeight="1">
      <c r="A30" s="411"/>
      <c r="B30" s="1718"/>
      <c r="C30" s="1716"/>
      <c r="D30" s="478" t="s">
        <v>1087</v>
      </c>
      <c r="E30" s="491">
        <v>10</v>
      </c>
      <c r="F30" s="492">
        <v>0.9</v>
      </c>
      <c r="G30" s="482"/>
      <c r="H30" s="482"/>
      <c r="I30" s="485" t="s">
        <v>1088</v>
      </c>
      <c r="J30" s="494">
        <v>0</v>
      </c>
      <c r="K30" s="494">
        <v>0</v>
      </c>
      <c r="L30" s="495">
        <v>1</v>
      </c>
      <c r="M30" s="496">
        <v>-9.9</v>
      </c>
      <c r="N30" s="497">
        <v>10.9</v>
      </c>
      <c r="O30" s="486" t="s">
        <v>390</v>
      </c>
      <c r="P30" s="483"/>
      <c r="Q30" s="483"/>
      <c r="R30" s="483"/>
      <c r="S30" s="756"/>
    </row>
    <row r="31" spans="1:19" s="458" customFormat="1" ht="39.75" customHeight="1">
      <c r="A31" s="411"/>
      <c r="B31" s="1718"/>
      <c r="C31" s="1716"/>
      <c r="D31" s="478" t="s">
        <v>1089</v>
      </c>
      <c r="E31" s="491">
        <v>20</v>
      </c>
      <c r="F31" s="492">
        <v>0.2</v>
      </c>
      <c r="G31" s="482"/>
      <c r="H31" s="482"/>
      <c r="I31" s="485" t="s">
        <v>1090</v>
      </c>
      <c r="J31" s="494">
        <v>0</v>
      </c>
      <c r="K31" s="494">
        <v>0</v>
      </c>
      <c r="L31" s="495">
        <v>1</v>
      </c>
      <c r="M31" s="496">
        <v>-19.2</v>
      </c>
      <c r="N31" s="497">
        <v>20.2</v>
      </c>
      <c r="O31" s="486" t="s">
        <v>390</v>
      </c>
      <c r="P31" s="483"/>
      <c r="Q31" s="483"/>
      <c r="R31" s="483"/>
      <c r="S31" s="756"/>
    </row>
    <row r="32" spans="1:19" s="458" customFormat="1" ht="27.75" customHeight="1">
      <c r="A32" s="411"/>
      <c r="B32" s="1718"/>
      <c r="C32" s="1716"/>
      <c r="D32" s="478" t="s">
        <v>1091</v>
      </c>
      <c r="E32" s="491">
        <v>20</v>
      </c>
      <c r="F32" s="492">
        <v>0.1</v>
      </c>
      <c r="G32" s="482"/>
      <c r="H32" s="482"/>
      <c r="I32" s="485" t="s">
        <v>1092</v>
      </c>
      <c r="J32" s="494">
        <v>0</v>
      </c>
      <c r="K32" s="494">
        <v>0</v>
      </c>
      <c r="L32" s="495">
        <v>1</v>
      </c>
      <c r="M32" s="496">
        <v>-19.100000000000001</v>
      </c>
      <c r="N32" s="497">
        <v>20.100000000000001</v>
      </c>
      <c r="O32" s="486" t="s">
        <v>390</v>
      </c>
      <c r="P32" s="483"/>
      <c r="Q32" s="483"/>
      <c r="R32" s="483"/>
      <c r="S32" s="756"/>
    </row>
    <row r="33" spans="1:19" s="458" customFormat="1" ht="39.75" customHeight="1">
      <c r="A33" s="411"/>
      <c r="B33" s="1718"/>
      <c r="C33" s="1716"/>
      <c r="D33" s="478" t="s">
        <v>1093</v>
      </c>
      <c r="E33" s="491">
        <v>10</v>
      </c>
      <c r="F33" s="492">
        <v>0.5</v>
      </c>
      <c r="G33" s="482"/>
      <c r="H33" s="482"/>
      <c r="I33" s="485" t="s">
        <v>1094</v>
      </c>
      <c r="J33" s="494">
        <v>0</v>
      </c>
      <c r="K33" s="494">
        <v>0</v>
      </c>
      <c r="L33" s="495">
        <v>1</v>
      </c>
      <c r="M33" s="496">
        <v>-9.5</v>
      </c>
      <c r="N33" s="497">
        <v>10.5</v>
      </c>
      <c r="O33" s="486" t="s">
        <v>390</v>
      </c>
      <c r="P33" s="483"/>
      <c r="Q33" s="483"/>
      <c r="R33" s="483"/>
      <c r="S33" s="756"/>
    </row>
    <row r="34" spans="1:19" s="458" customFormat="1" ht="38.25" customHeight="1">
      <c r="A34" s="411"/>
      <c r="B34" s="1718"/>
      <c r="C34" s="1716"/>
      <c r="D34" s="478" t="s">
        <v>1095</v>
      </c>
      <c r="E34" s="491">
        <v>20</v>
      </c>
      <c r="F34" s="492">
        <v>0.1</v>
      </c>
      <c r="G34" s="482"/>
      <c r="H34" s="482"/>
      <c r="I34" s="485" t="s">
        <v>1096</v>
      </c>
      <c r="J34" s="494">
        <v>0</v>
      </c>
      <c r="K34" s="494">
        <v>0</v>
      </c>
      <c r="L34" s="495">
        <v>1</v>
      </c>
      <c r="M34" s="496">
        <v>-19.100000000000001</v>
      </c>
      <c r="N34" s="497">
        <v>20.100000000000001</v>
      </c>
      <c r="O34" s="486" t="s">
        <v>390</v>
      </c>
      <c r="P34" s="483"/>
      <c r="Q34" s="483"/>
      <c r="R34" s="483"/>
      <c r="S34" s="756"/>
    </row>
    <row r="35" spans="1:19" s="458" customFormat="1" ht="32.25" customHeight="1">
      <c r="A35" s="411"/>
      <c r="B35" s="1718"/>
      <c r="C35" s="1716"/>
      <c r="D35" s="478" t="s">
        <v>1097</v>
      </c>
      <c r="E35" s="491">
        <v>15</v>
      </c>
      <c r="F35" s="492">
        <v>0.1</v>
      </c>
      <c r="G35" s="482"/>
      <c r="H35" s="482"/>
      <c r="I35" s="485" t="s">
        <v>1098</v>
      </c>
      <c r="J35" s="494">
        <v>0</v>
      </c>
      <c r="K35" s="494">
        <v>0</v>
      </c>
      <c r="L35" s="495">
        <v>1</v>
      </c>
      <c r="M35" s="496">
        <v>-14.1</v>
      </c>
      <c r="N35" s="497">
        <v>15.1</v>
      </c>
      <c r="O35" s="486" t="s">
        <v>390</v>
      </c>
      <c r="P35" s="483"/>
      <c r="Q35" s="483"/>
      <c r="R35" s="483"/>
      <c r="S35" s="756"/>
    </row>
    <row r="36" spans="1:19" s="458" customFormat="1" ht="34.5" customHeight="1">
      <c r="A36" s="411"/>
      <c r="B36" s="1718"/>
      <c r="C36" s="1716" t="s">
        <v>1099</v>
      </c>
      <c r="D36" s="478" t="s">
        <v>1100</v>
      </c>
      <c r="E36" s="491">
        <v>0</v>
      </c>
      <c r="F36" s="492">
        <v>0.1</v>
      </c>
      <c r="G36" s="556">
        <v>0.9</v>
      </c>
      <c r="H36" s="482"/>
      <c r="I36" s="485" t="s">
        <v>1101</v>
      </c>
      <c r="J36" s="494">
        <v>0</v>
      </c>
      <c r="K36" s="494">
        <v>0</v>
      </c>
      <c r="L36" s="495">
        <v>1</v>
      </c>
      <c r="M36" s="496">
        <v>0.9</v>
      </c>
      <c r="N36" s="497">
        <v>0.1</v>
      </c>
      <c r="O36" s="486" t="s">
        <v>390</v>
      </c>
      <c r="P36" s="483"/>
      <c r="Q36" s="483"/>
      <c r="R36" s="483"/>
      <c r="S36" s="756"/>
    </row>
    <row r="37" spans="1:19" s="458" customFormat="1" ht="39" customHeight="1">
      <c r="A37" s="411"/>
      <c r="B37" s="1718"/>
      <c r="C37" s="1716"/>
      <c r="D37" s="478" t="s">
        <v>1102</v>
      </c>
      <c r="E37" s="491">
        <v>10</v>
      </c>
      <c r="F37" s="492">
        <v>0.9</v>
      </c>
      <c r="G37" s="482"/>
      <c r="H37" s="482"/>
      <c r="I37" s="485" t="s">
        <v>1103</v>
      </c>
      <c r="J37" s="494">
        <v>0</v>
      </c>
      <c r="K37" s="494">
        <v>0</v>
      </c>
      <c r="L37" s="495">
        <v>1</v>
      </c>
      <c r="M37" s="496">
        <v>-9.9</v>
      </c>
      <c r="N37" s="497">
        <v>10.9</v>
      </c>
      <c r="O37" s="486" t="s">
        <v>390</v>
      </c>
      <c r="P37" s="483"/>
      <c r="Q37" s="483"/>
      <c r="R37" s="483"/>
      <c r="S37" s="756"/>
    </row>
    <row r="38" spans="1:19" s="458" customFormat="1" ht="27" customHeight="1" thickBot="1">
      <c r="A38" s="411"/>
      <c r="B38" s="1719"/>
      <c r="C38" s="1717"/>
      <c r="D38" s="757" t="s">
        <v>1104</v>
      </c>
      <c r="E38" s="758">
        <v>10</v>
      </c>
      <c r="F38" s="759">
        <v>0.9</v>
      </c>
      <c r="G38" s="760"/>
      <c r="H38" s="760"/>
      <c r="I38" s="761" t="s">
        <v>1105</v>
      </c>
      <c r="J38" s="762">
        <v>0</v>
      </c>
      <c r="K38" s="762">
        <v>0</v>
      </c>
      <c r="L38" s="763">
        <v>1</v>
      </c>
      <c r="M38" s="764">
        <v>-9.9</v>
      </c>
      <c r="N38" s="765">
        <v>10.9</v>
      </c>
      <c r="O38" s="766" t="s">
        <v>390</v>
      </c>
      <c r="P38" s="767"/>
      <c r="Q38" s="767"/>
      <c r="R38" s="767"/>
      <c r="S38" s="768"/>
    </row>
    <row r="39" spans="1:19" s="458" customFormat="1" ht="77.25" customHeight="1">
      <c r="A39" s="411"/>
      <c r="B39" s="412"/>
      <c r="C39" s="413"/>
      <c r="D39" s="413"/>
      <c r="E39" s="471"/>
      <c r="F39" s="493"/>
      <c r="G39" s="472"/>
      <c r="H39" s="472"/>
      <c r="I39" s="473"/>
      <c r="J39" s="474"/>
      <c r="K39" s="474"/>
      <c r="L39" s="411"/>
      <c r="M39" s="475"/>
      <c r="N39" s="476"/>
      <c r="O39" s="477"/>
      <c r="P39" s="414"/>
      <c r="Q39" s="414"/>
      <c r="R39" s="413"/>
      <c r="S39" s="413"/>
    </row>
    <row r="40" spans="1:19" s="458" customFormat="1" ht="77.25" customHeight="1">
      <c r="A40" s="411"/>
      <c r="B40" s="412"/>
      <c r="C40" s="413"/>
      <c r="D40" s="413"/>
      <c r="E40" s="471"/>
      <c r="F40" s="493"/>
      <c r="G40" s="472"/>
      <c r="H40" s="472"/>
      <c r="I40" s="473"/>
      <c r="J40" s="474"/>
      <c r="K40" s="474"/>
      <c r="L40" s="411"/>
      <c r="M40" s="475"/>
      <c r="N40" s="476"/>
      <c r="O40" s="477"/>
      <c r="P40" s="414"/>
      <c r="Q40" s="414"/>
      <c r="R40" s="413"/>
      <c r="S40" s="413"/>
    </row>
    <row r="41" spans="1:19" s="458" customFormat="1" ht="77.25" customHeight="1">
      <c r="A41" s="411"/>
      <c r="B41" s="412"/>
      <c r="C41" s="413"/>
      <c r="D41" s="413"/>
      <c r="E41" s="471"/>
      <c r="F41" s="493"/>
      <c r="G41" s="472"/>
      <c r="H41" s="472"/>
      <c r="I41" s="473"/>
      <c r="J41" s="474"/>
      <c r="K41" s="474"/>
      <c r="L41" s="411"/>
      <c r="M41" s="475"/>
      <c r="N41" s="476"/>
      <c r="O41" s="477"/>
      <c r="P41" s="414"/>
      <c r="Q41" s="414"/>
      <c r="R41" s="413"/>
      <c r="S41" s="413"/>
    </row>
    <row r="42" spans="1:19" s="458" customFormat="1" ht="77.25" customHeight="1">
      <c r="A42" s="411"/>
      <c r="B42" s="412"/>
      <c r="C42" s="413"/>
      <c r="D42" s="413"/>
      <c r="E42" s="471"/>
      <c r="F42" s="493"/>
      <c r="G42" s="472"/>
      <c r="H42" s="472"/>
      <c r="I42" s="473"/>
      <c r="J42" s="474"/>
      <c r="K42" s="474"/>
      <c r="L42" s="411"/>
      <c r="M42" s="475"/>
      <c r="N42" s="476"/>
      <c r="O42" s="477"/>
      <c r="P42" s="414"/>
      <c r="Q42" s="414"/>
      <c r="R42" s="413"/>
      <c r="S42" s="413"/>
    </row>
    <row r="43" spans="1:19" s="458" customFormat="1" ht="77.25" customHeight="1">
      <c r="A43" s="411"/>
      <c r="B43" s="412"/>
      <c r="C43" s="413"/>
      <c r="D43" s="413"/>
      <c r="E43" s="471"/>
      <c r="F43" s="493"/>
      <c r="G43" s="472"/>
      <c r="H43" s="472"/>
      <c r="I43" s="473"/>
      <c r="J43" s="474"/>
      <c r="K43" s="474"/>
      <c r="L43" s="411"/>
      <c r="M43" s="475"/>
      <c r="N43" s="476"/>
      <c r="O43" s="477"/>
      <c r="P43" s="414"/>
      <c r="Q43" s="414"/>
      <c r="R43" s="413"/>
      <c r="S43" s="413"/>
    </row>
    <row r="44" spans="1:19" s="458" customFormat="1" ht="77.25" customHeight="1">
      <c r="A44" s="411"/>
      <c r="B44" s="412"/>
      <c r="C44" s="413"/>
      <c r="D44" s="413"/>
      <c r="E44" s="471"/>
      <c r="F44" s="493"/>
      <c r="G44" s="472"/>
      <c r="H44" s="472"/>
      <c r="I44" s="473"/>
      <c r="J44" s="474"/>
      <c r="K44" s="474"/>
      <c r="L44" s="411"/>
      <c r="M44" s="475"/>
      <c r="N44" s="476"/>
      <c r="O44" s="477"/>
      <c r="P44" s="414"/>
      <c r="Q44" s="414"/>
      <c r="R44" s="413"/>
      <c r="S44" s="413"/>
    </row>
    <row r="45" spans="1:19">
      <c r="A45" s="411"/>
    </row>
    <row r="46" spans="1:19">
      <c r="A46" s="411"/>
    </row>
    <row r="47" spans="1:19">
      <c r="A47" s="411"/>
    </row>
    <row r="48" spans="1:19">
      <c r="A48" s="411"/>
    </row>
    <row r="49" spans="1:1">
      <c r="A49" s="411"/>
    </row>
    <row r="50" spans="1:1">
      <c r="A50" s="411"/>
    </row>
    <row r="51" spans="1:1">
      <c r="A51" s="411"/>
    </row>
    <row r="52" spans="1:1">
      <c r="A52" s="411"/>
    </row>
    <row r="53" spans="1:1">
      <c r="A53" s="411"/>
    </row>
    <row r="54" spans="1:1">
      <c r="A54" s="411"/>
    </row>
    <row r="55" spans="1:1">
      <c r="A55" s="411"/>
    </row>
    <row r="56" spans="1:1">
      <c r="A56" s="411"/>
    </row>
    <row r="57" spans="1:1">
      <c r="A57" s="411"/>
    </row>
    <row r="58" spans="1:1">
      <c r="A58" s="411"/>
    </row>
    <row r="60" spans="1:1" ht="16.5">
      <c r="A60" s="82" t="s">
        <v>24</v>
      </c>
    </row>
  </sheetData>
  <mergeCells count="29">
    <mergeCell ref="B20:B23"/>
    <mergeCell ref="I22:I23"/>
    <mergeCell ref="C22:C23"/>
    <mergeCell ref="C28:C35"/>
    <mergeCell ref="C36:C38"/>
    <mergeCell ref="B27:B38"/>
    <mergeCell ref="B24:B25"/>
    <mergeCell ref="M12:S12"/>
    <mergeCell ref="A4:S4"/>
    <mergeCell ref="M5:S8"/>
    <mergeCell ref="E13:H13"/>
    <mergeCell ref="A18:A19"/>
    <mergeCell ref="C18:C19"/>
    <mergeCell ref="A12:L12"/>
    <mergeCell ref="I18:I19"/>
    <mergeCell ref="B16:B19"/>
    <mergeCell ref="B13:B14"/>
    <mergeCell ref="E7:L7"/>
    <mergeCell ref="E8:L8"/>
    <mergeCell ref="E5:L5"/>
    <mergeCell ref="E6:L6"/>
    <mergeCell ref="A9:S9"/>
    <mergeCell ref="C16:C17"/>
    <mergeCell ref="E2:L3"/>
    <mergeCell ref="M2:S2"/>
    <mergeCell ref="M3:S3"/>
    <mergeCell ref="A10:S10"/>
    <mergeCell ref="B11:S11"/>
    <mergeCell ref="A2:D3"/>
  </mergeCells>
  <conditionalFormatting sqref="O16:O44">
    <cfRule type="iconSet" priority="1">
      <iconSet iconSet="3Symbols2">
        <cfvo type="percent" val="0"/>
        <cfvo type="percent" val="0.74"/>
        <cfvo type="percent" val="0.85"/>
      </iconSet>
    </cfRule>
    <cfRule type="containsText" dxfId="2" priority="2" stopIfTrue="1" operator="containsText" text="P">
      <formula>NOT(ISERROR(SEARCH("P",O16)))</formula>
    </cfRule>
    <cfRule type="containsText" dxfId="1" priority="3" stopIfTrue="1" operator="containsText" text="R">
      <formula>NOT(ISERROR(SEARCH("R",O16)))</formula>
    </cfRule>
    <cfRule type="containsText" dxfId="0" priority="4" operator="containsText" text="T">
      <formula>NOT(ISERROR(SEARCH("T",O16)))</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52"/>
  <sheetViews>
    <sheetView zoomScale="69" zoomScaleNormal="69" workbookViewId="0">
      <selection activeCell="A50" sqref="A50:T50"/>
    </sheetView>
  </sheetViews>
  <sheetFormatPr baseColWidth="10" defaultColWidth="26.42578125" defaultRowHeight="13.5"/>
  <cols>
    <col min="1" max="1" width="11.28515625" style="1" customWidth="1"/>
    <col min="2" max="2" width="23.140625" style="1" customWidth="1"/>
    <col min="3" max="3" width="22.42578125" style="1" customWidth="1"/>
    <col min="4" max="4" width="33.85546875" style="1" customWidth="1"/>
    <col min="5" max="5" width="31.5703125" style="1" customWidth="1"/>
    <col min="6" max="6" width="8.42578125" style="1" bestFit="1" customWidth="1"/>
    <col min="7" max="7" width="10.5703125" style="99" customWidth="1"/>
    <col min="8" max="8" width="11"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94"/>
      <c r="H2" s="2"/>
      <c r="I2" s="2"/>
      <c r="J2" s="2"/>
      <c r="K2" s="2"/>
      <c r="L2" s="2"/>
      <c r="M2" s="2"/>
      <c r="N2" s="2"/>
      <c r="O2" s="2"/>
      <c r="P2" s="2"/>
      <c r="Q2" s="2"/>
      <c r="R2" s="2"/>
      <c r="S2" s="31"/>
      <c r="T2" s="32"/>
    </row>
    <row r="3" spans="1:20" ht="14.25" thickBot="1">
      <c r="A3" s="875" cm="1">
        <f t="array" aca="1" ref="A3" ca="1">A3:T28</f>
        <v>0</v>
      </c>
      <c r="B3" s="876"/>
      <c r="C3" s="876"/>
      <c r="D3" s="876"/>
      <c r="E3" s="877"/>
      <c r="F3" s="884" t="s">
        <v>18</v>
      </c>
      <c r="G3" s="885"/>
      <c r="H3" s="885"/>
      <c r="I3" s="885"/>
      <c r="J3" s="885"/>
      <c r="K3" s="885"/>
      <c r="L3" s="885"/>
      <c r="M3" s="886"/>
      <c r="N3" s="857" t="s">
        <v>645</v>
      </c>
      <c r="O3" s="858"/>
      <c r="P3" s="858"/>
      <c r="Q3" s="858"/>
      <c r="R3" s="858"/>
      <c r="S3" s="858"/>
      <c r="T3" s="859"/>
    </row>
    <row r="4" spans="1:20" ht="14.25" thickBot="1">
      <c r="A4" s="878"/>
      <c r="B4" s="879"/>
      <c r="C4" s="879"/>
      <c r="D4" s="879"/>
      <c r="E4" s="880"/>
      <c r="F4" s="860" t="s">
        <v>17</v>
      </c>
      <c r="G4" s="861"/>
      <c r="H4" s="861"/>
      <c r="I4" s="861"/>
      <c r="J4" s="861"/>
      <c r="K4" s="861"/>
      <c r="L4" s="861"/>
      <c r="M4" s="862"/>
      <c r="N4" s="866" t="s">
        <v>23</v>
      </c>
      <c r="O4" s="867"/>
      <c r="P4" s="867"/>
      <c r="Q4" s="867"/>
      <c r="R4" s="867"/>
      <c r="S4" s="867"/>
      <c r="T4" s="868"/>
    </row>
    <row r="5" spans="1:20" ht="14.25" thickBot="1">
      <c r="A5" s="881"/>
      <c r="B5" s="882"/>
      <c r="C5" s="882"/>
      <c r="D5" s="882"/>
      <c r="E5" s="883"/>
      <c r="F5" s="863"/>
      <c r="G5" s="864"/>
      <c r="H5" s="864"/>
      <c r="I5" s="864"/>
      <c r="J5" s="864"/>
      <c r="K5" s="864"/>
      <c r="L5" s="864"/>
      <c r="M5" s="865"/>
      <c r="N5" s="869" t="s">
        <v>8</v>
      </c>
      <c r="O5" s="870"/>
      <c r="P5" s="870"/>
      <c r="Q5" s="870"/>
      <c r="R5" s="870"/>
      <c r="S5" s="870"/>
      <c r="T5" s="871"/>
    </row>
    <row r="6" spans="1:20">
      <c r="A6" s="2"/>
      <c r="B6" s="2"/>
      <c r="C6" s="2"/>
      <c r="D6" s="2"/>
      <c r="E6" s="2"/>
      <c r="F6" s="2"/>
      <c r="G6" s="94"/>
      <c r="H6" s="2"/>
      <c r="I6" s="2"/>
      <c r="J6" s="3"/>
      <c r="K6" s="3"/>
      <c r="L6" s="4"/>
      <c r="M6" s="4"/>
      <c r="N6" s="4"/>
      <c r="O6" s="4"/>
      <c r="P6" s="4"/>
      <c r="Q6" s="4"/>
      <c r="R6" s="4"/>
      <c r="S6" s="30"/>
      <c r="T6" s="30"/>
    </row>
    <row r="7" spans="1:20">
      <c r="A7" s="846" t="s">
        <v>10</v>
      </c>
      <c r="B7" s="846"/>
      <c r="C7" s="846"/>
      <c r="D7" s="846"/>
      <c r="E7" s="846"/>
      <c r="F7" s="872" t="s">
        <v>54</v>
      </c>
      <c r="G7" s="873"/>
      <c r="H7" s="873"/>
      <c r="I7" s="873"/>
      <c r="J7" s="873"/>
      <c r="K7" s="873"/>
      <c r="L7" s="873"/>
      <c r="M7" s="874"/>
      <c r="N7" s="4"/>
      <c r="O7" s="4"/>
      <c r="P7" s="4"/>
      <c r="Q7" s="4"/>
      <c r="R7" s="4"/>
      <c r="S7" s="30"/>
      <c r="T7" s="30"/>
    </row>
    <row r="8" spans="1:20" ht="15">
      <c r="A8" s="846" t="s">
        <v>25</v>
      </c>
      <c r="B8" s="846"/>
      <c r="C8" s="846"/>
      <c r="D8" s="846"/>
      <c r="E8" s="846"/>
      <c r="F8" s="820">
        <v>2024</v>
      </c>
      <c r="G8" s="821"/>
      <c r="H8" s="821"/>
      <c r="I8" s="821"/>
      <c r="J8" s="821"/>
      <c r="K8" s="821"/>
      <c r="L8" s="821"/>
      <c r="M8" s="822"/>
      <c r="N8" s="4"/>
      <c r="O8" s="4"/>
      <c r="P8" s="4"/>
      <c r="Q8" s="4"/>
      <c r="R8" s="4"/>
      <c r="S8" s="30"/>
      <c r="T8" s="30"/>
    </row>
    <row r="9" spans="1:20" ht="15">
      <c r="A9" s="846" t="s">
        <v>6</v>
      </c>
      <c r="B9" s="846"/>
      <c r="C9" s="846"/>
      <c r="D9" s="846"/>
      <c r="E9" s="846"/>
      <c r="F9" s="820" t="s">
        <v>713</v>
      </c>
      <c r="G9" s="821"/>
      <c r="H9" s="821"/>
      <c r="I9" s="821"/>
      <c r="J9" s="821"/>
      <c r="K9" s="821"/>
      <c r="L9" s="821"/>
      <c r="M9" s="822"/>
      <c r="N9" s="4"/>
      <c r="O9" s="4"/>
      <c r="P9" s="4"/>
      <c r="Q9" s="4"/>
      <c r="R9" s="4"/>
      <c r="S9" s="30"/>
      <c r="T9" s="30"/>
    </row>
    <row r="10" spans="1:20" ht="15">
      <c r="A10" s="846" t="s">
        <v>7</v>
      </c>
      <c r="B10" s="846"/>
      <c r="C10" s="846"/>
      <c r="D10" s="846"/>
      <c r="E10" s="846"/>
      <c r="F10" s="820" t="s">
        <v>1263</v>
      </c>
      <c r="G10" s="821"/>
      <c r="H10" s="821"/>
      <c r="I10" s="821"/>
      <c r="J10" s="821"/>
      <c r="K10" s="821"/>
      <c r="L10" s="821"/>
      <c r="M10" s="822"/>
      <c r="N10" s="4"/>
      <c r="O10" s="4"/>
      <c r="P10" s="4"/>
      <c r="Q10" s="4"/>
      <c r="R10" s="4"/>
      <c r="S10" s="30"/>
      <c r="T10" s="30"/>
    </row>
    <row r="11" spans="1:20" ht="14.25" thickBot="1">
      <c r="A11" s="5"/>
      <c r="B11" s="5"/>
      <c r="C11" s="5"/>
      <c r="D11" s="5"/>
      <c r="E11" s="5"/>
      <c r="F11" s="5"/>
      <c r="G11" s="95"/>
      <c r="H11" s="5"/>
      <c r="I11" s="5"/>
      <c r="J11" s="3"/>
      <c r="K11" s="3"/>
      <c r="L11" s="3"/>
      <c r="M11" s="3"/>
      <c r="N11" s="4"/>
      <c r="O11" s="4"/>
      <c r="P11" s="4"/>
      <c r="Q11" s="4"/>
      <c r="R11" s="4"/>
      <c r="S11" s="30"/>
      <c r="T11" s="30"/>
    </row>
    <row r="12" spans="1:20" ht="14.25" thickBot="1">
      <c r="A12" s="823" t="s">
        <v>9</v>
      </c>
      <c r="B12" s="824"/>
      <c r="C12" s="824"/>
      <c r="D12" s="824"/>
      <c r="E12" s="824"/>
      <c r="F12" s="824"/>
      <c r="G12" s="824"/>
      <c r="H12" s="824"/>
      <c r="I12" s="824"/>
      <c r="J12" s="824"/>
      <c r="K12" s="824"/>
      <c r="L12" s="824"/>
      <c r="M12" s="824"/>
      <c r="N12" s="824"/>
      <c r="O12" s="824"/>
      <c r="P12" s="824"/>
      <c r="Q12" s="824"/>
      <c r="R12" s="824"/>
      <c r="S12" s="824"/>
      <c r="T12" s="825"/>
    </row>
    <row r="13" spans="1:20" ht="14.25" thickBot="1">
      <c r="A13" s="6"/>
      <c r="B13" s="7"/>
      <c r="C13" s="7"/>
      <c r="D13" s="7"/>
      <c r="E13" s="7"/>
      <c r="F13" s="7"/>
      <c r="G13" s="96"/>
      <c r="H13" s="7"/>
      <c r="I13" s="7"/>
      <c r="J13" s="7"/>
      <c r="K13" s="7"/>
      <c r="L13" s="7"/>
      <c r="M13" s="7"/>
      <c r="N13" s="7"/>
      <c r="O13" s="7"/>
      <c r="P13" s="7"/>
      <c r="Q13" s="7"/>
      <c r="R13" s="7"/>
      <c r="S13" s="33"/>
      <c r="T13" s="34"/>
    </row>
    <row r="14" spans="1:20" ht="14.25" thickBot="1">
      <c r="A14" s="826" t="s">
        <v>16</v>
      </c>
      <c r="B14" s="827"/>
      <c r="C14" s="827"/>
      <c r="D14" s="827"/>
      <c r="E14" s="827"/>
      <c r="F14" s="827"/>
      <c r="G14" s="827"/>
      <c r="H14" s="827"/>
      <c r="I14" s="827"/>
      <c r="J14" s="827"/>
      <c r="K14" s="827"/>
      <c r="L14" s="828"/>
      <c r="M14" s="829" t="s">
        <v>1</v>
      </c>
      <c r="N14" s="829"/>
      <c r="O14" s="829"/>
      <c r="P14" s="829"/>
      <c r="Q14" s="829"/>
      <c r="R14" s="829"/>
      <c r="S14" s="829"/>
      <c r="T14" s="830"/>
    </row>
    <row r="15" spans="1:20" ht="14.25" thickBot="1">
      <c r="A15" s="835" t="s">
        <v>27</v>
      </c>
      <c r="B15" s="844" t="s">
        <v>290</v>
      </c>
      <c r="C15" s="844" t="s">
        <v>291</v>
      </c>
      <c r="D15" s="835" t="s">
        <v>26</v>
      </c>
      <c r="E15" s="839" t="s">
        <v>19</v>
      </c>
      <c r="F15" s="841" t="s">
        <v>11</v>
      </c>
      <c r="G15" s="842"/>
      <c r="H15" s="842"/>
      <c r="I15" s="843"/>
      <c r="J15" s="831" t="s">
        <v>20</v>
      </c>
      <c r="K15" s="831" t="s">
        <v>21</v>
      </c>
      <c r="L15" s="831" t="s">
        <v>2</v>
      </c>
      <c r="M15" s="901" t="s">
        <v>22</v>
      </c>
      <c r="N15" s="848" t="s">
        <v>3</v>
      </c>
      <c r="O15" s="849"/>
      <c r="P15" s="850"/>
      <c r="Q15" s="853" t="s">
        <v>188</v>
      </c>
      <c r="R15" s="853" t="s">
        <v>5</v>
      </c>
      <c r="S15" s="9" t="s">
        <v>29</v>
      </c>
      <c r="T15" s="902" t="s">
        <v>0</v>
      </c>
    </row>
    <row r="16" spans="1:20" ht="40.5" customHeight="1" thickBot="1">
      <c r="A16" s="836"/>
      <c r="B16" s="845"/>
      <c r="C16" s="845"/>
      <c r="D16" s="836"/>
      <c r="E16" s="840"/>
      <c r="F16" s="11" t="s">
        <v>12</v>
      </c>
      <c r="G16" s="97" t="s">
        <v>13</v>
      </c>
      <c r="H16" s="11" t="s">
        <v>14</v>
      </c>
      <c r="I16" s="11" t="s">
        <v>15</v>
      </c>
      <c r="J16" s="832"/>
      <c r="K16" s="832"/>
      <c r="L16" s="832"/>
      <c r="M16" s="834"/>
      <c r="N16" s="35" t="s">
        <v>30</v>
      </c>
      <c r="O16" s="13" t="s">
        <v>28</v>
      </c>
      <c r="P16" s="14" t="s">
        <v>31</v>
      </c>
      <c r="Q16" s="852"/>
      <c r="R16" s="854"/>
      <c r="S16" s="36"/>
      <c r="T16" s="856"/>
    </row>
    <row r="17" spans="1:20" ht="15.75" customHeight="1" thickBot="1">
      <c r="A17" s="177"/>
      <c r="B17" s="40"/>
      <c r="C17" s="40"/>
      <c r="D17" s="40"/>
      <c r="E17" s="40"/>
      <c r="F17" s="40"/>
      <c r="G17" s="98"/>
      <c r="H17" s="40"/>
      <c r="I17" s="40"/>
      <c r="J17" s="41"/>
      <c r="K17" s="41"/>
      <c r="L17" s="41"/>
      <c r="M17" s="41"/>
      <c r="N17" s="43"/>
      <c r="O17" s="42"/>
      <c r="P17" s="42"/>
      <c r="Q17" s="41"/>
      <c r="R17" s="41"/>
      <c r="S17" s="30"/>
      <c r="T17" s="41"/>
    </row>
    <row r="18" spans="1:20" ht="36.75" customHeight="1">
      <c r="A18" s="893">
        <v>1</v>
      </c>
      <c r="B18" s="895" t="str">
        <f>'[1]RR.HH.'!$B$7</f>
        <v>R1.1. Fortalecido el seguimiento de los planes, programas y proyectos institucionales</v>
      </c>
      <c r="C18" s="895" t="str">
        <f>'[1]RR.HH.'!$C$7</f>
        <v>Detección de desviaciones en los planes, programas y proyectos institucionales</v>
      </c>
      <c r="D18" s="895" t="str">
        <f>'[1]RR.HH.'!$D$7</f>
        <v>Actualización de los Indicadores dle SISMAP</v>
      </c>
      <c r="E18" s="618" t="s">
        <v>741</v>
      </c>
      <c r="F18" s="619">
        <v>1</v>
      </c>
      <c r="G18" s="620">
        <v>1</v>
      </c>
      <c r="H18" s="621">
        <v>1</v>
      </c>
      <c r="I18" s="622">
        <v>1</v>
      </c>
      <c r="J18" s="617" t="s">
        <v>1106</v>
      </c>
      <c r="K18" s="623"/>
      <c r="L18" s="624"/>
      <c r="M18" s="620">
        <v>1</v>
      </c>
      <c r="N18" s="625">
        <v>-9</v>
      </c>
      <c r="O18" s="626">
        <v>10</v>
      </c>
      <c r="P18" s="627" t="str">
        <f t="shared" ref="P18:P33" si="0">IF(O18&lt;=V$16,"T",IF(O18&lt;$Y$16,"R",IF(O18&gt;=$Y$16,"P")))</f>
        <v>P</v>
      </c>
      <c r="Q18" s="624"/>
      <c r="R18" s="624"/>
      <c r="S18" s="617"/>
      <c r="T18" s="628"/>
    </row>
    <row r="19" spans="1:20" ht="51">
      <c r="A19" s="894"/>
      <c r="B19" s="896"/>
      <c r="C19" s="896"/>
      <c r="D19" s="896"/>
      <c r="E19" s="630" t="s">
        <v>408</v>
      </c>
      <c r="F19" s="631">
        <v>1</v>
      </c>
      <c r="G19" s="632">
        <v>1</v>
      </c>
      <c r="H19" s="633">
        <v>1</v>
      </c>
      <c r="I19" s="634">
        <v>1</v>
      </c>
      <c r="J19" s="629" t="s">
        <v>1107</v>
      </c>
      <c r="K19" s="635">
        <v>0</v>
      </c>
      <c r="L19" s="636"/>
      <c r="M19" s="632">
        <v>1</v>
      </c>
      <c r="N19" s="637">
        <f t="shared" ref="N19:N38" si="1">IF(M19&lt;1,M19-AVERAGE(F19:I19),M19-(SUM(F19:I19)))</f>
        <v>-3</v>
      </c>
      <c r="O19" s="638">
        <v>0.73</v>
      </c>
      <c r="P19" s="639" t="str">
        <f t="shared" si="0"/>
        <v>P</v>
      </c>
      <c r="Q19" s="640"/>
      <c r="R19" s="640"/>
      <c r="S19" s="629" t="s">
        <v>60</v>
      </c>
      <c r="T19" s="641" t="s">
        <v>61</v>
      </c>
    </row>
    <row r="20" spans="1:20" ht="51">
      <c r="A20" s="894"/>
      <c r="B20" s="896"/>
      <c r="C20" s="896"/>
      <c r="D20" s="896"/>
      <c r="E20" s="630" t="s">
        <v>59</v>
      </c>
      <c r="F20" s="633">
        <v>1</v>
      </c>
      <c r="G20" s="633">
        <v>1</v>
      </c>
      <c r="H20" s="633">
        <v>1</v>
      </c>
      <c r="I20" s="633">
        <v>1</v>
      </c>
      <c r="J20" s="629" t="s">
        <v>1265</v>
      </c>
      <c r="K20" s="635">
        <v>0</v>
      </c>
      <c r="L20" s="636"/>
      <c r="M20" s="632">
        <v>1</v>
      </c>
      <c r="N20" s="637">
        <v>0</v>
      </c>
      <c r="O20" s="638">
        <v>1</v>
      </c>
      <c r="P20" s="639" t="str">
        <f t="shared" si="0"/>
        <v>P</v>
      </c>
      <c r="Q20" s="640"/>
      <c r="R20" s="640"/>
      <c r="S20" s="629" t="s">
        <v>62</v>
      </c>
      <c r="T20" s="641" t="s">
        <v>61</v>
      </c>
    </row>
    <row r="21" spans="1:20" ht="51">
      <c r="A21" s="894"/>
      <c r="B21" s="896"/>
      <c r="C21" s="896"/>
      <c r="D21" s="896"/>
      <c r="E21" s="642" t="s">
        <v>742</v>
      </c>
      <c r="F21" s="643">
        <v>1</v>
      </c>
      <c r="G21" s="644">
        <v>1</v>
      </c>
      <c r="H21" s="644">
        <v>1</v>
      </c>
      <c r="I21" s="644">
        <v>1</v>
      </c>
      <c r="J21" s="645" t="s">
        <v>1108</v>
      </c>
      <c r="K21" s="635">
        <v>0</v>
      </c>
      <c r="L21" s="636"/>
      <c r="M21" s="632">
        <v>1</v>
      </c>
      <c r="N21" s="637">
        <v>0</v>
      </c>
      <c r="O21" s="638">
        <v>1</v>
      </c>
      <c r="P21" s="639" t="str">
        <f t="shared" si="0"/>
        <v>P</v>
      </c>
      <c r="Q21" s="640"/>
      <c r="R21" s="640"/>
      <c r="S21" s="629" t="s">
        <v>1142</v>
      </c>
      <c r="T21" s="641" t="s">
        <v>61</v>
      </c>
    </row>
    <row r="22" spans="1:20" ht="51">
      <c r="A22" s="894"/>
      <c r="B22" s="896"/>
      <c r="C22" s="896"/>
      <c r="D22" s="896"/>
      <c r="E22" s="630" t="s">
        <v>1109</v>
      </c>
      <c r="F22" s="631">
        <v>0</v>
      </c>
      <c r="G22" s="631">
        <v>0</v>
      </c>
      <c r="H22" s="631">
        <v>0</v>
      </c>
      <c r="I22" s="646">
        <v>0</v>
      </c>
      <c r="J22" s="629" t="s">
        <v>1110</v>
      </c>
      <c r="K22" s="635">
        <v>0</v>
      </c>
      <c r="L22" s="636"/>
      <c r="M22" s="632">
        <v>1</v>
      </c>
      <c r="N22" s="637">
        <v>0</v>
      </c>
      <c r="O22" s="638">
        <v>1</v>
      </c>
      <c r="P22" s="639" t="str">
        <f t="shared" si="0"/>
        <v>P</v>
      </c>
      <c r="Q22" s="640"/>
      <c r="R22" s="640"/>
      <c r="S22" s="629" t="s">
        <v>1142</v>
      </c>
      <c r="T22" s="641" t="s">
        <v>61</v>
      </c>
    </row>
    <row r="23" spans="1:20" ht="25.5">
      <c r="A23" s="894">
        <v>2</v>
      </c>
      <c r="B23" s="897" t="s">
        <v>1111</v>
      </c>
      <c r="C23" s="897" t="s">
        <v>1112</v>
      </c>
      <c r="D23" s="897" t="s">
        <v>1113</v>
      </c>
      <c r="E23" s="630" t="s">
        <v>1114</v>
      </c>
      <c r="F23" s="632">
        <v>1</v>
      </c>
      <c r="G23" s="632">
        <v>1</v>
      </c>
      <c r="H23" s="632">
        <v>1</v>
      </c>
      <c r="I23" s="632">
        <v>1</v>
      </c>
      <c r="J23" s="645" t="s">
        <v>1108</v>
      </c>
      <c r="K23" s="635"/>
      <c r="L23" s="636"/>
      <c r="M23" s="632">
        <v>1</v>
      </c>
      <c r="N23" s="637">
        <v>-99</v>
      </c>
      <c r="O23" s="638">
        <v>100</v>
      </c>
      <c r="P23" s="639" t="str">
        <f t="shared" si="0"/>
        <v>P</v>
      </c>
      <c r="Q23" s="640"/>
      <c r="R23" s="640"/>
      <c r="S23" s="629"/>
      <c r="T23" s="641"/>
    </row>
    <row r="24" spans="1:20" ht="51">
      <c r="A24" s="894"/>
      <c r="B24" s="897"/>
      <c r="C24" s="897"/>
      <c r="D24" s="897"/>
      <c r="E24" s="630" t="s">
        <v>1115</v>
      </c>
      <c r="F24" s="631">
        <v>1</v>
      </c>
      <c r="G24" s="632">
        <v>1</v>
      </c>
      <c r="H24" s="632">
        <v>1</v>
      </c>
      <c r="I24" s="646">
        <v>100</v>
      </c>
      <c r="J24" s="629" t="s">
        <v>1116</v>
      </c>
      <c r="K24" s="635">
        <v>0</v>
      </c>
      <c r="L24" s="636"/>
      <c r="M24" s="632">
        <v>1</v>
      </c>
      <c r="N24" s="637">
        <f t="shared" si="1"/>
        <v>-102</v>
      </c>
      <c r="O24" s="638">
        <f>IF(M24&lt;1,(AVERAGE(F24:I24)/M24),SUM(F24:I24)/M24)</f>
        <v>103</v>
      </c>
      <c r="P24" s="639" t="str">
        <f t="shared" si="0"/>
        <v>P</v>
      </c>
      <c r="Q24" s="640"/>
      <c r="R24" s="640"/>
      <c r="S24" s="629" t="s">
        <v>1142</v>
      </c>
      <c r="T24" s="641" t="s">
        <v>61</v>
      </c>
    </row>
    <row r="25" spans="1:20" ht="38.25">
      <c r="A25" s="894"/>
      <c r="B25" s="897"/>
      <c r="C25" s="897"/>
      <c r="D25" s="897"/>
      <c r="E25" s="630" t="s">
        <v>743</v>
      </c>
      <c r="F25" s="631">
        <v>1</v>
      </c>
      <c r="G25" s="631">
        <v>0.44</v>
      </c>
      <c r="H25" s="631">
        <v>0.86</v>
      </c>
      <c r="I25" s="646">
        <v>100</v>
      </c>
      <c r="J25" s="629" t="s">
        <v>1117</v>
      </c>
      <c r="K25" s="647">
        <v>1200000</v>
      </c>
      <c r="L25" s="636">
        <v>250000</v>
      </c>
      <c r="M25" s="632">
        <v>1</v>
      </c>
      <c r="N25" s="637">
        <v>-39</v>
      </c>
      <c r="O25" s="638">
        <v>40</v>
      </c>
      <c r="P25" s="639" t="str">
        <f t="shared" si="0"/>
        <v>P</v>
      </c>
      <c r="Q25" s="640"/>
      <c r="R25" s="640"/>
      <c r="S25" s="629"/>
      <c r="T25" s="641"/>
    </row>
    <row r="26" spans="1:20" ht="63.75">
      <c r="A26" s="894">
        <v>3</v>
      </c>
      <c r="B26" s="896" t="s">
        <v>294</v>
      </c>
      <c r="C26" s="896" t="s">
        <v>362</v>
      </c>
      <c r="D26" s="897"/>
      <c r="E26" s="642" t="s">
        <v>1118</v>
      </c>
      <c r="F26" s="643">
        <v>1</v>
      </c>
      <c r="G26" s="643">
        <v>1</v>
      </c>
      <c r="H26" s="643">
        <v>1</v>
      </c>
      <c r="I26" s="648">
        <v>100</v>
      </c>
      <c r="J26" s="645" t="s">
        <v>1119</v>
      </c>
      <c r="K26" s="649" t="s">
        <v>475</v>
      </c>
      <c r="L26" s="650"/>
      <c r="M26" s="644">
        <v>1</v>
      </c>
      <c r="N26" s="651">
        <v>-49</v>
      </c>
      <c r="O26" s="652">
        <v>50</v>
      </c>
      <c r="P26" s="653" t="str">
        <f t="shared" si="0"/>
        <v>P</v>
      </c>
      <c r="Q26" s="654"/>
      <c r="R26" s="648"/>
      <c r="S26" s="645" t="s">
        <v>1143</v>
      </c>
      <c r="T26" s="655" t="s">
        <v>1144</v>
      </c>
    </row>
    <row r="27" spans="1:20" ht="63.75">
      <c r="A27" s="894"/>
      <c r="B27" s="896"/>
      <c r="C27" s="896"/>
      <c r="D27" s="897"/>
      <c r="E27" s="630" t="s">
        <v>562</v>
      </c>
      <c r="F27" s="631">
        <v>1</v>
      </c>
      <c r="G27" s="632">
        <v>1</v>
      </c>
      <c r="H27" s="632">
        <v>1</v>
      </c>
      <c r="I27" s="634">
        <v>1</v>
      </c>
      <c r="J27" s="629" t="s">
        <v>563</v>
      </c>
      <c r="K27" s="635" t="s">
        <v>475</v>
      </c>
      <c r="L27" s="636"/>
      <c r="M27" s="632">
        <v>1</v>
      </c>
      <c r="N27" s="637">
        <v>-99</v>
      </c>
      <c r="O27" s="638">
        <v>100</v>
      </c>
      <c r="P27" s="639" t="str">
        <f t="shared" si="0"/>
        <v>P</v>
      </c>
      <c r="Q27" s="640"/>
      <c r="R27" s="640"/>
      <c r="S27" s="629" t="s">
        <v>55</v>
      </c>
      <c r="T27" s="641" t="s">
        <v>56</v>
      </c>
    </row>
    <row r="28" spans="1:20" ht="63.75">
      <c r="A28" s="894"/>
      <c r="B28" s="896"/>
      <c r="C28" s="896"/>
      <c r="D28" s="897"/>
      <c r="E28" s="630" t="s">
        <v>1120</v>
      </c>
      <c r="F28" s="631">
        <v>1</v>
      </c>
      <c r="G28" s="631">
        <v>1</v>
      </c>
      <c r="H28" s="631">
        <v>1</v>
      </c>
      <c r="I28" s="634">
        <v>1</v>
      </c>
      <c r="J28" s="629" t="s">
        <v>1121</v>
      </c>
      <c r="K28" s="635">
        <v>0</v>
      </c>
      <c r="L28" s="636"/>
      <c r="M28" s="632">
        <v>1</v>
      </c>
      <c r="N28" s="637">
        <f t="shared" si="1"/>
        <v>-3</v>
      </c>
      <c r="O28" s="638">
        <v>0.99</v>
      </c>
      <c r="P28" s="639" t="str">
        <f t="shared" si="0"/>
        <v>P</v>
      </c>
      <c r="Q28" s="646"/>
      <c r="R28" s="640"/>
      <c r="S28" s="629" t="s">
        <v>1145</v>
      </c>
      <c r="T28" s="641" t="s">
        <v>1146</v>
      </c>
    </row>
    <row r="29" spans="1:20" ht="51">
      <c r="A29" s="894">
        <v>4</v>
      </c>
      <c r="B29" s="897" t="s">
        <v>294</v>
      </c>
      <c r="C29" s="897" t="s">
        <v>363</v>
      </c>
      <c r="D29" s="897"/>
      <c r="E29" s="630" t="s">
        <v>1122</v>
      </c>
      <c r="F29" s="631">
        <v>1</v>
      </c>
      <c r="G29" s="631">
        <v>1</v>
      </c>
      <c r="H29" s="631">
        <v>1</v>
      </c>
      <c r="I29" s="634">
        <v>1</v>
      </c>
      <c r="J29" s="629" t="s">
        <v>1123</v>
      </c>
      <c r="K29" s="635">
        <v>0</v>
      </c>
      <c r="L29" s="656"/>
      <c r="M29" s="632">
        <v>1</v>
      </c>
      <c r="N29" s="637">
        <f t="shared" si="1"/>
        <v>-3</v>
      </c>
      <c r="O29" s="638">
        <v>1</v>
      </c>
      <c r="P29" s="639" t="str">
        <f t="shared" si="0"/>
        <v>P</v>
      </c>
      <c r="Q29" s="640"/>
      <c r="R29" s="640"/>
      <c r="S29" s="629" t="s">
        <v>1147</v>
      </c>
      <c r="T29" s="641" t="s">
        <v>1148</v>
      </c>
    </row>
    <row r="30" spans="1:20" ht="76.5">
      <c r="A30" s="894"/>
      <c r="B30" s="897"/>
      <c r="C30" s="897"/>
      <c r="D30" s="897"/>
      <c r="E30" s="642" t="s">
        <v>1124</v>
      </c>
      <c r="F30" s="643">
        <v>1</v>
      </c>
      <c r="G30" s="644">
        <v>1</v>
      </c>
      <c r="H30" s="644">
        <v>1</v>
      </c>
      <c r="I30" s="634">
        <v>1</v>
      </c>
      <c r="J30" s="629" t="s">
        <v>1125</v>
      </c>
      <c r="K30" s="635">
        <v>0</v>
      </c>
      <c r="L30" s="636"/>
      <c r="M30" s="632">
        <v>1</v>
      </c>
      <c r="N30" s="637">
        <f t="shared" si="1"/>
        <v>-3</v>
      </c>
      <c r="O30" s="638">
        <f>IF(M30&lt;1,(AVERAGE(F30:I30)/M30),SUM(F30:I30)/M30)</f>
        <v>4</v>
      </c>
      <c r="P30" s="639" t="str">
        <f t="shared" si="0"/>
        <v>P</v>
      </c>
      <c r="Q30" s="640"/>
      <c r="R30" s="640"/>
      <c r="S30" s="629" t="s">
        <v>1149</v>
      </c>
      <c r="T30" s="641" t="s">
        <v>1150</v>
      </c>
    </row>
    <row r="31" spans="1:20" ht="90">
      <c r="A31" s="894"/>
      <c r="B31" s="897"/>
      <c r="C31" s="897"/>
      <c r="D31" s="657" t="s">
        <v>1126</v>
      </c>
      <c r="E31" s="630" t="s">
        <v>1127</v>
      </c>
      <c r="F31" s="631">
        <v>1</v>
      </c>
      <c r="G31" s="631">
        <v>1</v>
      </c>
      <c r="H31" s="631">
        <v>1</v>
      </c>
      <c r="I31" s="634">
        <v>1</v>
      </c>
      <c r="J31" s="629" t="s">
        <v>1128</v>
      </c>
      <c r="K31" s="635"/>
      <c r="L31" s="636"/>
      <c r="M31" s="632">
        <v>0.1</v>
      </c>
      <c r="N31" s="637">
        <v>-99</v>
      </c>
      <c r="O31" s="638">
        <v>10</v>
      </c>
      <c r="P31" s="639" t="str">
        <f t="shared" si="0"/>
        <v>P</v>
      </c>
      <c r="Q31" s="640"/>
      <c r="R31" s="640"/>
      <c r="S31" s="629" t="s">
        <v>1151</v>
      </c>
      <c r="T31" s="641" t="s">
        <v>1152</v>
      </c>
    </row>
    <row r="32" spans="1:20" ht="63.75">
      <c r="A32" s="894"/>
      <c r="B32" s="897"/>
      <c r="C32" s="897"/>
      <c r="D32" s="897"/>
      <c r="E32" s="630" t="s">
        <v>1129</v>
      </c>
      <c r="F32" s="631">
        <v>0</v>
      </c>
      <c r="G32" s="631">
        <v>0</v>
      </c>
      <c r="H32" s="631">
        <v>0</v>
      </c>
      <c r="I32" s="634">
        <v>0</v>
      </c>
      <c r="J32" s="629" t="s">
        <v>1130</v>
      </c>
      <c r="K32" s="635">
        <v>0</v>
      </c>
      <c r="L32" s="636"/>
      <c r="M32" s="632">
        <v>1</v>
      </c>
      <c r="N32" s="637">
        <f t="shared" si="1"/>
        <v>1</v>
      </c>
      <c r="O32" s="638">
        <f>IF(M32&lt;1,(AVERAGE(F32:I32)/M32),SUM(F32:I32)/M32)</f>
        <v>0</v>
      </c>
      <c r="P32" s="639" t="str">
        <f t="shared" si="0"/>
        <v>T</v>
      </c>
      <c r="Q32" s="640"/>
      <c r="R32" s="640"/>
      <c r="S32" s="629" t="s">
        <v>1153</v>
      </c>
      <c r="T32" s="641" t="s">
        <v>1154</v>
      </c>
    </row>
    <row r="33" spans="1:20" ht="63.75">
      <c r="A33" s="894"/>
      <c r="B33" s="897"/>
      <c r="C33" s="897"/>
      <c r="D33" s="897"/>
      <c r="E33" s="630" t="s">
        <v>1131</v>
      </c>
      <c r="F33" s="631">
        <v>0.5</v>
      </c>
      <c r="G33" s="631">
        <v>0.5</v>
      </c>
      <c r="H33" s="658">
        <v>0.95</v>
      </c>
      <c r="I33" s="634">
        <v>0.95</v>
      </c>
      <c r="J33" s="629" t="s">
        <v>1132</v>
      </c>
      <c r="K33" s="635">
        <v>0</v>
      </c>
      <c r="L33" s="636"/>
      <c r="M33" s="632">
        <v>1</v>
      </c>
      <c r="N33" s="637">
        <f t="shared" si="1"/>
        <v>-1.9</v>
      </c>
      <c r="O33" s="638">
        <f>IF(M33&lt;1,(AVERAGE(F33:I33)/M33),SUM(F33:I33)/M33)</f>
        <v>2.9</v>
      </c>
      <c r="P33" s="639" t="str">
        <f t="shared" si="0"/>
        <v>P</v>
      </c>
      <c r="Q33" s="640"/>
      <c r="R33" s="640"/>
      <c r="S33" s="629" t="s">
        <v>1155</v>
      </c>
      <c r="T33" s="641" t="s">
        <v>1156</v>
      </c>
    </row>
    <row r="34" spans="1:20" ht="51">
      <c r="A34" s="894"/>
      <c r="B34" s="897"/>
      <c r="C34" s="897"/>
      <c r="D34" s="897"/>
      <c r="E34" s="630" t="s">
        <v>1122</v>
      </c>
      <c r="F34" s="631">
        <v>1</v>
      </c>
      <c r="G34" s="631">
        <v>1</v>
      </c>
      <c r="H34" s="636">
        <v>90</v>
      </c>
      <c r="I34" s="634">
        <v>1</v>
      </c>
      <c r="J34" s="630" t="s">
        <v>1133</v>
      </c>
      <c r="K34" s="635"/>
      <c r="L34" s="636"/>
      <c r="M34" s="632"/>
      <c r="N34" s="637"/>
      <c r="O34" s="638"/>
      <c r="P34" s="639" t="s">
        <v>390</v>
      </c>
      <c r="Q34" s="640"/>
      <c r="R34" s="640"/>
      <c r="S34" s="629" t="s">
        <v>1157</v>
      </c>
      <c r="T34" s="641" t="s">
        <v>1158</v>
      </c>
    </row>
    <row r="35" spans="1:20" ht="38.25">
      <c r="A35" s="894"/>
      <c r="B35" s="897"/>
      <c r="C35" s="897"/>
      <c r="D35" s="897"/>
      <c r="E35" s="630" t="s">
        <v>1134</v>
      </c>
      <c r="F35" s="631">
        <v>1</v>
      </c>
      <c r="G35" s="631">
        <v>1</v>
      </c>
      <c r="H35" s="659">
        <v>1</v>
      </c>
      <c r="I35" s="634">
        <v>1</v>
      </c>
      <c r="J35" s="629" t="s">
        <v>1135</v>
      </c>
      <c r="K35" s="635">
        <v>0</v>
      </c>
      <c r="L35" s="636"/>
      <c r="M35" s="632">
        <v>1</v>
      </c>
      <c r="N35" s="637">
        <f t="shared" si="1"/>
        <v>-3</v>
      </c>
      <c r="O35" s="638">
        <v>1</v>
      </c>
      <c r="P35" s="639" t="str">
        <f>IF(O35&lt;=V$16,"T",IF(O35&lt;$Y$16,"R",IF(O35&gt;=$Y$16,"P")))</f>
        <v>P</v>
      </c>
      <c r="Q35" s="640"/>
      <c r="R35" s="660"/>
      <c r="S35" s="629" t="s">
        <v>1159</v>
      </c>
      <c r="T35" s="641" t="s">
        <v>1160</v>
      </c>
    </row>
    <row r="36" spans="1:20">
      <c r="A36" s="899">
        <v>5</v>
      </c>
      <c r="B36" s="897"/>
      <c r="C36" s="897"/>
      <c r="D36" s="903" t="s">
        <v>492</v>
      </c>
      <c r="E36" s="630" t="s">
        <v>57</v>
      </c>
      <c r="F36" s="631">
        <v>1</v>
      </c>
      <c r="G36" s="631">
        <v>1</v>
      </c>
      <c r="H36" s="631">
        <v>1</v>
      </c>
      <c r="I36" s="634">
        <v>1</v>
      </c>
      <c r="J36" s="629" t="s">
        <v>1136</v>
      </c>
      <c r="K36" s="635"/>
      <c r="L36" s="661"/>
      <c r="M36" s="632">
        <v>1</v>
      </c>
      <c r="N36" s="637">
        <f t="shared" si="1"/>
        <v>-3</v>
      </c>
      <c r="O36" s="638">
        <f>IF(M36&lt;1,(AVERAGE(F36:I36)/M36),SUM(F36:I36)/M36)</f>
        <v>4</v>
      </c>
      <c r="P36" s="639" t="str">
        <f>IF(O36&lt;=V$16,"T",IF(O36&lt;$Y$16,"R",IF(O36&gt;=$Y$16,"P")))</f>
        <v>P</v>
      </c>
      <c r="Q36" s="662"/>
      <c r="R36" s="640"/>
      <c r="S36" s="640"/>
      <c r="T36" s="663"/>
    </row>
    <row r="37" spans="1:20" ht="38.25">
      <c r="A37" s="899"/>
      <c r="B37" s="897"/>
      <c r="C37" s="897"/>
      <c r="D37" s="903"/>
      <c r="E37" s="630" t="s">
        <v>1137</v>
      </c>
      <c r="F37" s="631">
        <v>1</v>
      </c>
      <c r="G37" s="632">
        <v>1</v>
      </c>
      <c r="H37" s="632">
        <v>1</v>
      </c>
      <c r="I37" s="634">
        <v>1</v>
      </c>
      <c r="J37" s="629" t="s">
        <v>1138</v>
      </c>
      <c r="K37" s="647"/>
      <c r="L37" s="664"/>
      <c r="M37" s="632">
        <v>1</v>
      </c>
      <c r="N37" s="637">
        <f t="shared" si="1"/>
        <v>-3</v>
      </c>
      <c r="O37" s="638">
        <f>IF(M37&lt;1,(AVERAGE(F37:I37)/M37),SUM(F37:I37)/M37)</f>
        <v>4</v>
      </c>
      <c r="P37" s="639" t="str">
        <f>IF(O37&lt;=V$16,"T",IF(O37&lt;$Y$16,"R",IF(O37&gt;=$Y$16,"P")))</f>
        <v>P</v>
      </c>
      <c r="Q37" s="665" t="e">
        <f>L37/K37</f>
        <v>#DIV/0!</v>
      </c>
      <c r="R37" s="640"/>
      <c r="S37" s="640"/>
      <c r="T37" s="663"/>
    </row>
    <row r="38" spans="1:20" ht="25.5">
      <c r="A38" s="899"/>
      <c r="B38" s="897"/>
      <c r="C38" s="897"/>
      <c r="D38" s="903"/>
      <c r="E38" s="630" t="s">
        <v>58</v>
      </c>
      <c r="F38" s="631">
        <v>1</v>
      </c>
      <c r="G38" s="631">
        <v>1</v>
      </c>
      <c r="H38" s="631">
        <v>1</v>
      </c>
      <c r="I38" s="634">
        <v>1</v>
      </c>
      <c r="J38" s="629" t="s">
        <v>1139</v>
      </c>
      <c r="K38" s="635"/>
      <c r="L38" s="660"/>
      <c r="M38" s="632">
        <v>1</v>
      </c>
      <c r="N38" s="666">
        <f t="shared" si="1"/>
        <v>-3</v>
      </c>
      <c r="O38" s="667">
        <v>1</v>
      </c>
      <c r="P38" s="668" t="str">
        <f>IF(O38&lt;=V$16,"T",IF(O38&lt;$Y$16,"R",IF(O38&gt;=$Y$16,"P")))</f>
        <v>P</v>
      </c>
      <c r="Q38" s="660"/>
      <c r="R38" s="669"/>
      <c r="S38" s="669"/>
      <c r="T38" s="670"/>
    </row>
    <row r="39" spans="1:20" ht="27" thickBot="1">
      <c r="A39" s="900"/>
      <c r="B39" s="898"/>
      <c r="C39" s="898"/>
      <c r="D39" s="904"/>
      <c r="E39" s="671" t="s">
        <v>1140</v>
      </c>
      <c r="F39" s="672">
        <v>1</v>
      </c>
      <c r="G39" s="672"/>
      <c r="H39" s="672"/>
      <c r="I39" s="673">
        <v>1</v>
      </c>
      <c r="J39" s="674" t="s">
        <v>1141</v>
      </c>
      <c r="K39" s="675"/>
      <c r="L39" s="675"/>
      <c r="M39" s="676">
        <v>86.75</v>
      </c>
      <c r="N39" s="675">
        <v>0</v>
      </c>
      <c r="O39" s="677">
        <v>1</v>
      </c>
      <c r="P39" s="678" t="str">
        <f>IF(O39&lt;=V$16,"T",IF(O39&lt;$Y$16,"R",IF(O39&gt;=$Y$16,"P")))</f>
        <v>P</v>
      </c>
      <c r="Q39" s="676"/>
      <c r="R39" s="679"/>
      <c r="S39" s="679"/>
      <c r="T39" s="680"/>
    </row>
    <row r="40" spans="1:20">
      <c r="A40" s="29" t="s">
        <v>24</v>
      </c>
      <c r="B40" s="29"/>
      <c r="C40" s="29"/>
      <c r="D40" s="29"/>
      <c r="E40" s="2"/>
      <c r="F40" s="2"/>
      <c r="G40" s="2"/>
      <c r="H40" s="2"/>
      <c r="I40" s="2"/>
      <c r="J40" s="2"/>
      <c r="K40" s="2"/>
      <c r="L40" s="2"/>
      <c r="M40" s="2"/>
      <c r="N40" s="2"/>
      <c r="O40" s="2"/>
      <c r="P40" s="2"/>
      <c r="Q40" s="2"/>
      <c r="R40" s="2"/>
      <c r="S40" s="2"/>
      <c r="T40" s="2"/>
    </row>
    <row r="41" spans="1:20">
      <c r="A41" s="2"/>
      <c r="B41" s="2"/>
      <c r="C41" s="2"/>
      <c r="D41" s="2"/>
      <c r="E41" s="2"/>
      <c r="F41" s="2"/>
      <c r="G41" s="2"/>
      <c r="H41" s="2"/>
      <c r="I41" s="2"/>
      <c r="J41" s="2"/>
      <c r="K41" s="2"/>
      <c r="L41" s="2"/>
      <c r="M41" s="2"/>
      <c r="N41" s="2"/>
      <c r="O41" s="2"/>
      <c r="P41" s="2"/>
      <c r="Q41" s="2"/>
      <c r="R41" s="2"/>
      <c r="S41" s="2"/>
      <c r="T41" s="2"/>
    </row>
    <row r="42" spans="1:20">
      <c r="A42" s="905"/>
      <c r="B42" s="906"/>
      <c r="C42" s="906"/>
      <c r="D42" s="906"/>
      <c r="E42" s="906"/>
      <c r="F42" s="906"/>
      <c r="G42" s="906"/>
      <c r="H42" s="906"/>
      <c r="I42" s="906"/>
      <c r="J42" s="906"/>
      <c r="K42" s="906"/>
      <c r="L42" s="906"/>
      <c r="M42" s="906"/>
      <c r="N42" s="906"/>
      <c r="O42" s="906"/>
      <c r="P42" s="906"/>
      <c r="Q42" s="906"/>
      <c r="R42" s="906"/>
      <c r="S42" s="906"/>
      <c r="T42" s="907"/>
    </row>
    <row r="43" spans="1:20">
      <c r="A43" s="905"/>
      <c r="B43" s="906"/>
      <c r="C43" s="906"/>
      <c r="D43" s="906"/>
      <c r="E43" s="906"/>
      <c r="F43" s="906"/>
      <c r="G43" s="906"/>
      <c r="H43" s="906"/>
      <c r="I43" s="906"/>
      <c r="J43" s="906"/>
      <c r="K43" s="906"/>
      <c r="L43" s="906"/>
      <c r="M43" s="906"/>
      <c r="N43" s="906"/>
      <c r="O43" s="906"/>
      <c r="P43" s="906"/>
      <c r="Q43" s="906"/>
      <c r="R43" s="906"/>
      <c r="S43" s="906"/>
      <c r="T43" s="907"/>
    </row>
    <row r="44" spans="1:20">
      <c r="A44" s="905"/>
      <c r="B44" s="906"/>
      <c r="C44" s="906"/>
      <c r="D44" s="906"/>
      <c r="E44" s="906"/>
      <c r="F44" s="906"/>
      <c r="G44" s="906"/>
      <c r="H44" s="906"/>
      <c r="I44" s="906"/>
      <c r="J44" s="906"/>
      <c r="K44" s="906"/>
      <c r="L44" s="906"/>
      <c r="M44" s="906"/>
      <c r="N44" s="906"/>
      <c r="O44" s="906"/>
      <c r="P44" s="906"/>
      <c r="Q44" s="906"/>
      <c r="R44" s="906"/>
      <c r="S44" s="906"/>
      <c r="T44" s="907"/>
    </row>
    <row r="45" spans="1:20">
      <c r="A45" s="905"/>
      <c r="B45" s="906"/>
      <c r="C45" s="906"/>
      <c r="D45" s="906"/>
      <c r="E45" s="906"/>
      <c r="F45" s="906"/>
      <c r="G45" s="906"/>
      <c r="H45" s="906"/>
      <c r="I45" s="906"/>
      <c r="J45" s="906"/>
      <c r="K45" s="906"/>
      <c r="L45" s="906"/>
      <c r="M45" s="906"/>
      <c r="N45" s="906"/>
      <c r="O45" s="906"/>
      <c r="P45" s="906"/>
      <c r="Q45" s="906"/>
      <c r="R45" s="906"/>
      <c r="S45" s="906"/>
      <c r="T45" s="907"/>
    </row>
    <row r="46" spans="1:20">
      <c r="A46" s="905"/>
      <c r="B46" s="906"/>
      <c r="C46" s="906"/>
      <c r="D46" s="906"/>
      <c r="E46" s="906"/>
      <c r="F46" s="906"/>
      <c r="G46" s="906"/>
      <c r="H46" s="906"/>
      <c r="I46" s="906"/>
      <c r="J46" s="906"/>
      <c r="K46" s="906"/>
      <c r="L46" s="906"/>
      <c r="M46" s="906"/>
      <c r="N46" s="906"/>
      <c r="O46" s="906"/>
      <c r="P46" s="906"/>
      <c r="Q46" s="906"/>
      <c r="R46" s="906"/>
      <c r="S46" s="906"/>
      <c r="T46" s="907"/>
    </row>
    <row r="47" spans="1:20">
      <c r="A47" s="905"/>
      <c r="B47" s="906"/>
      <c r="C47" s="906"/>
      <c r="D47" s="906"/>
      <c r="E47" s="906"/>
      <c r="F47" s="906"/>
      <c r="G47" s="906"/>
      <c r="H47" s="906"/>
      <c r="I47" s="906"/>
      <c r="J47" s="906"/>
      <c r="K47" s="906"/>
      <c r="L47" s="906"/>
      <c r="M47" s="906"/>
      <c r="N47" s="906"/>
      <c r="O47" s="906"/>
      <c r="P47" s="906"/>
      <c r="Q47" s="906"/>
      <c r="R47" s="906"/>
      <c r="S47" s="906"/>
      <c r="T47" s="907"/>
    </row>
    <row r="48" spans="1:20">
      <c r="A48" s="905"/>
      <c r="B48" s="906"/>
      <c r="C48" s="906"/>
      <c r="D48" s="906"/>
      <c r="E48" s="906"/>
      <c r="F48" s="906"/>
      <c r="G48" s="906"/>
      <c r="H48" s="906"/>
      <c r="I48" s="906"/>
      <c r="J48" s="906"/>
      <c r="K48" s="906"/>
      <c r="L48" s="906"/>
      <c r="M48" s="906"/>
      <c r="N48" s="906"/>
      <c r="O48" s="906"/>
      <c r="P48" s="906"/>
      <c r="Q48" s="906"/>
      <c r="R48" s="906"/>
      <c r="S48" s="906"/>
      <c r="T48" s="907"/>
    </row>
    <row r="49" spans="1:20">
      <c r="A49" s="905"/>
      <c r="B49" s="906"/>
      <c r="C49" s="906"/>
      <c r="D49" s="906"/>
      <c r="E49" s="906"/>
      <c r="F49" s="906"/>
      <c r="G49" s="906"/>
      <c r="H49" s="906"/>
      <c r="I49" s="906"/>
      <c r="J49" s="906"/>
      <c r="K49" s="906"/>
      <c r="L49" s="906"/>
      <c r="M49" s="906"/>
      <c r="N49" s="906"/>
      <c r="O49" s="906"/>
      <c r="P49" s="906"/>
      <c r="Q49" s="906"/>
      <c r="R49" s="906"/>
      <c r="S49" s="906"/>
      <c r="T49" s="907"/>
    </row>
    <row r="50" spans="1:20">
      <c r="A50" s="905"/>
      <c r="B50" s="906"/>
      <c r="C50" s="906"/>
      <c r="D50" s="906"/>
      <c r="E50" s="906"/>
      <c r="F50" s="906"/>
      <c r="G50" s="906"/>
      <c r="H50" s="906"/>
      <c r="I50" s="906"/>
      <c r="J50" s="906"/>
      <c r="K50" s="906"/>
      <c r="L50" s="906"/>
      <c r="M50" s="906"/>
      <c r="N50" s="906"/>
      <c r="O50" s="906"/>
      <c r="P50" s="906"/>
      <c r="Q50" s="906"/>
      <c r="R50" s="906"/>
      <c r="S50" s="906"/>
      <c r="T50" s="907"/>
    </row>
    <row r="51" spans="1:20">
      <c r="A51" s="905"/>
      <c r="B51" s="906"/>
      <c r="C51" s="906"/>
      <c r="D51" s="906"/>
      <c r="E51" s="906"/>
      <c r="F51" s="906"/>
      <c r="G51" s="906"/>
      <c r="H51" s="906"/>
      <c r="I51" s="906"/>
      <c r="J51" s="906"/>
      <c r="K51" s="906"/>
      <c r="L51" s="906"/>
      <c r="M51" s="906"/>
      <c r="N51" s="906"/>
      <c r="O51" s="906"/>
      <c r="P51" s="906"/>
      <c r="Q51" s="906"/>
      <c r="R51" s="906"/>
      <c r="S51" s="906"/>
      <c r="T51" s="907"/>
    </row>
    <row r="52" spans="1:20">
      <c r="A52" s="905"/>
      <c r="B52" s="906"/>
      <c r="C52" s="906"/>
      <c r="D52" s="906"/>
      <c r="E52" s="906"/>
      <c r="F52" s="906"/>
      <c r="G52" s="906"/>
      <c r="H52" s="906"/>
      <c r="I52" s="906"/>
      <c r="J52" s="906"/>
      <c r="K52" s="906"/>
      <c r="L52" s="906"/>
      <c r="M52" s="906"/>
      <c r="N52" s="906"/>
      <c r="O52" s="906"/>
      <c r="P52" s="906"/>
      <c r="Q52" s="906"/>
      <c r="R52" s="906"/>
      <c r="S52" s="906"/>
      <c r="T52" s="907"/>
    </row>
  </sheetData>
  <mergeCells count="59">
    <mergeCell ref="D36:D39"/>
    <mergeCell ref="A52:T52"/>
    <mergeCell ref="A47:T47"/>
    <mergeCell ref="A48:T48"/>
    <mergeCell ref="A49:T49"/>
    <mergeCell ref="A50:T50"/>
    <mergeCell ref="A51:T51"/>
    <mergeCell ref="A42:T42"/>
    <mergeCell ref="A43:T43"/>
    <mergeCell ref="A44:T44"/>
    <mergeCell ref="A45:T45"/>
    <mergeCell ref="A46:T46"/>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3:E5"/>
    <mergeCell ref="F3:M3"/>
    <mergeCell ref="N3:T3"/>
    <mergeCell ref="F4:M5"/>
    <mergeCell ref="N4:T4"/>
    <mergeCell ref="N5:T5"/>
    <mergeCell ref="Q15:Q16"/>
    <mergeCell ref="B15:B16"/>
    <mergeCell ref="C15:C16"/>
    <mergeCell ref="L15:L16"/>
    <mergeCell ref="M15:M16"/>
    <mergeCell ref="E15:E16"/>
    <mergeCell ref="F15:I15"/>
    <mergeCell ref="K15:K16"/>
    <mergeCell ref="J15:J16"/>
    <mergeCell ref="A18:A22"/>
    <mergeCell ref="B18:B22"/>
    <mergeCell ref="C18:C22"/>
    <mergeCell ref="D18:D22"/>
    <mergeCell ref="B23:B25"/>
    <mergeCell ref="C23:C25"/>
    <mergeCell ref="D23:D30"/>
    <mergeCell ref="A26:A28"/>
    <mergeCell ref="A23:A25"/>
    <mergeCell ref="B26:B28"/>
    <mergeCell ref="C26:C28"/>
    <mergeCell ref="A29:A35"/>
    <mergeCell ref="B29:B39"/>
    <mergeCell ref="C29:C39"/>
    <mergeCell ref="D32:D35"/>
    <mergeCell ref="A36:A39"/>
  </mergeCells>
  <conditionalFormatting sqref="P18:P39">
    <cfRule type="containsText" dxfId="121" priority="2" stopIfTrue="1" operator="containsText" text="P">
      <formula>NOT(ISERROR(SEARCH("P",P18)))</formula>
    </cfRule>
    <cfRule type="containsText" dxfId="120" priority="3" stopIfTrue="1" operator="containsText" text="R">
      <formula>NOT(ISERROR(SEARCH("R",P18)))</formula>
    </cfRule>
    <cfRule type="containsText" dxfId="119" priority="4" operator="containsText" text="T">
      <formula>NOT(ISERROR(SEARCH("T",P18)))</formula>
    </cfRule>
  </conditionalFormatting>
  <conditionalFormatting sqref="P30:P34">
    <cfRule type="iconSet" priority="5">
      <iconSet iconSet="3Symbols2">
        <cfvo type="percent" val="0"/>
        <cfvo type="percent" val="0.74"/>
        <cfvo type="percent" val="0.85"/>
      </iconSet>
    </cfRule>
  </conditionalFormatting>
  <conditionalFormatting sqref="P31">
    <cfRule type="iconSet" priority="1">
      <iconSet iconSet="3Symbols2">
        <cfvo type="percent" val="0"/>
        <cfvo type="percent" val="0.74"/>
        <cfvo type="percent" val="0.85"/>
      </iconSet>
    </cfRule>
  </conditionalFormatting>
  <conditionalFormatting sqref="P35:P39 P18:P29">
    <cfRule type="iconSet" priority="6">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A4" zoomScale="81" zoomScaleNormal="81" workbookViewId="0">
      <selection activeCell="D41" sqref="D41"/>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8.855468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875"/>
      <c r="B2" s="876"/>
      <c r="C2" s="876"/>
      <c r="D2" s="876"/>
      <c r="E2" s="877"/>
      <c r="F2" s="884" t="s">
        <v>18</v>
      </c>
      <c r="G2" s="885"/>
      <c r="H2" s="885"/>
      <c r="I2" s="885"/>
      <c r="J2" s="885"/>
      <c r="K2" s="885"/>
      <c r="L2" s="885"/>
      <c r="M2" s="886"/>
      <c r="N2" s="857" t="s">
        <v>645</v>
      </c>
      <c r="O2" s="858"/>
      <c r="P2" s="858"/>
      <c r="Q2" s="858"/>
      <c r="R2" s="858"/>
      <c r="S2" s="858"/>
      <c r="T2" s="859"/>
    </row>
    <row r="3" spans="1:20" ht="14.25" thickBot="1">
      <c r="A3" s="878"/>
      <c r="B3" s="879"/>
      <c r="C3" s="879"/>
      <c r="D3" s="879"/>
      <c r="E3" s="880"/>
      <c r="F3" s="860" t="s">
        <v>17</v>
      </c>
      <c r="G3" s="861"/>
      <c r="H3" s="861"/>
      <c r="I3" s="861"/>
      <c r="J3" s="861"/>
      <c r="K3" s="861"/>
      <c r="L3" s="861"/>
      <c r="M3" s="862"/>
      <c r="N3" s="866" t="s">
        <v>23</v>
      </c>
      <c r="O3" s="867"/>
      <c r="P3" s="867"/>
      <c r="Q3" s="867"/>
      <c r="R3" s="867"/>
      <c r="S3" s="867"/>
      <c r="T3" s="868"/>
    </row>
    <row r="4" spans="1:20" ht="14.25" thickBot="1">
      <c r="A4" s="881"/>
      <c r="B4" s="882"/>
      <c r="C4" s="882"/>
      <c r="D4" s="882"/>
      <c r="E4" s="883"/>
      <c r="F4" s="863"/>
      <c r="G4" s="864"/>
      <c r="H4" s="864"/>
      <c r="I4" s="864"/>
      <c r="J4" s="864"/>
      <c r="K4" s="864"/>
      <c r="L4" s="864"/>
      <c r="M4" s="865"/>
      <c r="N4" s="869" t="s">
        <v>8</v>
      </c>
      <c r="O4" s="870"/>
      <c r="P4" s="870"/>
      <c r="Q4" s="870"/>
      <c r="R4" s="870"/>
      <c r="S4" s="870"/>
      <c r="T4" s="871"/>
    </row>
    <row r="5" spans="1:20">
      <c r="A5" s="2"/>
      <c r="B5" s="2"/>
      <c r="C5" s="2"/>
      <c r="D5" s="2"/>
      <c r="E5" s="2"/>
      <c r="F5" s="2"/>
      <c r="G5" s="2"/>
      <c r="H5" s="2"/>
      <c r="I5" s="2"/>
      <c r="J5" s="3"/>
      <c r="K5" s="3"/>
      <c r="L5" s="4"/>
      <c r="M5" s="4"/>
      <c r="N5" s="4"/>
      <c r="O5" s="4"/>
      <c r="P5" s="4"/>
      <c r="Q5" s="4"/>
      <c r="R5" s="4"/>
      <c r="S5" s="4"/>
      <c r="T5" s="4"/>
    </row>
    <row r="6" spans="1:20">
      <c r="A6" s="846" t="s">
        <v>10</v>
      </c>
      <c r="B6" s="846"/>
      <c r="C6" s="846"/>
      <c r="D6" s="846"/>
      <c r="E6" s="846"/>
      <c r="F6" s="872" t="s">
        <v>258</v>
      </c>
      <c r="G6" s="873"/>
      <c r="H6" s="873"/>
      <c r="I6" s="873"/>
      <c r="J6" s="873"/>
      <c r="K6" s="873"/>
      <c r="L6" s="873"/>
      <c r="M6" s="874"/>
      <c r="N6" s="4"/>
      <c r="O6" s="4"/>
      <c r="P6" s="4"/>
      <c r="Q6" s="4"/>
      <c r="R6" s="4"/>
      <c r="S6" s="4"/>
      <c r="T6" s="4"/>
    </row>
    <row r="7" spans="1:20" ht="15">
      <c r="A7" s="846" t="s">
        <v>25</v>
      </c>
      <c r="B7" s="846"/>
      <c r="C7" s="846"/>
      <c r="D7" s="846"/>
      <c r="E7" s="846"/>
      <c r="F7" s="820">
        <v>2024</v>
      </c>
      <c r="G7" s="821"/>
      <c r="H7" s="821"/>
      <c r="I7" s="821"/>
      <c r="J7" s="821"/>
      <c r="K7" s="821"/>
      <c r="L7" s="821"/>
      <c r="M7" s="822"/>
      <c r="N7" s="4"/>
      <c r="O7" s="4"/>
      <c r="P7" s="4"/>
      <c r="Q7" s="4"/>
      <c r="R7" s="4"/>
      <c r="S7" s="4"/>
      <c r="T7" s="4"/>
    </row>
    <row r="8" spans="1:20" ht="15">
      <c r="A8" s="846" t="s">
        <v>6</v>
      </c>
      <c r="B8" s="846"/>
      <c r="C8" s="846"/>
      <c r="D8" s="846"/>
      <c r="E8" s="846"/>
      <c r="F8" s="820" t="s">
        <v>713</v>
      </c>
      <c r="G8" s="821"/>
      <c r="H8" s="821"/>
      <c r="I8" s="821"/>
      <c r="J8" s="821"/>
      <c r="K8" s="821"/>
      <c r="L8" s="821"/>
      <c r="M8" s="822"/>
      <c r="N8" s="4"/>
      <c r="O8" s="4"/>
      <c r="P8" s="4"/>
      <c r="Q8" s="4"/>
      <c r="R8" s="4"/>
      <c r="S8" s="4"/>
      <c r="T8" s="4"/>
    </row>
    <row r="9" spans="1:20" ht="15">
      <c r="A9" s="846" t="s">
        <v>7</v>
      </c>
      <c r="B9" s="846"/>
      <c r="C9" s="846"/>
      <c r="D9" s="846"/>
      <c r="E9" s="846"/>
      <c r="F9" s="820" t="s">
        <v>1263</v>
      </c>
      <c r="G9" s="821"/>
      <c r="H9" s="821"/>
      <c r="I9" s="821"/>
      <c r="J9" s="821"/>
      <c r="K9" s="821"/>
      <c r="L9" s="821"/>
      <c r="M9" s="822"/>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23" t="s">
        <v>9</v>
      </c>
      <c r="B11" s="824"/>
      <c r="C11" s="824"/>
      <c r="D11" s="824"/>
      <c r="E11" s="824"/>
      <c r="F11" s="824"/>
      <c r="G11" s="824"/>
      <c r="H11" s="824"/>
      <c r="I11" s="824"/>
      <c r="J11" s="824"/>
      <c r="K11" s="824"/>
      <c r="L11" s="824"/>
      <c r="M11" s="824"/>
      <c r="N11" s="824"/>
      <c r="O11" s="824"/>
      <c r="P11" s="824"/>
      <c r="Q11" s="824"/>
      <c r="R11" s="824"/>
      <c r="S11" s="824"/>
      <c r="T11" s="825"/>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26" t="s">
        <v>16</v>
      </c>
      <c r="B13" s="827"/>
      <c r="C13" s="827"/>
      <c r="D13" s="827"/>
      <c r="E13" s="827"/>
      <c r="F13" s="827"/>
      <c r="G13" s="827"/>
      <c r="H13" s="827"/>
      <c r="I13" s="827"/>
      <c r="J13" s="827"/>
      <c r="K13" s="827"/>
      <c r="L13" s="828"/>
      <c r="M13" s="829" t="s">
        <v>1</v>
      </c>
      <c r="N13" s="829"/>
      <c r="O13" s="829"/>
      <c r="P13" s="829"/>
      <c r="Q13" s="829"/>
      <c r="R13" s="829"/>
      <c r="S13" s="829"/>
      <c r="T13" s="830"/>
    </row>
    <row r="14" spans="1:20" ht="14.25" thickBot="1">
      <c r="A14" s="835" t="s">
        <v>27</v>
      </c>
      <c r="B14" s="844" t="s">
        <v>290</v>
      </c>
      <c r="C14" s="844" t="s">
        <v>291</v>
      </c>
      <c r="D14" s="835" t="s">
        <v>26</v>
      </c>
      <c r="E14" s="839" t="s">
        <v>19</v>
      </c>
      <c r="F14" s="841" t="s">
        <v>11</v>
      </c>
      <c r="G14" s="842"/>
      <c r="H14" s="842"/>
      <c r="I14" s="843"/>
      <c r="J14" s="831" t="s">
        <v>20</v>
      </c>
      <c r="K14" s="831" t="s">
        <v>21</v>
      </c>
      <c r="L14" s="831" t="s">
        <v>2</v>
      </c>
      <c r="M14" s="833" t="s">
        <v>22</v>
      </c>
      <c r="N14" s="848" t="s">
        <v>3</v>
      </c>
      <c r="O14" s="849"/>
      <c r="P14" s="850"/>
      <c r="Q14" s="851" t="s">
        <v>188</v>
      </c>
      <c r="R14" s="853" t="s">
        <v>5</v>
      </c>
      <c r="S14" s="10" t="s">
        <v>29</v>
      </c>
      <c r="T14" s="855" t="s">
        <v>0</v>
      </c>
    </row>
    <row r="15" spans="1:20" ht="32.25" customHeight="1" thickBot="1">
      <c r="A15" s="836"/>
      <c r="B15" s="845"/>
      <c r="C15" s="845"/>
      <c r="D15" s="836"/>
      <c r="E15" s="840"/>
      <c r="F15" s="11" t="s">
        <v>12</v>
      </c>
      <c r="G15" s="11" t="s">
        <v>13</v>
      </c>
      <c r="H15" s="11" t="s">
        <v>14</v>
      </c>
      <c r="I15" s="11" t="s">
        <v>15</v>
      </c>
      <c r="J15" s="832"/>
      <c r="K15" s="832"/>
      <c r="L15" s="832"/>
      <c r="M15" s="834"/>
      <c r="N15" s="12" t="s">
        <v>30</v>
      </c>
      <c r="O15" s="13" t="s">
        <v>28</v>
      </c>
      <c r="P15" s="14" t="s">
        <v>31</v>
      </c>
      <c r="Q15" s="852"/>
      <c r="R15" s="854"/>
      <c r="S15" s="15"/>
      <c r="T15" s="856"/>
    </row>
    <row r="16" spans="1:20" ht="14.25" thickBot="1">
      <c r="A16" s="2"/>
      <c r="B16" s="2"/>
      <c r="C16" s="2"/>
      <c r="D16" s="2"/>
      <c r="E16" s="2"/>
      <c r="F16" s="2"/>
      <c r="G16" s="2"/>
      <c r="H16" s="2"/>
      <c r="I16" s="2"/>
      <c r="J16" s="2"/>
      <c r="K16" s="2"/>
      <c r="L16" s="16"/>
      <c r="M16" s="2"/>
      <c r="Q16" s="2"/>
      <c r="R16" s="2"/>
      <c r="S16" s="2"/>
      <c r="T16" s="2"/>
    </row>
    <row r="17" spans="1:20" ht="33" customHeight="1">
      <c r="A17" s="922">
        <v>1</v>
      </c>
      <c r="B17" s="914" t="s">
        <v>293</v>
      </c>
      <c r="C17" s="914" t="s">
        <v>358</v>
      </c>
      <c r="D17" s="914" t="s">
        <v>268</v>
      </c>
      <c r="E17" s="269" t="s">
        <v>259</v>
      </c>
      <c r="F17" s="915">
        <v>1</v>
      </c>
      <c r="G17" s="915">
        <v>1</v>
      </c>
      <c r="H17" s="931">
        <v>1</v>
      </c>
      <c r="I17" s="915">
        <v>1</v>
      </c>
      <c r="J17" s="927" t="s">
        <v>280</v>
      </c>
      <c r="K17" s="925" t="s">
        <v>281</v>
      </c>
      <c r="L17" s="925" t="s">
        <v>281</v>
      </c>
      <c r="M17" s="915">
        <v>1</v>
      </c>
      <c r="N17" s="929">
        <v>1</v>
      </c>
      <c r="O17" s="915">
        <f>M17/F17</f>
        <v>1</v>
      </c>
      <c r="P17" s="923" t="s">
        <v>390</v>
      </c>
      <c r="Q17" s="273"/>
      <c r="R17" s="249"/>
      <c r="S17" s="920" t="s">
        <v>279</v>
      </c>
      <c r="T17" s="921" t="s">
        <v>278</v>
      </c>
    </row>
    <row r="18" spans="1:20">
      <c r="A18" s="917"/>
      <c r="B18" s="816"/>
      <c r="C18" s="816"/>
      <c r="D18" s="816"/>
      <c r="E18" s="216" t="s">
        <v>260</v>
      </c>
      <c r="F18" s="916"/>
      <c r="G18" s="916"/>
      <c r="H18" s="932"/>
      <c r="I18" s="933"/>
      <c r="J18" s="928"/>
      <c r="K18" s="926"/>
      <c r="L18" s="926"/>
      <c r="M18" s="916"/>
      <c r="N18" s="930"/>
      <c r="O18" s="916"/>
      <c r="P18" s="924"/>
      <c r="Q18" s="185"/>
      <c r="R18" s="188"/>
      <c r="S18" s="919"/>
      <c r="T18" s="910"/>
    </row>
    <row r="19" spans="1:20" ht="24.75">
      <c r="A19" s="917"/>
      <c r="B19" s="816"/>
      <c r="C19" s="816"/>
      <c r="D19" s="816"/>
      <c r="E19" s="216" t="s">
        <v>261</v>
      </c>
      <c r="F19" s="220">
        <v>5</v>
      </c>
      <c r="G19" s="220">
        <v>4</v>
      </c>
      <c r="H19" s="557">
        <v>5</v>
      </c>
      <c r="I19" s="220">
        <v>5</v>
      </c>
      <c r="J19" s="229" t="s">
        <v>282</v>
      </c>
      <c r="K19" s="247" t="s">
        <v>281</v>
      </c>
      <c r="L19" s="247" t="s">
        <v>281</v>
      </c>
      <c r="M19" s="220">
        <v>5</v>
      </c>
      <c r="N19" s="197">
        <f t="shared" ref="N19:N26" si="0">IF(M19&lt;1,M19-AVERAGE(F19:I19),M19-(SUM(F19:I19)))</f>
        <v>-14</v>
      </c>
      <c r="O19" s="198">
        <f t="shared" ref="O19:O26" si="1">IF(M19&lt;1,(AVERAGE(F19:I19)/M19),SUM(F19:I19)/M19)</f>
        <v>3.8</v>
      </c>
      <c r="P19" s="681" t="str">
        <f t="shared" ref="P19:P26" si="2">IF(O19&lt;=V$17,"T",IF(O19&lt;$Y$17,"R",IF(O19&gt;=$Y$17,"P")))</f>
        <v>P</v>
      </c>
      <c r="Q19" s="185"/>
      <c r="R19" s="188"/>
      <c r="S19" s="919"/>
      <c r="T19" s="910"/>
    </row>
    <row r="20" spans="1:20" ht="42.75" customHeight="1">
      <c r="A20" s="917"/>
      <c r="B20" s="816"/>
      <c r="C20" s="816"/>
      <c r="D20" s="816"/>
      <c r="E20" s="216" t="s">
        <v>262</v>
      </c>
      <c r="F20" s="220">
        <v>4</v>
      </c>
      <c r="G20" s="220">
        <v>6</v>
      </c>
      <c r="H20" s="558">
        <v>4</v>
      </c>
      <c r="I20" s="220">
        <v>4</v>
      </c>
      <c r="J20" s="229" t="s">
        <v>287</v>
      </c>
      <c r="K20" s="247" t="s">
        <v>281</v>
      </c>
      <c r="L20" s="247" t="s">
        <v>281</v>
      </c>
      <c r="M20" s="220">
        <v>3</v>
      </c>
      <c r="N20" s="197">
        <f t="shared" si="0"/>
        <v>-15</v>
      </c>
      <c r="O20" s="198">
        <f>F20/M20</f>
        <v>1.3333333333333333</v>
      </c>
      <c r="P20" s="681" t="str">
        <f t="shared" si="2"/>
        <v>P</v>
      </c>
      <c r="Q20" s="185"/>
      <c r="R20" s="188"/>
      <c r="S20" s="919"/>
      <c r="T20" s="910"/>
    </row>
    <row r="21" spans="1:20" ht="29.25" customHeight="1">
      <c r="A21" s="917"/>
      <c r="B21" s="816"/>
      <c r="C21" s="816"/>
      <c r="D21" s="816"/>
      <c r="E21" s="229" t="s">
        <v>365</v>
      </c>
      <c r="F21" s="198">
        <v>1</v>
      </c>
      <c r="G21" s="198">
        <v>1</v>
      </c>
      <c r="H21" s="559">
        <v>1</v>
      </c>
      <c r="I21" s="267">
        <v>1</v>
      </c>
      <c r="J21" s="229" t="s">
        <v>283</v>
      </c>
      <c r="K21" s="247" t="s">
        <v>281</v>
      </c>
      <c r="L21" s="247" t="s">
        <v>281</v>
      </c>
      <c r="M21" s="198">
        <v>1</v>
      </c>
      <c r="N21" s="218">
        <f t="shared" si="0"/>
        <v>-3</v>
      </c>
      <c r="O21" s="198">
        <f t="shared" si="1"/>
        <v>4</v>
      </c>
      <c r="P21" s="681" t="str">
        <f t="shared" si="2"/>
        <v>P</v>
      </c>
      <c r="Q21" s="185"/>
      <c r="R21" s="188"/>
      <c r="S21" s="919" t="s">
        <v>275</v>
      </c>
      <c r="T21" s="910" t="s">
        <v>276</v>
      </c>
    </row>
    <row r="22" spans="1:20" ht="24.75">
      <c r="A22" s="917">
        <v>2</v>
      </c>
      <c r="B22" s="816"/>
      <c r="C22" s="816"/>
      <c r="D22" s="816" t="s">
        <v>269</v>
      </c>
      <c r="E22" s="229" t="s">
        <v>263</v>
      </c>
      <c r="F22" s="198">
        <v>1</v>
      </c>
      <c r="G22" s="198">
        <v>1</v>
      </c>
      <c r="H22" s="559">
        <v>1</v>
      </c>
      <c r="I22" s="267">
        <v>1</v>
      </c>
      <c r="J22" s="229" t="s">
        <v>288</v>
      </c>
      <c r="K22" s="247" t="s">
        <v>281</v>
      </c>
      <c r="L22" s="247" t="s">
        <v>281</v>
      </c>
      <c r="M22" s="198">
        <v>1</v>
      </c>
      <c r="N22" s="197">
        <f t="shared" si="0"/>
        <v>-3</v>
      </c>
      <c r="O22" s="198">
        <f t="shared" si="1"/>
        <v>4</v>
      </c>
      <c r="P22" s="681" t="str">
        <f t="shared" si="2"/>
        <v>P</v>
      </c>
      <c r="Q22" s="185"/>
      <c r="R22" s="188"/>
      <c r="S22" s="919"/>
      <c r="T22" s="910"/>
    </row>
    <row r="23" spans="1:20" ht="24.75">
      <c r="A23" s="917"/>
      <c r="B23" s="816"/>
      <c r="C23" s="816"/>
      <c r="D23" s="816"/>
      <c r="E23" s="229" t="s">
        <v>264</v>
      </c>
      <c r="F23" s="198">
        <v>1</v>
      </c>
      <c r="G23" s="198">
        <v>1</v>
      </c>
      <c r="H23" s="559">
        <v>1</v>
      </c>
      <c r="I23" s="267">
        <v>1</v>
      </c>
      <c r="J23" s="229" t="s">
        <v>284</v>
      </c>
      <c r="K23" s="247" t="s">
        <v>281</v>
      </c>
      <c r="L23" s="247" t="s">
        <v>281</v>
      </c>
      <c r="M23" s="198">
        <v>1</v>
      </c>
      <c r="N23" s="218">
        <f t="shared" si="0"/>
        <v>-3</v>
      </c>
      <c r="O23" s="198">
        <f t="shared" si="1"/>
        <v>4</v>
      </c>
      <c r="P23" s="681" t="str">
        <f t="shared" si="2"/>
        <v>P</v>
      </c>
      <c r="Q23" s="185"/>
      <c r="R23" s="188"/>
      <c r="S23" s="919"/>
      <c r="T23" s="390" t="s">
        <v>277</v>
      </c>
    </row>
    <row r="24" spans="1:20" ht="24.75">
      <c r="A24" s="917">
        <v>3</v>
      </c>
      <c r="B24" s="816"/>
      <c r="C24" s="816"/>
      <c r="D24" s="816" t="s">
        <v>270</v>
      </c>
      <c r="E24" s="229" t="s">
        <v>265</v>
      </c>
      <c r="F24" s="220">
        <v>2</v>
      </c>
      <c r="G24" s="220">
        <v>1</v>
      </c>
      <c r="H24" s="557">
        <v>2</v>
      </c>
      <c r="I24" s="247">
        <v>2</v>
      </c>
      <c r="J24" s="229" t="s">
        <v>289</v>
      </c>
      <c r="K24" s="247"/>
      <c r="L24" s="247" t="s">
        <v>281</v>
      </c>
      <c r="M24" s="220">
        <v>1</v>
      </c>
      <c r="N24" s="197">
        <f t="shared" si="0"/>
        <v>-6</v>
      </c>
      <c r="O24" s="198">
        <f t="shared" si="1"/>
        <v>7</v>
      </c>
      <c r="P24" s="681" t="str">
        <f t="shared" si="2"/>
        <v>P</v>
      </c>
      <c r="Q24" s="185"/>
      <c r="R24" s="188"/>
      <c r="S24" s="409" t="s">
        <v>271</v>
      </c>
      <c r="T24" s="390" t="s">
        <v>273</v>
      </c>
    </row>
    <row r="25" spans="1:20" ht="38.25" customHeight="1">
      <c r="A25" s="917"/>
      <c r="B25" s="912" t="s">
        <v>296</v>
      </c>
      <c r="C25" s="816" t="s">
        <v>359</v>
      </c>
      <c r="D25" s="816"/>
      <c r="E25" s="204" t="s">
        <v>266</v>
      </c>
      <c r="F25" s="220">
        <v>2</v>
      </c>
      <c r="G25" s="220">
        <v>1</v>
      </c>
      <c r="H25" s="557">
        <v>2</v>
      </c>
      <c r="I25" s="247">
        <v>2</v>
      </c>
      <c r="J25" s="233" t="s">
        <v>285</v>
      </c>
      <c r="K25" s="247" t="s">
        <v>281</v>
      </c>
      <c r="L25" s="247" t="s">
        <v>281</v>
      </c>
      <c r="M25" s="220">
        <v>1</v>
      </c>
      <c r="N25" s="197">
        <f t="shared" si="0"/>
        <v>-6</v>
      </c>
      <c r="O25" s="198">
        <f t="shared" si="1"/>
        <v>7</v>
      </c>
      <c r="P25" s="681" t="str">
        <f t="shared" si="2"/>
        <v>P</v>
      </c>
      <c r="Q25" s="185"/>
      <c r="R25" s="185"/>
      <c r="S25" s="908" t="s">
        <v>272</v>
      </c>
      <c r="T25" s="910" t="s">
        <v>274</v>
      </c>
    </row>
    <row r="26" spans="1:20" ht="28.5" customHeight="1" thickBot="1">
      <c r="A26" s="918"/>
      <c r="B26" s="913"/>
      <c r="C26" s="891"/>
      <c r="D26" s="891"/>
      <c r="E26" s="270" t="s">
        <v>267</v>
      </c>
      <c r="F26" s="271">
        <v>93</v>
      </c>
      <c r="G26" s="271">
        <v>48</v>
      </c>
      <c r="H26" s="683">
        <v>64</v>
      </c>
      <c r="I26" s="272">
        <v>64</v>
      </c>
      <c r="J26" s="254" t="s">
        <v>286</v>
      </c>
      <c r="K26" s="272" t="s">
        <v>281</v>
      </c>
      <c r="L26" s="272" t="s">
        <v>281</v>
      </c>
      <c r="M26" s="271">
        <v>12</v>
      </c>
      <c r="N26" s="261">
        <f t="shared" si="0"/>
        <v>-257</v>
      </c>
      <c r="O26" s="245">
        <f t="shared" si="1"/>
        <v>22.416666666666668</v>
      </c>
      <c r="P26" s="682" t="str">
        <f t="shared" si="2"/>
        <v>P</v>
      </c>
      <c r="Q26" s="243"/>
      <c r="R26" s="243"/>
      <c r="S26" s="909"/>
      <c r="T26" s="911"/>
    </row>
    <row r="27" spans="1:20">
      <c r="A27" s="2"/>
      <c r="B27" s="2"/>
      <c r="C27" s="2"/>
      <c r="D27" s="2"/>
      <c r="E27" s="2"/>
      <c r="F27" s="2"/>
      <c r="G27" s="2"/>
      <c r="H27" s="500"/>
      <c r="I27" s="2"/>
      <c r="J27" s="2"/>
      <c r="K27" s="2"/>
      <c r="L27" s="28"/>
      <c r="M27" s="2"/>
      <c r="N27" s="2"/>
      <c r="O27" s="2"/>
      <c r="P27" s="2"/>
      <c r="Q27" s="2"/>
      <c r="R27" s="2"/>
      <c r="S27" s="2"/>
      <c r="T27" s="2"/>
    </row>
    <row r="28" spans="1:20">
      <c r="A28" s="29" t="s">
        <v>24</v>
      </c>
      <c r="B28" s="29"/>
      <c r="C28" s="29"/>
      <c r="D28" s="29"/>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905"/>
      <c r="B30" s="906"/>
      <c r="C30" s="906"/>
      <c r="D30" s="906"/>
      <c r="E30" s="906"/>
      <c r="F30" s="906"/>
      <c r="G30" s="906"/>
      <c r="H30" s="906"/>
      <c r="I30" s="906"/>
      <c r="J30" s="906"/>
      <c r="K30" s="906"/>
      <c r="L30" s="906"/>
      <c r="M30" s="906"/>
      <c r="N30" s="906"/>
      <c r="O30" s="906"/>
      <c r="P30" s="906"/>
      <c r="Q30" s="906"/>
      <c r="R30" s="906"/>
      <c r="S30" s="906"/>
      <c r="T30" s="907"/>
    </row>
    <row r="31" spans="1:20">
      <c r="A31" s="905"/>
      <c r="B31" s="906"/>
      <c r="C31" s="906"/>
      <c r="D31" s="906"/>
      <c r="E31" s="906"/>
      <c r="F31" s="906"/>
      <c r="G31" s="906"/>
      <c r="H31" s="906"/>
      <c r="I31" s="906"/>
      <c r="J31" s="906"/>
      <c r="K31" s="906"/>
      <c r="L31" s="906"/>
      <c r="M31" s="906"/>
      <c r="N31" s="906"/>
      <c r="O31" s="906"/>
      <c r="P31" s="906"/>
      <c r="Q31" s="906"/>
      <c r="R31" s="906"/>
      <c r="S31" s="906"/>
      <c r="T31" s="907"/>
    </row>
    <row r="32" spans="1:20">
      <c r="A32" s="905"/>
      <c r="B32" s="906"/>
      <c r="C32" s="906"/>
      <c r="D32" s="906"/>
      <c r="E32" s="906"/>
      <c r="F32" s="906"/>
      <c r="G32" s="906"/>
      <c r="H32" s="906"/>
      <c r="I32" s="906"/>
      <c r="J32" s="906"/>
      <c r="K32" s="906"/>
      <c r="L32" s="906"/>
      <c r="M32" s="906"/>
      <c r="N32" s="906"/>
      <c r="O32" s="906"/>
      <c r="P32" s="906"/>
      <c r="Q32" s="906"/>
      <c r="R32" s="906"/>
      <c r="S32" s="906"/>
      <c r="T32" s="907"/>
    </row>
    <row r="33" spans="1:20">
      <c r="A33" s="905"/>
      <c r="B33" s="906"/>
      <c r="C33" s="906"/>
      <c r="D33" s="906"/>
      <c r="E33" s="906"/>
      <c r="F33" s="906"/>
      <c r="G33" s="906"/>
      <c r="H33" s="906"/>
      <c r="I33" s="906"/>
      <c r="J33" s="906"/>
      <c r="K33" s="906"/>
      <c r="L33" s="906"/>
      <c r="M33" s="906"/>
      <c r="N33" s="906"/>
      <c r="O33" s="906"/>
      <c r="P33" s="906"/>
      <c r="Q33" s="906"/>
      <c r="R33" s="906"/>
      <c r="S33" s="906"/>
      <c r="T33" s="907"/>
    </row>
    <row r="34" spans="1:20">
      <c r="A34" s="905"/>
      <c r="B34" s="906"/>
      <c r="C34" s="906"/>
      <c r="D34" s="906"/>
      <c r="E34" s="906"/>
      <c r="F34" s="906"/>
      <c r="G34" s="906"/>
      <c r="H34" s="906"/>
      <c r="I34" s="906"/>
      <c r="J34" s="906"/>
      <c r="K34" s="906"/>
      <c r="L34" s="906"/>
      <c r="M34" s="906"/>
      <c r="N34" s="906"/>
      <c r="O34" s="906"/>
      <c r="P34" s="906"/>
      <c r="Q34" s="906"/>
      <c r="R34" s="906"/>
      <c r="S34" s="906"/>
      <c r="T34" s="907"/>
    </row>
    <row r="35" spans="1:20">
      <c r="A35" s="905"/>
      <c r="B35" s="906"/>
      <c r="C35" s="906"/>
      <c r="D35" s="906"/>
      <c r="E35" s="906"/>
      <c r="F35" s="906"/>
      <c r="G35" s="906"/>
      <c r="H35" s="906"/>
      <c r="I35" s="906"/>
      <c r="J35" s="906"/>
      <c r="K35" s="906"/>
      <c r="L35" s="906"/>
      <c r="M35" s="906"/>
      <c r="N35" s="906"/>
      <c r="O35" s="906"/>
      <c r="P35" s="906"/>
      <c r="Q35" s="906"/>
      <c r="R35" s="906"/>
      <c r="S35" s="906"/>
      <c r="T35" s="907"/>
    </row>
    <row r="36" spans="1:20">
      <c r="A36" s="905"/>
      <c r="B36" s="906"/>
      <c r="C36" s="906"/>
      <c r="D36" s="906"/>
      <c r="E36" s="906"/>
      <c r="F36" s="906"/>
      <c r="G36" s="906"/>
      <c r="H36" s="906"/>
      <c r="I36" s="906"/>
      <c r="J36" s="906"/>
      <c r="K36" s="906"/>
      <c r="L36" s="906"/>
      <c r="M36" s="906"/>
      <c r="N36" s="906"/>
      <c r="O36" s="906"/>
      <c r="P36" s="906"/>
      <c r="Q36" s="906"/>
      <c r="R36" s="906"/>
      <c r="S36" s="906"/>
      <c r="T36" s="907"/>
    </row>
    <row r="37" spans="1:20">
      <c r="A37" s="905"/>
      <c r="B37" s="906"/>
      <c r="C37" s="906"/>
      <c r="D37" s="906"/>
      <c r="E37" s="906"/>
      <c r="F37" s="906"/>
      <c r="G37" s="906"/>
      <c r="H37" s="906"/>
      <c r="I37" s="906"/>
      <c r="J37" s="906"/>
      <c r="K37" s="906"/>
      <c r="L37" s="906"/>
      <c r="M37" s="906"/>
      <c r="N37" s="906"/>
      <c r="O37" s="906"/>
      <c r="P37" s="906"/>
      <c r="Q37" s="906"/>
      <c r="R37" s="906"/>
      <c r="S37" s="906"/>
      <c r="T37" s="907"/>
    </row>
    <row r="38" spans="1:20">
      <c r="A38" s="905"/>
      <c r="B38" s="906"/>
      <c r="C38" s="906"/>
      <c r="D38" s="906"/>
      <c r="E38" s="906"/>
      <c r="F38" s="906"/>
      <c r="G38" s="906"/>
      <c r="H38" s="906"/>
      <c r="I38" s="906"/>
      <c r="J38" s="906"/>
      <c r="K38" s="906"/>
      <c r="L38" s="906"/>
      <c r="M38" s="906"/>
      <c r="N38" s="906"/>
      <c r="O38" s="906"/>
      <c r="P38" s="906"/>
      <c r="Q38" s="906"/>
      <c r="R38" s="906"/>
      <c r="S38" s="906"/>
      <c r="T38" s="907"/>
    </row>
    <row r="39" spans="1:20">
      <c r="A39" s="905"/>
      <c r="B39" s="906"/>
      <c r="C39" s="906"/>
      <c r="D39" s="906"/>
      <c r="E39" s="906"/>
      <c r="F39" s="906"/>
      <c r="G39" s="906"/>
      <c r="H39" s="906"/>
      <c r="I39" s="906"/>
      <c r="J39" s="906"/>
      <c r="K39" s="906"/>
      <c r="L39" s="906"/>
      <c r="M39" s="906"/>
      <c r="N39" s="906"/>
      <c r="O39" s="906"/>
      <c r="P39" s="906"/>
      <c r="Q39" s="906"/>
      <c r="R39" s="906"/>
      <c r="S39" s="906"/>
      <c r="T39" s="907"/>
    </row>
    <row r="40" spans="1:20">
      <c r="A40" s="905"/>
      <c r="B40" s="906"/>
      <c r="C40" s="906"/>
      <c r="D40" s="906"/>
      <c r="E40" s="906"/>
      <c r="F40" s="906"/>
      <c r="G40" s="906"/>
      <c r="H40" s="906"/>
      <c r="I40" s="906"/>
      <c r="J40" s="906"/>
      <c r="K40" s="906"/>
      <c r="L40" s="906"/>
      <c r="M40" s="906"/>
      <c r="N40" s="906"/>
      <c r="O40" s="906"/>
      <c r="P40" s="906"/>
      <c r="Q40" s="906"/>
      <c r="R40" s="906"/>
      <c r="S40" s="906"/>
      <c r="T40" s="907"/>
    </row>
  </sheetData>
  <mergeCells count="69">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D22:D23"/>
    <mergeCell ref="A22:A23"/>
    <mergeCell ref="A17:A21"/>
    <mergeCell ref="P17:P18"/>
    <mergeCell ref="G17:G18"/>
    <mergeCell ref="L17:L18"/>
    <mergeCell ref="J17:J18"/>
    <mergeCell ref="N17:N18"/>
    <mergeCell ref="O17:O18"/>
    <mergeCell ref="F17:F18"/>
    <mergeCell ref="H17:H18"/>
    <mergeCell ref="I17:I18"/>
    <mergeCell ref="K17:K18"/>
    <mergeCell ref="D17:D21"/>
    <mergeCell ref="K14:K15"/>
    <mergeCell ref="A14:A15"/>
    <mergeCell ref="D14:D15"/>
    <mergeCell ref="E14:E15"/>
    <mergeCell ref="F14:I14"/>
    <mergeCell ref="J14:J15"/>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118" priority="1" stopIfTrue="1" operator="containsText" text="P">
      <formula>NOT(ISERROR(SEARCH("P",P17)))</formula>
    </cfRule>
    <cfRule type="containsText" dxfId="117" priority="2" stopIfTrue="1" operator="containsText" text="R">
      <formula>NOT(ISERROR(SEARCH("R",P17)))</formula>
    </cfRule>
    <cfRule type="containsText" dxfId="116"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7"/>
  <sheetViews>
    <sheetView zoomScaleNormal="100" workbookViewId="0">
      <selection activeCell="J22" sqref="J22"/>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7.425781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1"/>
      <c r="B2" s="1"/>
      <c r="C2" s="1"/>
      <c r="D2" s="1"/>
      <c r="E2" s="1"/>
      <c r="F2" s="1"/>
      <c r="G2" s="1"/>
      <c r="H2" s="1"/>
      <c r="I2" s="1"/>
      <c r="J2" s="1"/>
      <c r="K2" s="1"/>
      <c r="L2" s="1"/>
      <c r="M2" s="1"/>
      <c r="N2" s="1"/>
      <c r="O2" s="1"/>
      <c r="P2" s="1"/>
      <c r="Q2" s="1"/>
      <c r="R2" s="1"/>
      <c r="S2" s="1"/>
      <c r="T2" s="1"/>
    </row>
    <row r="3" spans="1:20" ht="15.75" thickBot="1">
      <c r="A3" s="875"/>
      <c r="B3" s="876"/>
      <c r="C3" s="876"/>
      <c r="D3" s="876"/>
      <c r="E3" s="877"/>
      <c r="F3" s="884" t="s">
        <v>18</v>
      </c>
      <c r="G3" s="885"/>
      <c r="H3" s="885"/>
      <c r="I3" s="885"/>
      <c r="J3" s="885"/>
      <c r="K3" s="885"/>
      <c r="L3" s="885"/>
      <c r="M3" s="886"/>
      <c r="N3" s="857" t="s">
        <v>646</v>
      </c>
      <c r="O3" s="858"/>
      <c r="P3" s="858"/>
      <c r="Q3" s="858"/>
      <c r="R3" s="858"/>
      <c r="S3" s="858"/>
      <c r="T3" s="859"/>
    </row>
    <row r="4" spans="1:20" ht="15.75" thickBot="1">
      <c r="A4" s="878"/>
      <c r="B4" s="879"/>
      <c r="C4" s="879"/>
      <c r="D4" s="879"/>
      <c r="E4" s="880"/>
      <c r="F4" s="860" t="s">
        <v>17</v>
      </c>
      <c r="G4" s="861"/>
      <c r="H4" s="861"/>
      <c r="I4" s="861"/>
      <c r="J4" s="861"/>
      <c r="K4" s="861"/>
      <c r="L4" s="861"/>
      <c r="M4" s="862"/>
      <c r="N4" s="866" t="s">
        <v>23</v>
      </c>
      <c r="O4" s="867"/>
      <c r="P4" s="867"/>
      <c r="Q4" s="867"/>
      <c r="R4" s="867"/>
      <c r="S4" s="867"/>
      <c r="T4" s="868"/>
    </row>
    <row r="5" spans="1:20" ht="15.75" thickBot="1">
      <c r="A5" s="881"/>
      <c r="B5" s="882"/>
      <c r="C5" s="882"/>
      <c r="D5" s="882"/>
      <c r="E5" s="883"/>
      <c r="F5" s="863"/>
      <c r="G5" s="864"/>
      <c r="H5" s="864"/>
      <c r="I5" s="864"/>
      <c r="J5" s="864"/>
      <c r="K5" s="864"/>
      <c r="L5" s="864"/>
      <c r="M5" s="865"/>
      <c r="N5" s="869" t="s">
        <v>8</v>
      </c>
      <c r="O5" s="870"/>
      <c r="P5" s="870"/>
      <c r="Q5" s="870"/>
      <c r="R5" s="870"/>
      <c r="S5" s="870"/>
      <c r="T5" s="871"/>
    </row>
    <row r="6" spans="1:20">
      <c r="A6" s="2"/>
      <c r="B6" s="2"/>
      <c r="C6" s="2"/>
      <c r="D6" s="2"/>
      <c r="E6" s="2"/>
      <c r="F6" s="2"/>
      <c r="G6" s="2"/>
      <c r="H6" s="2"/>
      <c r="I6" s="2"/>
      <c r="J6" s="3"/>
      <c r="K6" s="3"/>
      <c r="L6" s="4"/>
      <c r="M6" s="4"/>
      <c r="N6" s="4"/>
      <c r="O6" s="4"/>
      <c r="P6" s="4"/>
      <c r="Q6" s="4"/>
      <c r="R6" s="4"/>
      <c r="S6" s="4"/>
      <c r="T6" s="4"/>
    </row>
    <row r="7" spans="1:20">
      <c r="A7" s="846" t="s">
        <v>10</v>
      </c>
      <c r="B7" s="846"/>
      <c r="C7" s="846"/>
      <c r="D7" s="846"/>
      <c r="E7" s="846"/>
      <c r="F7" s="872" t="s">
        <v>292</v>
      </c>
      <c r="G7" s="873"/>
      <c r="H7" s="873"/>
      <c r="I7" s="873"/>
      <c r="J7" s="873"/>
      <c r="K7" s="873"/>
      <c r="L7" s="873"/>
      <c r="M7" s="874"/>
      <c r="N7" s="4"/>
      <c r="O7" s="4"/>
      <c r="P7" s="4"/>
      <c r="Q7" s="4"/>
      <c r="R7" s="4"/>
      <c r="S7" s="4"/>
      <c r="T7" s="4"/>
    </row>
    <row r="8" spans="1:20">
      <c r="A8" s="846" t="s">
        <v>25</v>
      </c>
      <c r="B8" s="846"/>
      <c r="C8" s="846"/>
      <c r="D8" s="846"/>
      <c r="E8" s="846"/>
      <c r="F8" s="820">
        <v>2024</v>
      </c>
      <c r="G8" s="821"/>
      <c r="H8" s="821"/>
      <c r="I8" s="821"/>
      <c r="J8" s="821"/>
      <c r="K8" s="821"/>
      <c r="L8" s="821"/>
      <c r="M8" s="822"/>
      <c r="N8" s="4"/>
      <c r="O8" s="4"/>
      <c r="P8" s="4"/>
      <c r="Q8" s="4"/>
      <c r="R8" s="4"/>
      <c r="S8" s="4"/>
      <c r="T8" s="4"/>
    </row>
    <row r="9" spans="1:20">
      <c r="A9" s="846" t="s">
        <v>6</v>
      </c>
      <c r="B9" s="846"/>
      <c r="C9" s="846"/>
      <c r="D9" s="846"/>
      <c r="E9" s="846"/>
      <c r="F9" s="820" t="s">
        <v>713</v>
      </c>
      <c r="G9" s="821"/>
      <c r="H9" s="821"/>
      <c r="I9" s="821"/>
      <c r="J9" s="821"/>
      <c r="K9" s="821"/>
      <c r="L9" s="821"/>
      <c r="M9" s="822"/>
      <c r="N9" s="4"/>
      <c r="O9" s="4"/>
      <c r="P9" s="4"/>
      <c r="Q9" s="4"/>
      <c r="R9" s="4"/>
      <c r="S9" s="4"/>
      <c r="T9" s="4"/>
    </row>
    <row r="10" spans="1:20">
      <c r="A10" s="846" t="s">
        <v>7</v>
      </c>
      <c r="B10" s="846"/>
      <c r="C10" s="846"/>
      <c r="D10" s="846"/>
      <c r="E10" s="846"/>
      <c r="F10" s="820" t="s">
        <v>1263</v>
      </c>
      <c r="G10" s="821"/>
      <c r="H10" s="821"/>
      <c r="I10" s="821"/>
      <c r="J10" s="821"/>
      <c r="K10" s="821"/>
      <c r="L10" s="821"/>
      <c r="M10" s="822"/>
      <c r="N10" s="4"/>
      <c r="O10" s="4"/>
      <c r="P10" s="4"/>
      <c r="Q10" s="4"/>
      <c r="R10" s="4"/>
      <c r="S10" s="4"/>
      <c r="T10" s="4"/>
    </row>
    <row r="11" spans="1:20" ht="15.75" thickBot="1">
      <c r="A11" s="5"/>
      <c r="B11" s="5"/>
      <c r="C11" s="5"/>
      <c r="D11" s="5"/>
      <c r="E11" s="5"/>
      <c r="F11" s="5"/>
      <c r="G11" s="5"/>
      <c r="H11" s="5"/>
      <c r="I11" s="5"/>
      <c r="J11" s="3"/>
      <c r="K11" s="3"/>
      <c r="L11" s="3"/>
      <c r="M11" s="3"/>
      <c r="N11" s="4"/>
      <c r="O11" s="4"/>
      <c r="P11" s="4"/>
      <c r="Q11" s="4"/>
      <c r="R11" s="4"/>
      <c r="S11" s="4"/>
      <c r="T11" s="4"/>
    </row>
    <row r="12" spans="1:20" ht="15.75" thickBot="1">
      <c r="A12" s="823" t="s">
        <v>9</v>
      </c>
      <c r="B12" s="824"/>
      <c r="C12" s="824"/>
      <c r="D12" s="824"/>
      <c r="E12" s="824"/>
      <c r="F12" s="824"/>
      <c r="G12" s="824"/>
      <c r="H12" s="824"/>
      <c r="I12" s="824"/>
      <c r="J12" s="824"/>
      <c r="K12" s="824"/>
      <c r="L12" s="824"/>
      <c r="M12" s="824"/>
      <c r="N12" s="824"/>
      <c r="O12" s="824"/>
      <c r="P12" s="824"/>
      <c r="Q12" s="824"/>
      <c r="R12" s="824"/>
      <c r="S12" s="824"/>
      <c r="T12" s="825"/>
    </row>
    <row r="13" spans="1:20" ht="15.75" thickBot="1">
      <c r="A13" s="6"/>
      <c r="B13" s="7"/>
      <c r="C13" s="7"/>
      <c r="D13" s="7"/>
      <c r="E13" s="7"/>
      <c r="F13" s="7"/>
      <c r="G13" s="7"/>
      <c r="H13" s="7"/>
      <c r="I13" s="7"/>
      <c r="J13" s="7"/>
      <c r="K13" s="7"/>
      <c r="L13" s="7"/>
      <c r="M13" s="7"/>
      <c r="N13" s="7"/>
      <c r="O13" s="7"/>
      <c r="P13" s="7"/>
      <c r="Q13" s="7"/>
      <c r="R13" s="7"/>
      <c r="S13" s="7"/>
      <c r="T13" s="8"/>
    </row>
    <row r="14" spans="1:20" ht="15.75" thickBot="1">
      <c r="A14" s="826" t="s">
        <v>16</v>
      </c>
      <c r="B14" s="827"/>
      <c r="C14" s="827"/>
      <c r="D14" s="827"/>
      <c r="E14" s="827"/>
      <c r="F14" s="827"/>
      <c r="G14" s="827"/>
      <c r="H14" s="827"/>
      <c r="I14" s="827"/>
      <c r="J14" s="827"/>
      <c r="K14" s="827"/>
      <c r="L14" s="828"/>
      <c r="M14" s="829" t="s">
        <v>1</v>
      </c>
      <c r="N14" s="829"/>
      <c r="O14" s="829"/>
      <c r="P14" s="829"/>
      <c r="Q14" s="829"/>
      <c r="R14" s="829"/>
      <c r="S14" s="829"/>
      <c r="T14" s="830"/>
    </row>
    <row r="15" spans="1:20" ht="26.25" customHeight="1" thickBot="1">
      <c r="A15" s="835" t="s">
        <v>27</v>
      </c>
      <c r="B15" s="844" t="s">
        <v>290</v>
      </c>
      <c r="C15" s="844" t="s">
        <v>291</v>
      </c>
      <c r="D15" s="835" t="s">
        <v>26</v>
      </c>
      <c r="E15" s="839" t="s">
        <v>19</v>
      </c>
      <c r="F15" s="841" t="s">
        <v>11</v>
      </c>
      <c r="G15" s="842"/>
      <c r="H15" s="842"/>
      <c r="I15" s="843"/>
      <c r="J15" s="831" t="s">
        <v>20</v>
      </c>
      <c r="K15" s="831" t="s">
        <v>21</v>
      </c>
      <c r="L15" s="831" t="s">
        <v>2</v>
      </c>
      <c r="M15" s="833" t="s">
        <v>22</v>
      </c>
      <c r="N15" s="848" t="s">
        <v>3</v>
      </c>
      <c r="O15" s="849"/>
      <c r="P15" s="850"/>
      <c r="Q15" s="851" t="s">
        <v>188</v>
      </c>
      <c r="R15" s="853" t="s">
        <v>5</v>
      </c>
      <c r="S15" s="10" t="s">
        <v>29</v>
      </c>
      <c r="T15" s="855" t="s">
        <v>0</v>
      </c>
    </row>
    <row r="16" spans="1:20" ht="27" customHeight="1" thickBot="1">
      <c r="A16" s="836"/>
      <c r="B16" s="845"/>
      <c r="C16" s="845"/>
      <c r="D16" s="836"/>
      <c r="E16" s="840"/>
      <c r="F16" s="11" t="s">
        <v>12</v>
      </c>
      <c r="G16" s="11" t="s">
        <v>13</v>
      </c>
      <c r="H16" s="11" t="s">
        <v>14</v>
      </c>
      <c r="I16" s="11" t="s">
        <v>15</v>
      </c>
      <c r="J16" s="832"/>
      <c r="K16" s="832"/>
      <c r="L16" s="832"/>
      <c r="M16" s="834"/>
      <c r="N16" s="12" t="s">
        <v>30</v>
      </c>
      <c r="O16" s="13" t="s">
        <v>28</v>
      </c>
      <c r="P16" s="14" t="s">
        <v>31</v>
      </c>
      <c r="Q16" s="852"/>
      <c r="R16" s="854"/>
      <c r="S16" s="15"/>
      <c r="T16" s="856"/>
    </row>
    <row r="17" spans="1:20" ht="15.75" thickBot="1">
      <c r="A17" s="2"/>
      <c r="B17" s="2"/>
      <c r="C17" s="2"/>
      <c r="D17" s="2"/>
      <c r="E17" s="2"/>
      <c r="F17" s="2"/>
      <c r="G17" s="2"/>
      <c r="H17" s="2"/>
      <c r="I17" s="2"/>
      <c r="J17" s="2"/>
      <c r="K17" s="2"/>
      <c r="L17" s="16"/>
      <c r="M17" s="2"/>
      <c r="N17" s="1"/>
      <c r="O17" s="1"/>
      <c r="P17" s="1"/>
      <c r="Q17" s="2"/>
      <c r="R17" s="2"/>
      <c r="S17" s="2"/>
      <c r="T17" s="2"/>
    </row>
    <row r="18" spans="1:20" ht="33" customHeight="1">
      <c r="A18" s="922">
        <v>1</v>
      </c>
      <c r="B18" s="914" t="s">
        <v>293</v>
      </c>
      <c r="C18" s="914" t="s">
        <v>368</v>
      </c>
      <c r="D18" s="200" t="s">
        <v>744</v>
      </c>
      <c r="E18" s="234" t="s">
        <v>745</v>
      </c>
      <c r="F18" s="391">
        <v>1</v>
      </c>
      <c r="G18" s="391">
        <v>1</v>
      </c>
      <c r="H18" s="687">
        <v>1</v>
      </c>
      <c r="I18" s="577">
        <v>1</v>
      </c>
      <c r="J18" s="234" t="s">
        <v>750</v>
      </c>
      <c r="K18" s="326" t="s">
        <v>678</v>
      </c>
      <c r="L18" s="326" t="s">
        <v>678</v>
      </c>
      <c r="M18" s="225">
        <v>1</v>
      </c>
      <c r="N18" s="214">
        <v>0</v>
      </c>
      <c r="O18" s="288">
        <v>1</v>
      </c>
      <c r="P18" s="17" t="str">
        <f t="shared" ref="P18:P23" si="0">IF(O18&lt;=V$17,"T",IF(O18&lt;$Y$17,"R",IF(O18&gt;=$Y$17,"P")))</f>
        <v>P</v>
      </c>
      <c r="Q18" s="18"/>
      <c r="R18" s="19"/>
      <c r="S18" s="688" t="s">
        <v>404</v>
      </c>
      <c r="T18" s="689" t="s">
        <v>942</v>
      </c>
    </row>
    <row r="19" spans="1:20">
      <c r="A19" s="936"/>
      <c r="B19" s="937"/>
      <c r="C19" s="816"/>
      <c r="D19" s="934" t="s">
        <v>679</v>
      </c>
      <c r="E19" s="216" t="s">
        <v>746</v>
      </c>
      <c r="F19" s="392">
        <v>1</v>
      </c>
      <c r="G19" s="392">
        <v>1</v>
      </c>
      <c r="H19" s="686">
        <v>1</v>
      </c>
      <c r="I19" s="685">
        <v>1</v>
      </c>
      <c r="J19" s="229"/>
      <c r="K19" s="247"/>
      <c r="L19" s="247"/>
      <c r="M19" s="198">
        <v>1</v>
      </c>
      <c r="N19" s="218"/>
      <c r="O19" s="220">
        <v>1</v>
      </c>
      <c r="P19" s="21" t="str">
        <f t="shared" si="0"/>
        <v>P</v>
      </c>
      <c r="Q19" s="22"/>
      <c r="R19" s="23"/>
      <c r="S19" s="256"/>
      <c r="T19" s="410"/>
    </row>
    <row r="20" spans="1:20" ht="27.75" customHeight="1">
      <c r="A20" s="917"/>
      <c r="B20" s="816"/>
      <c r="C20" s="816"/>
      <c r="D20" s="934"/>
      <c r="E20" s="216" t="s">
        <v>1046</v>
      </c>
      <c r="F20" s="392"/>
      <c r="G20" s="392">
        <v>1</v>
      </c>
      <c r="H20" s="686">
        <v>0.2</v>
      </c>
      <c r="I20" s="393"/>
      <c r="J20" s="215" t="s">
        <v>1045</v>
      </c>
      <c r="K20" s="247" t="s">
        <v>678</v>
      </c>
      <c r="L20" s="247" t="s">
        <v>678</v>
      </c>
      <c r="M20" s="198">
        <v>1</v>
      </c>
      <c r="N20" s="218">
        <v>0</v>
      </c>
      <c r="O20" s="198">
        <v>1</v>
      </c>
      <c r="P20" s="21" t="str">
        <f t="shared" si="0"/>
        <v>P</v>
      </c>
      <c r="Q20" s="22"/>
      <c r="R20" s="23"/>
      <c r="S20" s="256" t="s">
        <v>404</v>
      </c>
      <c r="T20" s="390"/>
    </row>
    <row r="21" spans="1:20" ht="30.75" customHeight="1">
      <c r="A21" s="917"/>
      <c r="B21" s="816"/>
      <c r="C21" s="816"/>
      <c r="D21" s="934"/>
      <c r="E21" s="216" t="s">
        <v>747</v>
      </c>
      <c r="F21" s="392">
        <v>1</v>
      </c>
      <c r="G21" s="392">
        <v>1</v>
      </c>
      <c r="H21" s="535">
        <v>1</v>
      </c>
      <c r="I21" s="394">
        <v>1</v>
      </c>
      <c r="J21" s="215" t="s">
        <v>751</v>
      </c>
      <c r="K21" s="327">
        <v>0</v>
      </c>
      <c r="L21" s="327">
        <v>0</v>
      </c>
      <c r="M21" s="231">
        <v>1</v>
      </c>
      <c r="N21" s="197">
        <f>G21-M21</f>
        <v>0</v>
      </c>
      <c r="O21" s="198">
        <v>1</v>
      </c>
      <c r="P21" s="21" t="str">
        <f t="shared" si="0"/>
        <v>P</v>
      </c>
      <c r="Q21" s="22"/>
      <c r="R21" s="23"/>
      <c r="S21" s="256" t="s">
        <v>404</v>
      </c>
      <c r="T21" s="390"/>
    </row>
    <row r="22" spans="1:20">
      <c r="A22" s="462"/>
      <c r="B22" s="938"/>
      <c r="C22" s="816"/>
      <c r="D22" s="934" t="s">
        <v>748</v>
      </c>
      <c r="E22" s="216" t="s">
        <v>1044</v>
      </c>
      <c r="F22" s="392"/>
      <c r="G22" s="392">
        <v>1</v>
      </c>
      <c r="H22" s="392"/>
      <c r="I22" s="394"/>
      <c r="J22" s="215"/>
      <c r="K22" s="327"/>
      <c r="L22" s="327"/>
      <c r="M22" s="231">
        <v>1</v>
      </c>
      <c r="N22" s="197"/>
      <c r="O22" s="198">
        <v>0.01</v>
      </c>
      <c r="P22" s="21" t="str">
        <f t="shared" si="0"/>
        <v>P</v>
      </c>
      <c r="Q22" s="22"/>
      <c r="R22" s="23"/>
      <c r="S22" s="256"/>
      <c r="T22" s="390"/>
    </row>
    <row r="23" spans="1:20" ht="24.75" thickBot="1">
      <c r="A23" s="328">
        <v>2</v>
      </c>
      <c r="B23" s="891"/>
      <c r="C23" s="891"/>
      <c r="D23" s="935"/>
      <c r="E23" s="270" t="s">
        <v>749</v>
      </c>
      <c r="F23" s="395">
        <v>1</v>
      </c>
      <c r="G23" s="396">
        <v>1</v>
      </c>
      <c r="H23" s="396"/>
      <c r="I23" s="397"/>
      <c r="J23" s="287" t="s">
        <v>752</v>
      </c>
      <c r="K23" s="272">
        <v>0</v>
      </c>
      <c r="L23" s="329">
        <v>2000</v>
      </c>
      <c r="M23" s="264">
        <v>1</v>
      </c>
      <c r="N23" s="261">
        <v>1</v>
      </c>
      <c r="O23" s="245">
        <v>1</v>
      </c>
      <c r="P23" s="26" t="str">
        <f t="shared" si="0"/>
        <v>P</v>
      </c>
      <c r="Q23" s="27"/>
      <c r="R23" s="314"/>
      <c r="S23" s="605" t="s">
        <v>404</v>
      </c>
      <c r="T23" s="398"/>
    </row>
    <row r="24" spans="1:20">
      <c r="A24" s="3"/>
      <c r="B24" s="3"/>
      <c r="C24" s="3"/>
      <c r="D24" s="3"/>
      <c r="E24" s="3"/>
      <c r="F24" s="3"/>
      <c r="G24" s="3"/>
      <c r="H24" s="3"/>
      <c r="I24" s="3"/>
      <c r="J24" s="3"/>
      <c r="K24" s="3"/>
      <c r="L24" s="3"/>
      <c r="M24" s="3"/>
      <c r="N24" s="3"/>
      <c r="O24" s="3"/>
      <c r="P24" s="163"/>
      <c r="Q24" s="3"/>
      <c r="R24" s="3"/>
      <c r="S24" s="3"/>
      <c r="T24" s="3"/>
    </row>
    <row r="25" spans="1:20">
      <c r="A25" s="29" t="s">
        <v>24</v>
      </c>
      <c r="B25" s="330"/>
      <c r="C25" s="330"/>
      <c r="D25" s="330"/>
      <c r="E25" s="331"/>
      <c r="F25" s="330"/>
      <c r="G25" s="330"/>
      <c r="H25" s="330"/>
      <c r="I25" s="330"/>
      <c r="J25" s="330"/>
      <c r="K25" s="330"/>
      <c r="L25" s="330"/>
      <c r="M25" s="330"/>
      <c r="N25" s="330"/>
      <c r="O25" s="160"/>
      <c r="P25" s="160"/>
      <c r="Q25" s="160"/>
      <c r="R25" s="160"/>
      <c r="S25" s="160"/>
      <c r="T25" s="162"/>
    </row>
    <row r="26" spans="1:20">
      <c r="A26" s="55"/>
      <c r="B26" s="56"/>
      <c r="C26" s="56"/>
      <c r="D26" s="56"/>
      <c r="E26" s="56"/>
      <c r="F26" s="56"/>
      <c r="G26" s="56"/>
      <c r="H26" s="56"/>
      <c r="I26" s="56"/>
      <c r="J26" s="56"/>
      <c r="K26" s="56"/>
      <c r="L26" s="56"/>
      <c r="M26" s="56"/>
      <c r="N26" s="56"/>
      <c r="O26" s="56"/>
      <c r="P26" s="56"/>
      <c r="Q26" s="56"/>
      <c r="R26" s="56"/>
      <c r="S26" s="56"/>
      <c r="T26" s="57"/>
    </row>
    <row r="27" spans="1:20">
      <c r="A27" s="55"/>
      <c r="B27" s="56"/>
      <c r="C27" s="56"/>
      <c r="D27" s="56"/>
      <c r="E27" s="56"/>
      <c r="F27" s="56"/>
      <c r="G27" s="56"/>
      <c r="H27" s="56"/>
      <c r="I27" s="56"/>
      <c r="J27" s="56"/>
      <c r="K27" s="56"/>
      <c r="L27" s="56"/>
      <c r="M27" s="56"/>
      <c r="N27" s="56"/>
      <c r="O27" s="56"/>
      <c r="P27" s="56"/>
      <c r="Q27" s="56"/>
      <c r="R27" s="56"/>
      <c r="S27" s="56"/>
      <c r="T27" s="57"/>
    </row>
    <row r="28" spans="1:20">
      <c r="A28" s="55"/>
      <c r="B28" s="56"/>
      <c r="C28" s="56"/>
      <c r="D28" s="56"/>
      <c r="E28" s="56"/>
      <c r="F28" s="56"/>
      <c r="G28" s="56"/>
      <c r="H28" s="56"/>
      <c r="I28" s="56"/>
      <c r="J28" s="56"/>
      <c r="K28" s="56"/>
      <c r="L28" s="56"/>
      <c r="M28" s="56"/>
      <c r="N28" s="56"/>
      <c r="O28" s="56"/>
      <c r="P28" s="56"/>
      <c r="Q28" s="56"/>
      <c r="R28" s="56"/>
      <c r="S28" s="56"/>
      <c r="T28" s="57"/>
    </row>
    <row r="29" spans="1:20">
      <c r="A29" s="55"/>
      <c r="B29" s="56"/>
      <c r="C29" s="56"/>
      <c r="D29" s="56"/>
      <c r="E29" s="56"/>
      <c r="F29" s="56"/>
      <c r="G29" s="56"/>
      <c r="H29" s="56"/>
      <c r="I29" s="56"/>
      <c r="J29" s="56"/>
      <c r="K29" s="56"/>
      <c r="L29" s="56"/>
      <c r="M29" s="56"/>
      <c r="N29" s="56"/>
      <c r="O29" s="56"/>
      <c r="P29" s="56"/>
      <c r="Q29" s="56"/>
      <c r="R29" s="56"/>
      <c r="S29" s="56"/>
      <c r="T29" s="57"/>
    </row>
    <row r="30" spans="1:20">
      <c r="A30" s="55"/>
      <c r="B30" s="56"/>
      <c r="C30" s="56"/>
      <c r="D30" s="56"/>
      <c r="E30" s="56"/>
      <c r="F30" s="56"/>
      <c r="G30" s="56"/>
      <c r="H30" s="56"/>
      <c r="I30" s="56"/>
      <c r="J30" s="56"/>
      <c r="K30" s="56"/>
      <c r="L30" s="56"/>
      <c r="M30" s="56"/>
      <c r="N30" s="56"/>
      <c r="O30" s="56"/>
      <c r="P30" s="56"/>
      <c r="Q30" s="56"/>
      <c r="R30" s="56"/>
      <c r="S30" s="56"/>
      <c r="T30" s="57"/>
    </row>
    <row r="31" spans="1:20">
      <c r="A31" s="55"/>
      <c r="B31" s="56"/>
      <c r="C31" s="56"/>
      <c r="D31" s="56"/>
      <c r="E31" s="56"/>
      <c r="F31" s="56"/>
      <c r="G31" s="56"/>
      <c r="H31" s="56"/>
      <c r="I31" s="56"/>
      <c r="J31" s="56"/>
      <c r="K31" s="56"/>
      <c r="L31" s="56"/>
      <c r="M31" s="56"/>
      <c r="N31" s="56"/>
      <c r="O31" s="56"/>
      <c r="P31" s="56"/>
      <c r="Q31" s="56"/>
      <c r="R31" s="56"/>
      <c r="S31" s="56"/>
      <c r="T31" s="57"/>
    </row>
    <row r="32" spans="1:20">
      <c r="A32" s="55"/>
      <c r="B32" s="56"/>
      <c r="C32" s="56"/>
      <c r="D32" s="56"/>
      <c r="E32" s="56"/>
      <c r="F32" s="56"/>
      <c r="G32" s="56"/>
      <c r="H32" s="56"/>
      <c r="I32" s="56"/>
      <c r="J32" s="56"/>
      <c r="K32" s="56"/>
      <c r="L32" s="56"/>
      <c r="M32" s="56"/>
      <c r="N32" s="56"/>
      <c r="O32" s="56"/>
      <c r="P32" s="56"/>
      <c r="Q32" s="56"/>
      <c r="R32" s="56"/>
      <c r="S32" s="56"/>
      <c r="T32" s="57"/>
    </row>
    <row r="33" spans="1:20">
      <c r="A33" s="55"/>
      <c r="B33" s="56"/>
      <c r="C33" s="56"/>
      <c r="D33" s="56"/>
      <c r="E33" s="56"/>
      <c r="F33" s="56"/>
      <c r="G33" s="56"/>
      <c r="H33" s="56"/>
      <c r="I33" s="56"/>
      <c r="J33" s="56"/>
      <c r="K33" s="56"/>
      <c r="L33" s="56"/>
      <c r="M33" s="56"/>
      <c r="N33" s="56"/>
      <c r="O33" s="56"/>
      <c r="P33" s="56"/>
      <c r="Q33" s="56"/>
      <c r="R33" s="56"/>
      <c r="S33" s="56"/>
      <c r="T33" s="57"/>
    </row>
    <row r="34" spans="1:20">
      <c r="A34" s="55"/>
      <c r="B34" s="56"/>
      <c r="C34" s="56"/>
      <c r="D34" s="56"/>
      <c r="E34" s="56"/>
      <c r="F34" s="56"/>
      <c r="G34" s="56"/>
      <c r="H34" s="56"/>
      <c r="I34" s="56"/>
      <c r="J34" s="56"/>
      <c r="K34" s="56"/>
      <c r="L34" s="56"/>
      <c r="M34" s="56"/>
      <c r="N34" s="56"/>
      <c r="O34" s="56"/>
      <c r="P34" s="56"/>
      <c r="Q34" s="56"/>
      <c r="R34" s="56"/>
      <c r="S34" s="56"/>
      <c r="T34" s="57"/>
    </row>
    <row r="35" spans="1:20">
      <c r="A35" s="55"/>
      <c r="B35" s="56"/>
      <c r="C35" s="56"/>
      <c r="D35" s="56"/>
      <c r="E35" s="56"/>
      <c r="F35" s="56"/>
      <c r="G35" s="56"/>
      <c r="H35" s="56"/>
      <c r="I35" s="56"/>
      <c r="J35" s="56"/>
      <c r="K35" s="56"/>
      <c r="L35" s="56"/>
      <c r="M35" s="56"/>
      <c r="N35" s="56"/>
      <c r="O35" s="56"/>
      <c r="P35" s="56"/>
      <c r="Q35" s="56"/>
      <c r="R35" s="56"/>
      <c r="S35" s="56"/>
      <c r="T35" s="57"/>
    </row>
    <row r="36" spans="1:20">
      <c r="J36" s="3"/>
    </row>
    <row r="37" spans="1:20">
      <c r="J37" s="3"/>
    </row>
  </sheetData>
  <mergeCells count="36">
    <mergeCell ref="D19:D21"/>
    <mergeCell ref="D22:D23"/>
    <mergeCell ref="A18:A21"/>
    <mergeCell ref="T15:T16"/>
    <mergeCell ref="K15:K16"/>
    <mergeCell ref="L15:L16"/>
    <mergeCell ref="M15:M16"/>
    <mergeCell ref="N15:P15"/>
    <mergeCell ref="Q15:Q16"/>
    <mergeCell ref="R15:R16"/>
    <mergeCell ref="A15:A16"/>
    <mergeCell ref="J15:J16"/>
    <mergeCell ref="C18:C23"/>
    <mergeCell ref="B18:B23"/>
    <mergeCell ref="B15:B16"/>
    <mergeCell ref="C15:C16"/>
    <mergeCell ref="A7:E7"/>
    <mergeCell ref="F7:M7"/>
    <mergeCell ref="A8:E8"/>
    <mergeCell ref="F8:M8"/>
    <mergeCell ref="A9:E9"/>
    <mergeCell ref="F9:M9"/>
    <mergeCell ref="A3:E5"/>
    <mergeCell ref="F3:M3"/>
    <mergeCell ref="N3:T3"/>
    <mergeCell ref="F4:M5"/>
    <mergeCell ref="N4:T4"/>
    <mergeCell ref="N5:T5"/>
    <mergeCell ref="F10:M10"/>
    <mergeCell ref="A12:T12"/>
    <mergeCell ref="A14:L14"/>
    <mergeCell ref="M14:T14"/>
    <mergeCell ref="D15:D16"/>
    <mergeCell ref="E15:E16"/>
    <mergeCell ref="F15:I15"/>
    <mergeCell ref="A10:E10"/>
  </mergeCells>
  <conditionalFormatting sqref="P18:P23">
    <cfRule type="containsText" dxfId="115" priority="248" stopIfTrue="1" operator="containsText" text="P">
      <formula>NOT(ISERROR(SEARCH("P",P18)))</formula>
    </cfRule>
    <cfRule type="containsText" dxfId="114" priority="249" stopIfTrue="1" operator="containsText" text="R">
      <formula>NOT(ISERROR(SEARCH("R",P18)))</formula>
    </cfRule>
    <cfRule type="containsText" dxfId="113" priority="250" operator="containsText" text="T">
      <formula>NOT(ISERROR(SEARCH("T",P18)))</formula>
    </cfRule>
    <cfRule type="iconSet" priority="25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85"/>
  <sheetViews>
    <sheetView zoomScale="63" zoomScaleNormal="63" workbookViewId="0">
      <selection activeCell="A57" sqref="A57:T57"/>
    </sheetView>
  </sheetViews>
  <sheetFormatPr baseColWidth="10" defaultColWidth="11.42578125" defaultRowHeight="13.5"/>
  <cols>
    <col min="1" max="1" width="10.7109375" style="20"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875"/>
      <c r="B2" s="876"/>
      <c r="C2" s="876"/>
      <c r="D2" s="876"/>
      <c r="E2" s="877"/>
      <c r="F2" s="884" t="s">
        <v>18</v>
      </c>
      <c r="G2" s="885"/>
      <c r="H2" s="885"/>
      <c r="I2" s="885"/>
      <c r="J2" s="885"/>
      <c r="K2" s="885"/>
      <c r="L2" s="885"/>
      <c r="M2" s="886"/>
      <c r="N2" s="857" t="s">
        <v>646</v>
      </c>
      <c r="O2" s="858"/>
      <c r="P2" s="858"/>
      <c r="Q2" s="858"/>
      <c r="R2" s="858"/>
      <c r="S2" s="858"/>
      <c r="T2" s="859"/>
    </row>
    <row r="3" spans="1:20" ht="14.25" thickBot="1">
      <c r="A3" s="878"/>
      <c r="B3" s="879"/>
      <c r="C3" s="879"/>
      <c r="D3" s="879"/>
      <c r="E3" s="880"/>
      <c r="F3" s="860" t="s">
        <v>17</v>
      </c>
      <c r="G3" s="861"/>
      <c r="H3" s="861"/>
      <c r="I3" s="861"/>
      <c r="J3" s="861"/>
      <c r="K3" s="861"/>
      <c r="L3" s="861"/>
      <c r="M3" s="862"/>
      <c r="N3" s="866" t="s">
        <v>96</v>
      </c>
      <c r="O3" s="867"/>
      <c r="P3" s="867"/>
      <c r="Q3" s="867"/>
      <c r="R3" s="867"/>
      <c r="S3" s="867"/>
      <c r="T3" s="868"/>
    </row>
    <row r="4" spans="1:20" ht="14.25" thickBot="1">
      <c r="A4" s="881"/>
      <c r="B4" s="882"/>
      <c r="C4" s="882"/>
      <c r="D4" s="882"/>
      <c r="E4" s="883"/>
      <c r="F4" s="863"/>
      <c r="G4" s="864"/>
      <c r="H4" s="864"/>
      <c r="I4" s="864"/>
      <c r="J4" s="864"/>
      <c r="K4" s="864"/>
      <c r="L4" s="864"/>
      <c r="M4" s="865"/>
      <c r="N4" s="869" t="s">
        <v>8</v>
      </c>
      <c r="O4" s="870"/>
      <c r="P4" s="870"/>
      <c r="Q4" s="870"/>
      <c r="R4" s="870"/>
      <c r="S4" s="870"/>
      <c r="T4" s="871"/>
    </row>
    <row r="5" spans="1:20">
      <c r="A5" s="22"/>
      <c r="B5" s="2"/>
      <c r="C5" s="2"/>
      <c r="D5" s="2"/>
      <c r="E5" s="2"/>
      <c r="F5" s="2"/>
      <c r="G5" s="2"/>
      <c r="H5" s="2"/>
      <c r="I5" s="2"/>
      <c r="J5" s="3"/>
      <c r="K5" s="3"/>
      <c r="L5" s="4"/>
      <c r="M5" s="4"/>
      <c r="N5" s="4"/>
      <c r="O5" s="4"/>
      <c r="P5" s="4"/>
      <c r="Q5" s="4"/>
      <c r="R5" s="4"/>
      <c r="S5" s="4"/>
      <c r="T5" s="4"/>
    </row>
    <row r="6" spans="1:20">
      <c r="A6" s="846" t="s">
        <v>10</v>
      </c>
      <c r="B6" s="846"/>
      <c r="C6" s="846"/>
      <c r="D6" s="846"/>
      <c r="E6" s="846"/>
      <c r="F6" s="872" t="s">
        <v>97</v>
      </c>
      <c r="G6" s="873"/>
      <c r="H6" s="873"/>
      <c r="I6" s="873"/>
      <c r="J6" s="873"/>
      <c r="K6" s="873"/>
      <c r="L6" s="873"/>
      <c r="M6" s="874"/>
      <c r="N6" s="4"/>
      <c r="O6" s="4"/>
      <c r="P6" s="4"/>
      <c r="Q6" s="4"/>
      <c r="R6" s="4"/>
      <c r="S6" s="4"/>
      <c r="T6" s="4"/>
    </row>
    <row r="7" spans="1:20" ht="15">
      <c r="A7" s="846" t="s">
        <v>25</v>
      </c>
      <c r="B7" s="846"/>
      <c r="C7" s="846"/>
      <c r="D7" s="846"/>
      <c r="E7" s="846"/>
      <c r="F7" s="820">
        <v>2024</v>
      </c>
      <c r="G7" s="821"/>
      <c r="H7" s="821"/>
      <c r="I7" s="821"/>
      <c r="J7" s="821"/>
      <c r="K7" s="821"/>
      <c r="L7" s="821"/>
      <c r="M7" s="822"/>
      <c r="N7" s="4"/>
      <c r="O7" s="4"/>
      <c r="P7" s="4"/>
      <c r="Q7" s="4"/>
      <c r="R7" s="4"/>
      <c r="S7" s="4"/>
      <c r="T7" s="4"/>
    </row>
    <row r="8" spans="1:20" ht="15">
      <c r="A8" s="846" t="s">
        <v>6</v>
      </c>
      <c r="B8" s="846"/>
      <c r="C8" s="846"/>
      <c r="D8" s="846"/>
      <c r="E8" s="846"/>
      <c r="F8" s="820" t="s">
        <v>713</v>
      </c>
      <c r="G8" s="821"/>
      <c r="H8" s="821"/>
      <c r="I8" s="821"/>
      <c r="J8" s="821"/>
      <c r="K8" s="821"/>
      <c r="L8" s="821"/>
      <c r="M8" s="822"/>
      <c r="N8" s="4"/>
      <c r="O8" s="4"/>
      <c r="P8" s="4"/>
      <c r="Q8" s="4"/>
      <c r="R8" s="4"/>
      <c r="S8" s="4"/>
      <c r="T8" s="4"/>
    </row>
    <row r="9" spans="1:20" ht="15">
      <c r="A9" s="846" t="s">
        <v>7</v>
      </c>
      <c r="B9" s="846"/>
      <c r="C9" s="846"/>
      <c r="D9" s="846"/>
      <c r="E9" s="846"/>
      <c r="F9" s="820" t="s">
        <v>1263</v>
      </c>
      <c r="G9" s="821"/>
      <c r="H9" s="821"/>
      <c r="I9" s="821"/>
      <c r="J9" s="821"/>
      <c r="K9" s="821"/>
      <c r="L9" s="821"/>
      <c r="M9" s="822"/>
      <c r="N9" s="4"/>
      <c r="O9" s="4"/>
      <c r="P9" s="4"/>
      <c r="Q9" s="4"/>
      <c r="R9" s="4"/>
      <c r="S9" s="4"/>
      <c r="T9" s="4"/>
    </row>
    <row r="10" spans="1:20" ht="14.25" thickBot="1">
      <c r="A10" s="277"/>
      <c r="B10" s="5"/>
      <c r="C10" s="5"/>
      <c r="D10" s="5"/>
      <c r="E10" s="5"/>
      <c r="F10" s="5"/>
      <c r="G10" s="5"/>
      <c r="H10" s="5"/>
      <c r="I10" s="5"/>
      <c r="J10" s="3"/>
      <c r="K10" s="3"/>
      <c r="L10" s="3"/>
      <c r="M10" s="3"/>
      <c r="N10" s="4"/>
      <c r="O10" s="4"/>
      <c r="P10" s="4"/>
      <c r="Q10" s="4"/>
      <c r="R10" s="4"/>
      <c r="S10" s="4"/>
      <c r="T10" s="4"/>
    </row>
    <row r="11" spans="1:20" ht="14.25" thickBot="1">
      <c r="A11" s="823" t="s">
        <v>9</v>
      </c>
      <c r="B11" s="824"/>
      <c r="C11" s="824"/>
      <c r="D11" s="824"/>
      <c r="E11" s="824"/>
      <c r="F11" s="824"/>
      <c r="G11" s="824"/>
      <c r="H11" s="824"/>
      <c r="I11" s="824"/>
      <c r="J11" s="824"/>
      <c r="K11" s="824"/>
      <c r="L11" s="824"/>
      <c r="M11" s="824"/>
      <c r="N11" s="824"/>
      <c r="O11" s="824"/>
      <c r="P11" s="824"/>
      <c r="Q11" s="824"/>
      <c r="R11" s="824"/>
      <c r="S11" s="824"/>
      <c r="T11" s="825"/>
    </row>
    <row r="12" spans="1:20" ht="14.25" thickBot="1">
      <c r="A12" s="278"/>
      <c r="B12" s="7"/>
      <c r="C12" s="7"/>
      <c r="D12" s="7"/>
      <c r="E12" s="7"/>
      <c r="F12" s="7"/>
      <c r="G12" s="7"/>
      <c r="H12" s="7"/>
      <c r="I12" s="7"/>
      <c r="J12" s="7"/>
      <c r="K12" s="7"/>
      <c r="L12" s="7"/>
      <c r="M12" s="7"/>
      <c r="N12" s="7"/>
      <c r="O12" s="7"/>
      <c r="P12" s="7"/>
      <c r="Q12" s="7"/>
      <c r="R12" s="7"/>
      <c r="S12" s="7"/>
      <c r="T12" s="8"/>
    </row>
    <row r="13" spans="1:20" ht="14.25" thickBot="1">
      <c r="A13" s="826" t="s">
        <v>16</v>
      </c>
      <c r="B13" s="827"/>
      <c r="C13" s="827"/>
      <c r="D13" s="827"/>
      <c r="E13" s="827"/>
      <c r="F13" s="827"/>
      <c r="G13" s="827"/>
      <c r="H13" s="827"/>
      <c r="I13" s="827"/>
      <c r="J13" s="827"/>
      <c r="K13" s="827"/>
      <c r="L13" s="828"/>
      <c r="M13" s="829" t="s">
        <v>1</v>
      </c>
      <c r="N13" s="829"/>
      <c r="O13" s="829"/>
      <c r="P13" s="829"/>
      <c r="Q13" s="829"/>
      <c r="R13" s="829"/>
      <c r="S13" s="829"/>
      <c r="T13" s="830"/>
    </row>
    <row r="14" spans="1:20" ht="14.25" thickBot="1">
      <c r="A14" s="974" t="s">
        <v>27</v>
      </c>
      <c r="B14" s="975" t="s">
        <v>290</v>
      </c>
      <c r="C14" s="844" t="s">
        <v>291</v>
      </c>
      <c r="D14" s="835" t="s">
        <v>26</v>
      </c>
      <c r="E14" s="839" t="s">
        <v>19</v>
      </c>
      <c r="F14" s="841" t="s">
        <v>11</v>
      </c>
      <c r="G14" s="842"/>
      <c r="H14" s="842"/>
      <c r="I14" s="843"/>
      <c r="J14" s="831" t="s">
        <v>20</v>
      </c>
      <c r="K14" s="831" t="s">
        <v>21</v>
      </c>
      <c r="L14" s="831" t="s">
        <v>2</v>
      </c>
      <c r="M14" s="833" t="s">
        <v>22</v>
      </c>
      <c r="N14" s="848" t="s">
        <v>3</v>
      </c>
      <c r="O14" s="849"/>
      <c r="P14" s="850"/>
      <c r="Q14" s="851" t="s">
        <v>188</v>
      </c>
      <c r="R14" s="853" t="s">
        <v>5</v>
      </c>
      <c r="S14" s="10" t="s">
        <v>29</v>
      </c>
      <c r="T14" s="855" t="s">
        <v>0</v>
      </c>
    </row>
    <row r="15" spans="1:20" ht="48" customHeight="1" thickBot="1">
      <c r="A15" s="974"/>
      <c r="B15" s="976"/>
      <c r="C15" s="845"/>
      <c r="D15" s="836"/>
      <c r="E15" s="840"/>
      <c r="F15" s="11" t="s">
        <v>12</v>
      </c>
      <c r="G15" s="11" t="s">
        <v>13</v>
      </c>
      <c r="H15" s="11" t="s">
        <v>14</v>
      </c>
      <c r="I15" s="11" t="s">
        <v>15</v>
      </c>
      <c r="J15" s="832"/>
      <c r="K15" s="832"/>
      <c r="L15" s="832"/>
      <c r="M15" s="834"/>
      <c r="N15" s="35" t="s">
        <v>30</v>
      </c>
      <c r="O15" s="13" t="s">
        <v>28</v>
      </c>
      <c r="P15" s="14" t="s">
        <v>31</v>
      </c>
      <c r="Q15" s="852"/>
      <c r="R15" s="854"/>
      <c r="S15" s="15"/>
      <c r="T15" s="856"/>
    </row>
    <row r="16" spans="1:20" ht="14.25" thickBot="1">
      <c r="A16" s="44"/>
      <c r="B16" s="2"/>
      <c r="C16" s="2"/>
      <c r="D16" s="2"/>
      <c r="E16" s="2"/>
      <c r="F16" s="2"/>
      <c r="G16" s="2"/>
      <c r="H16" s="2"/>
      <c r="I16" s="2"/>
      <c r="J16" s="2"/>
      <c r="K16" s="2"/>
      <c r="L16" s="16"/>
      <c r="M16" s="2"/>
      <c r="Q16" s="2"/>
      <c r="R16" s="2"/>
      <c r="S16" s="2"/>
      <c r="T16" s="2"/>
    </row>
    <row r="17" spans="1:20" ht="64.5" customHeight="1">
      <c r="A17" s="939">
        <v>1</v>
      </c>
      <c r="B17" s="914" t="s">
        <v>295</v>
      </c>
      <c r="C17" s="914" t="s">
        <v>360</v>
      </c>
      <c r="D17" s="914" t="s">
        <v>1213</v>
      </c>
      <c r="E17" s="269" t="s">
        <v>513</v>
      </c>
      <c r="F17" s="945">
        <v>3</v>
      </c>
      <c r="G17" s="945">
        <v>3</v>
      </c>
      <c r="H17" s="972">
        <v>3</v>
      </c>
      <c r="I17" s="945">
        <v>3</v>
      </c>
      <c r="J17" s="968" t="s">
        <v>514</v>
      </c>
      <c r="K17" s="969">
        <v>0</v>
      </c>
      <c r="L17" s="969">
        <v>0</v>
      </c>
      <c r="M17" s="970">
        <v>3</v>
      </c>
      <c r="N17" s="929">
        <v>0</v>
      </c>
      <c r="O17" s="915">
        <f>IF(M17&lt;1,(AVERAGE(F17:I17)/M17),SUM(F17:I17)/M17)</f>
        <v>4</v>
      </c>
      <c r="P17" s="923" t="str">
        <f>IF(O17&lt;=V$18,"T",IF(O17&lt;$Y$18,"R",IF(O17&gt;=$Y$18,"P")))</f>
        <v>P</v>
      </c>
      <c r="Q17" s="977" t="s">
        <v>104</v>
      </c>
      <c r="R17" s="981" t="s">
        <v>952</v>
      </c>
      <c r="S17" s="981" t="s">
        <v>99</v>
      </c>
      <c r="T17" s="979" t="s">
        <v>959</v>
      </c>
    </row>
    <row r="18" spans="1:20" ht="51.75" customHeight="1">
      <c r="A18" s="940"/>
      <c r="B18" s="816"/>
      <c r="C18" s="816"/>
      <c r="D18" s="816"/>
      <c r="E18" s="204" t="s">
        <v>515</v>
      </c>
      <c r="F18" s="946"/>
      <c r="G18" s="946"/>
      <c r="H18" s="973"/>
      <c r="I18" s="946"/>
      <c r="J18" s="947"/>
      <c r="K18" s="948"/>
      <c r="L18" s="948"/>
      <c r="M18" s="952"/>
      <c r="N18" s="930"/>
      <c r="O18" s="916"/>
      <c r="P18" s="924"/>
      <c r="Q18" s="943"/>
      <c r="R18" s="964"/>
      <c r="S18" s="964"/>
      <c r="T18" s="965"/>
    </row>
    <row r="19" spans="1:20" ht="39.75" customHeight="1">
      <c r="A19" s="940"/>
      <c r="B19" s="816"/>
      <c r="C19" s="816"/>
      <c r="D19" s="816"/>
      <c r="E19" s="204" t="s">
        <v>516</v>
      </c>
      <c r="F19" s="946"/>
      <c r="G19" s="946"/>
      <c r="H19" s="973"/>
      <c r="I19" s="946"/>
      <c r="J19" s="947"/>
      <c r="K19" s="948"/>
      <c r="L19" s="948"/>
      <c r="M19" s="952"/>
      <c r="N19" s="930"/>
      <c r="O19" s="916"/>
      <c r="P19" s="924"/>
      <c r="Q19" s="943"/>
      <c r="R19" s="964"/>
      <c r="S19" s="964"/>
      <c r="T19" s="965"/>
    </row>
    <row r="20" spans="1:20" ht="39.75" customHeight="1">
      <c r="A20" s="940"/>
      <c r="B20" s="816"/>
      <c r="C20" s="816"/>
      <c r="D20" s="816"/>
      <c r="E20" s="204" t="s">
        <v>517</v>
      </c>
      <c r="F20" s="946"/>
      <c r="G20" s="946"/>
      <c r="H20" s="973"/>
      <c r="I20" s="946"/>
      <c r="J20" s="947"/>
      <c r="K20" s="948"/>
      <c r="L20" s="948"/>
      <c r="M20" s="952"/>
      <c r="N20" s="930"/>
      <c r="O20" s="916"/>
      <c r="P20" s="924"/>
      <c r="Q20" s="943"/>
      <c r="R20" s="964"/>
      <c r="S20" s="964"/>
      <c r="T20" s="965"/>
    </row>
    <row r="21" spans="1:20" ht="39.75" customHeight="1">
      <c r="A21" s="940"/>
      <c r="B21" s="816"/>
      <c r="C21" s="816"/>
      <c r="D21" s="947" t="s">
        <v>1214</v>
      </c>
      <c r="E21" s="204" t="s">
        <v>518</v>
      </c>
      <c r="F21" s="946">
        <v>3</v>
      </c>
      <c r="G21" s="946">
        <v>3</v>
      </c>
      <c r="H21" s="946">
        <v>3</v>
      </c>
      <c r="I21" s="946"/>
      <c r="J21" s="947" t="s">
        <v>519</v>
      </c>
      <c r="K21" s="948">
        <v>0</v>
      </c>
      <c r="L21" s="948">
        <v>0</v>
      </c>
      <c r="M21" s="952">
        <v>3</v>
      </c>
      <c r="N21" s="930">
        <v>0</v>
      </c>
      <c r="O21" s="916">
        <v>1</v>
      </c>
      <c r="P21" s="924" t="str">
        <f>IF(O21&lt;=V$18,"T",IF(O21&lt;$Y$18,"R",IF(O21&gt;=$Y$18,"P")))</f>
        <v>P</v>
      </c>
      <c r="Q21" s="967" t="e">
        <f>L22/K22</f>
        <v>#DIV/0!</v>
      </c>
      <c r="R21" s="964" t="s">
        <v>100</v>
      </c>
      <c r="S21" s="964" t="s">
        <v>101</v>
      </c>
      <c r="T21" s="965" t="s">
        <v>960</v>
      </c>
    </row>
    <row r="22" spans="1:20" ht="39.75" customHeight="1">
      <c r="A22" s="940"/>
      <c r="B22" s="816"/>
      <c r="C22" s="816"/>
      <c r="D22" s="947"/>
      <c r="E22" s="204" t="s">
        <v>520</v>
      </c>
      <c r="F22" s="946"/>
      <c r="G22" s="946"/>
      <c r="H22" s="946"/>
      <c r="I22" s="946"/>
      <c r="J22" s="947"/>
      <c r="K22" s="948"/>
      <c r="L22" s="948"/>
      <c r="M22" s="952"/>
      <c r="N22" s="930"/>
      <c r="O22" s="916"/>
      <c r="P22" s="924"/>
      <c r="Q22" s="967"/>
      <c r="R22" s="964"/>
      <c r="S22" s="964"/>
      <c r="T22" s="965"/>
    </row>
    <row r="23" spans="1:20" ht="39.75" customHeight="1">
      <c r="A23" s="940"/>
      <c r="B23" s="816"/>
      <c r="C23" s="816"/>
      <c r="D23" s="947"/>
      <c r="E23" s="204" t="s">
        <v>521</v>
      </c>
      <c r="F23" s="946"/>
      <c r="G23" s="946"/>
      <c r="H23" s="946"/>
      <c r="I23" s="946"/>
      <c r="J23" s="947"/>
      <c r="K23" s="948"/>
      <c r="L23" s="948"/>
      <c r="M23" s="952"/>
      <c r="N23" s="930"/>
      <c r="O23" s="916"/>
      <c r="P23" s="924"/>
      <c r="Q23" s="967"/>
      <c r="R23" s="964"/>
      <c r="S23" s="964"/>
      <c r="T23" s="965"/>
    </row>
    <row r="24" spans="1:20" ht="39.75" customHeight="1">
      <c r="A24" s="940"/>
      <c r="B24" s="816"/>
      <c r="C24" s="816"/>
      <c r="D24" s="947"/>
      <c r="E24" s="204" t="s">
        <v>522</v>
      </c>
      <c r="F24" s="946"/>
      <c r="G24" s="946"/>
      <c r="H24" s="946"/>
      <c r="I24" s="946"/>
      <c r="J24" s="947"/>
      <c r="K24" s="948"/>
      <c r="L24" s="948"/>
      <c r="M24" s="952"/>
      <c r="N24" s="930"/>
      <c r="O24" s="916"/>
      <c r="P24" s="924"/>
      <c r="Q24" s="967"/>
      <c r="R24" s="964"/>
      <c r="S24" s="964"/>
      <c r="T24" s="965"/>
    </row>
    <row r="25" spans="1:20" ht="39.75" customHeight="1">
      <c r="A25" s="940"/>
      <c r="B25" s="816"/>
      <c r="C25" s="816"/>
      <c r="D25" s="947"/>
      <c r="E25" s="204" t="s">
        <v>523</v>
      </c>
      <c r="F25" s="946"/>
      <c r="G25" s="946"/>
      <c r="H25" s="946"/>
      <c r="I25" s="946"/>
      <c r="J25" s="947"/>
      <c r="K25" s="948"/>
      <c r="L25" s="948"/>
      <c r="M25" s="952"/>
      <c r="N25" s="930"/>
      <c r="O25" s="916"/>
      <c r="P25" s="924"/>
      <c r="Q25" s="967"/>
      <c r="R25" s="964"/>
      <c r="S25" s="964"/>
      <c r="T25" s="965"/>
    </row>
    <row r="26" spans="1:20" ht="39" customHeight="1">
      <c r="A26" s="940"/>
      <c r="B26" s="816"/>
      <c r="C26" s="816"/>
      <c r="D26" s="947"/>
      <c r="E26" s="204" t="s">
        <v>524</v>
      </c>
      <c r="F26" s="946"/>
      <c r="G26" s="946"/>
      <c r="H26" s="946"/>
      <c r="I26" s="946"/>
      <c r="J26" s="947"/>
      <c r="K26" s="948"/>
      <c r="L26" s="948"/>
      <c r="M26" s="952"/>
      <c r="N26" s="930"/>
      <c r="O26" s="916"/>
      <c r="P26" s="924"/>
      <c r="Q26" s="967"/>
      <c r="R26" s="964"/>
      <c r="S26" s="964"/>
      <c r="T26" s="965"/>
    </row>
    <row r="27" spans="1:20" ht="26.25" customHeight="1">
      <c r="A27" s="917">
        <v>2</v>
      </c>
      <c r="B27" s="934" t="s">
        <v>297</v>
      </c>
      <c r="C27" s="934" t="s">
        <v>366</v>
      </c>
      <c r="D27" s="816" t="s">
        <v>1215</v>
      </c>
      <c r="E27" s="204" t="s">
        <v>525</v>
      </c>
      <c r="F27" s="946">
        <v>12</v>
      </c>
      <c r="G27" s="946">
        <v>12</v>
      </c>
      <c r="H27" s="946">
        <v>12</v>
      </c>
      <c r="I27" s="946">
        <v>12</v>
      </c>
      <c r="J27" s="947" t="s">
        <v>526</v>
      </c>
      <c r="K27" s="948">
        <v>1500000</v>
      </c>
      <c r="L27" s="948">
        <v>378158.12</v>
      </c>
      <c r="M27" s="952">
        <v>12</v>
      </c>
      <c r="N27" s="930">
        <v>0</v>
      </c>
      <c r="O27" s="916">
        <f>IF(M27&lt;1,(AVERAGE(F27:I27)/M27),SUM(F27:I27)/M27)</f>
        <v>4</v>
      </c>
      <c r="P27" s="924" t="str">
        <f>IF(O27&lt;=V$18,"T",IF(O27&lt;$Y$18,"R",IF(O27&gt;=$Y$18,"P")))</f>
        <v>P</v>
      </c>
      <c r="Q27" s="943">
        <v>0.11624352106789818</v>
      </c>
      <c r="R27" s="964" t="s">
        <v>102</v>
      </c>
      <c r="S27" s="964" t="s">
        <v>943</v>
      </c>
      <c r="T27" s="965" t="s">
        <v>961</v>
      </c>
    </row>
    <row r="28" spans="1:20" ht="39" customHeight="1">
      <c r="A28" s="917"/>
      <c r="B28" s="934"/>
      <c r="C28" s="934"/>
      <c r="D28" s="816"/>
      <c r="E28" s="204" t="s">
        <v>527</v>
      </c>
      <c r="F28" s="946"/>
      <c r="G28" s="946"/>
      <c r="H28" s="946"/>
      <c r="I28" s="946"/>
      <c r="J28" s="947"/>
      <c r="K28" s="948"/>
      <c r="L28" s="948"/>
      <c r="M28" s="952"/>
      <c r="N28" s="930"/>
      <c r="O28" s="916"/>
      <c r="P28" s="924"/>
      <c r="Q28" s="943"/>
      <c r="R28" s="964"/>
      <c r="S28" s="964"/>
      <c r="T28" s="965"/>
    </row>
    <row r="29" spans="1:20" ht="26.25" customHeight="1">
      <c r="A29" s="917"/>
      <c r="B29" s="934"/>
      <c r="C29" s="934"/>
      <c r="D29" s="816"/>
      <c r="E29" s="204" t="s">
        <v>528</v>
      </c>
      <c r="F29" s="946"/>
      <c r="G29" s="946"/>
      <c r="H29" s="946"/>
      <c r="I29" s="946"/>
      <c r="J29" s="947"/>
      <c r="K29" s="948"/>
      <c r="L29" s="948"/>
      <c r="M29" s="952"/>
      <c r="N29" s="930"/>
      <c r="O29" s="916"/>
      <c r="P29" s="924"/>
      <c r="Q29" s="943"/>
      <c r="R29" s="964"/>
      <c r="S29" s="964"/>
      <c r="T29" s="965"/>
    </row>
    <row r="30" spans="1:20" ht="15" customHeight="1">
      <c r="A30" s="917"/>
      <c r="B30" s="934"/>
      <c r="C30" s="934"/>
      <c r="D30" s="816"/>
      <c r="E30" s="216" t="s">
        <v>529</v>
      </c>
      <c r="F30" s="946"/>
      <c r="G30" s="946"/>
      <c r="H30" s="946"/>
      <c r="I30" s="946"/>
      <c r="J30" s="947"/>
      <c r="K30" s="948"/>
      <c r="L30" s="948"/>
      <c r="M30" s="952"/>
      <c r="N30" s="930"/>
      <c r="O30" s="916"/>
      <c r="P30" s="924"/>
      <c r="Q30" s="943"/>
      <c r="R30" s="964"/>
      <c r="S30" s="964"/>
      <c r="T30" s="965"/>
    </row>
    <row r="31" spans="1:20" ht="44.25" customHeight="1">
      <c r="A31" s="917"/>
      <c r="B31" s="934"/>
      <c r="C31" s="934"/>
      <c r="D31" s="399" t="s">
        <v>432</v>
      </c>
      <c r="E31" s="216" t="s">
        <v>103</v>
      </c>
      <c r="F31" s="252">
        <v>3</v>
      </c>
      <c r="G31" s="252">
        <v>3</v>
      </c>
      <c r="H31" s="252">
        <v>3</v>
      </c>
      <c r="I31" s="252">
        <v>3</v>
      </c>
      <c r="J31" s="216" t="s">
        <v>530</v>
      </c>
      <c r="K31" s="205">
        <v>0</v>
      </c>
      <c r="L31" s="205">
        <v>0</v>
      </c>
      <c r="M31" s="266">
        <v>3</v>
      </c>
      <c r="N31" s="266">
        <v>0</v>
      </c>
      <c r="O31" s="690">
        <v>1</v>
      </c>
      <c r="P31" s="681" t="str">
        <f>IF(O31&lt;=V$18,"T",IF(O31&lt;$Y$18,"R",IF(O31&gt;=$Y$18,"P")))</f>
        <v>P</v>
      </c>
      <c r="Q31" s="185"/>
      <c r="R31" s="309" t="s">
        <v>953</v>
      </c>
      <c r="S31" s="309" t="s">
        <v>944</v>
      </c>
      <c r="T31" s="692" t="s">
        <v>962</v>
      </c>
    </row>
    <row r="32" spans="1:20" ht="69" customHeight="1">
      <c r="A32" s="917"/>
      <c r="B32" s="934"/>
      <c r="C32" s="934"/>
      <c r="D32" s="816" t="s">
        <v>433</v>
      </c>
      <c r="E32" s="204" t="s">
        <v>531</v>
      </c>
      <c r="F32" s="946">
        <v>12</v>
      </c>
      <c r="G32" s="971">
        <v>12</v>
      </c>
      <c r="H32" s="946">
        <v>12</v>
      </c>
      <c r="I32" s="946">
        <v>12</v>
      </c>
      <c r="J32" s="947" t="s">
        <v>532</v>
      </c>
      <c r="K32" s="948">
        <v>0</v>
      </c>
      <c r="L32" s="950">
        <v>0</v>
      </c>
      <c r="M32" s="952">
        <v>12</v>
      </c>
      <c r="N32" s="930">
        <v>0</v>
      </c>
      <c r="O32" s="916" t="e">
        <f>IF(M33&lt;1,(AVERAGE(F33:I33)/M33),SUM(F33:I33)/M33)</f>
        <v>#DIV/0!</v>
      </c>
      <c r="P32" s="924" t="s">
        <v>390</v>
      </c>
      <c r="Q32" s="943">
        <v>0.116243521067898</v>
      </c>
      <c r="R32" s="964" t="s">
        <v>106</v>
      </c>
      <c r="S32" s="964" t="s">
        <v>945</v>
      </c>
      <c r="T32" s="965" t="s">
        <v>963</v>
      </c>
    </row>
    <row r="33" spans="1:20" ht="54" customHeight="1">
      <c r="A33" s="917"/>
      <c r="B33" s="934"/>
      <c r="C33" s="934"/>
      <c r="D33" s="816"/>
      <c r="E33" s="204" t="s">
        <v>533</v>
      </c>
      <c r="F33" s="946"/>
      <c r="G33" s="971"/>
      <c r="H33" s="946"/>
      <c r="I33" s="946"/>
      <c r="J33" s="947"/>
      <c r="K33" s="948"/>
      <c r="L33" s="950"/>
      <c r="M33" s="952"/>
      <c r="N33" s="930"/>
      <c r="O33" s="916"/>
      <c r="P33" s="924"/>
      <c r="Q33" s="943"/>
      <c r="R33" s="964"/>
      <c r="S33" s="964"/>
      <c r="T33" s="965"/>
    </row>
    <row r="34" spans="1:20" ht="39" customHeight="1">
      <c r="A34" s="917"/>
      <c r="B34" s="934"/>
      <c r="C34" s="934"/>
      <c r="D34" s="816"/>
      <c r="E34" s="204" t="s">
        <v>534</v>
      </c>
      <c r="F34" s="946"/>
      <c r="G34" s="971"/>
      <c r="H34" s="946"/>
      <c r="I34" s="946"/>
      <c r="J34" s="947"/>
      <c r="K34" s="948"/>
      <c r="L34" s="950"/>
      <c r="M34" s="952"/>
      <c r="N34" s="930"/>
      <c r="O34" s="916"/>
      <c r="P34" s="924"/>
      <c r="Q34" s="943"/>
      <c r="R34" s="964"/>
      <c r="S34" s="964"/>
      <c r="T34" s="965"/>
    </row>
    <row r="35" spans="1:20" ht="39" customHeight="1">
      <c r="A35" s="917"/>
      <c r="B35" s="934"/>
      <c r="C35" s="934"/>
      <c r="D35" s="816" t="s">
        <v>535</v>
      </c>
      <c r="E35" s="204" t="s">
        <v>536</v>
      </c>
      <c r="F35" s="946">
        <v>3</v>
      </c>
      <c r="G35" s="946">
        <v>3</v>
      </c>
      <c r="H35" s="946">
        <v>3</v>
      </c>
      <c r="I35" s="946"/>
      <c r="J35" s="966" t="s">
        <v>108</v>
      </c>
      <c r="K35" s="948">
        <v>0</v>
      </c>
      <c r="L35" s="950">
        <v>0</v>
      </c>
      <c r="M35" s="952">
        <v>3</v>
      </c>
      <c r="N35" s="930">
        <v>0</v>
      </c>
      <c r="O35" s="916">
        <v>1</v>
      </c>
      <c r="P35" s="924" t="str">
        <f>IF(O35&lt;=V$18,"T",IF(O35&lt;$Y$18,"R",IF(O35&gt;=$Y$18,"P")))</f>
        <v>P</v>
      </c>
      <c r="Q35" s="943"/>
      <c r="R35" s="964" t="s">
        <v>109</v>
      </c>
      <c r="S35" s="964" t="s">
        <v>946</v>
      </c>
      <c r="T35" s="965" t="s">
        <v>964</v>
      </c>
    </row>
    <row r="36" spans="1:20" ht="15" customHeight="1">
      <c r="A36" s="917"/>
      <c r="B36" s="934"/>
      <c r="C36" s="934"/>
      <c r="D36" s="816"/>
      <c r="E36" s="204" t="s">
        <v>537</v>
      </c>
      <c r="F36" s="946"/>
      <c r="G36" s="946"/>
      <c r="H36" s="946"/>
      <c r="I36" s="946"/>
      <c r="J36" s="966"/>
      <c r="K36" s="948"/>
      <c r="L36" s="950"/>
      <c r="M36" s="952"/>
      <c r="N36" s="930"/>
      <c r="O36" s="916"/>
      <c r="P36" s="924"/>
      <c r="Q36" s="943"/>
      <c r="R36" s="964"/>
      <c r="S36" s="964"/>
      <c r="T36" s="965"/>
    </row>
    <row r="37" spans="1:20" ht="39" customHeight="1">
      <c r="A37" s="917"/>
      <c r="B37" s="934"/>
      <c r="C37" s="934"/>
      <c r="D37" s="816" t="s">
        <v>538</v>
      </c>
      <c r="E37" s="816" t="s">
        <v>539</v>
      </c>
      <c r="F37" s="946">
        <v>3</v>
      </c>
      <c r="G37" s="946">
        <v>3</v>
      </c>
      <c r="H37" s="946">
        <v>1</v>
      </c>
      <c r="I37" s="946">
        <v>1</v>
      </c>
      <c r="J37" s="947" t="s">
        <v>1217</v>
      </c>
      <c r="K37" s="948">
        <v>150000</v>
      </c>
      <c r="L37" s="950">
        <v>109040</v>
      </c>
      <c r="M37" s="952">
        <v>1</v>
      </c>
      <c r="N37" s="930">
        <v>0</v>
      </c>
      <c r="O37" s="916">
        <v>2</v>
      </c>
      <c r="P37" s="924" t="str">
        <f>IF(O37&lt;=V$18,"T",IF(O37&lt;$Y$18,"R",IF(O37&gt;=$Y$18,"P")))</f>
        <v>P</v>
      </c>
      <c r="Q37" s="943"/>
      <c r="R37" s="964" t="s">
        <v>954</v>
      </c>
      <c r="S37" s="964" t="s">
        <v>947</v>
      </c>
      <c r="T37" s="965" t="s">
        <v>965</v>
      </c>
    </row>
    <row r="38" spans="1:20" ht="15" customHeight="1">
      <c r="A38" s="917"/>
      <c r="B38" s="934"/>
      <c r="C38" s="934"/>
      <c r="D38" s="816"/>
      <c r="E38" s="816"/>
      <c r="F38" s="946"/>
      <c r="G38" s="946"/>
      <c r="H38" s="946"/>
      <c r="I38" s="946"/>
      <c r="J38" s="947"/>
      <c r="K38" s="948"/>
      <c r="L38" s="950"/>
      <c r="M38" s="952"/>
      <c r="N38" s="930"/>
      <c r="O38" s="916"/>
      <c r="P38" s="924"/>
      <c r="Q38" s="943"/>
      <c r="R38" s="964"/>
      <c r="S38" s="964"/>
      <c r="T38" s="965"/>
    </row>
    <row r="39" spans="1:20" ht="39" customHeight="1">
      <c r="A39" s="917"/>
      <c r="B39" s="934"/>
      <c r="C39" s="934"/>
      <c r="D39" s="956" t="s">
        <v>540</v>
      </c>
      <c r="E39" s="956" t="s">
        <v>541</v>
      </c>
      <c r="F39" s="955">
        <v>1</v>
      </c>
      <c r="G39" s="955">
        <v>1</v>
      </c>
      <c r="H39" s="955">
        <v>1</v>
      </c>
      <c r="I39" s="955">
        <v>1</v>
      </c>
      <c r="J39" s="947" t="s">
        <v>542</v>
      </c>
      <c r="K39" s="948">
        <v>1700000</v>
      </c>
      <c r="L39" s="950">
        <v>1691088.51</v>
      </c>
      <c r="M39" s="952">
        <v>1</v>
      </c>
      <c r="N39" s="930">
        <v>0</v>
      </c>
      <c r="O39" s="916">
        <v>1</v>
      </c>
      <c r="P39" s="924" t="str">
        <f>IF(O39&lt;=V$18,"T",IF(O39&lt;$Y$18,"R",IF(O39&gt;=$Y$18,"P")))</f>
        <v>P</v>
      </c>
      <c r="Q39" s="943"/>
      <c r="R39" s="964" t="s">
        <v>955</v>
      </c>
      <c r="S39" s="964" t="s">
        <v>948</v>
      </c>
      <c r="T39" s="965" t="s">
        <v>966</v>
      </c>
    </row>
    <row r="40" spans="1:20" ht="39" customHeight="1">
      <c r="A40" s="917"/>
      <c r="B40" s="934"/>
      <c r="C40" s="934"/>
      <c r="D40" s="956"/>
      <c r="E40" s="956"/>
      <c r="F40" s="955"/>
      <c r="G40" s="955"/>
      <c r="H40" s="955"/>
      <c r="I40" s="955"/>
      <c r="J40" s="947"/>
      <c r="K40" s="948"/>
      <c r="L40" s="950"/>
      <c r="M40" s="952"/>
      <c r="N40" s="930"/>
      <c r="O40" s="916"/>
      <c r="P40" s="924"/>
      <c r="Q40" s="943"/>
      <c r="R40" s="964"/>
      <c r="S40" s="964"/>
      <c r="T40" s="965"/>
    </row>
    <row r="41" spans="1:20" ht="39" customHeight="1">
      <c r="A41" s="917"/>
      <c r="B41" s="934"/>
      <c r="C41" s="934"/>
      <c r="D41" s="816" t="s">
        <v>543</v>
      </c>
      <c r="E41" s="816" t="s">
        <v>544</v>
      </c>
      <c r="F41" s="946">
        <v>12</v>
      </c>
      <c r="G41" s="946">
        <v>12</v>
      </c>
      <c r="H41" s="946">
        <v>12</v>
      </c>
      <c r="I41" s="946">
        <v>12</v>
      </c>
      <c r="J41" s="947" t="s">
        <v>545</v>
      </c>
      <c r="K41" s="948">
        <v>0</v>
      </c>
      <c r="L41" s="950">
        <v>0</v>
      </c>
      <c r="M41" s="952">
        <v>12</v>
      </c>
      <c r="N41" s="930">
        <v>0</v>
      </c>
      <c r="O41" s="916">
        <v>1</v>
      </c>
      <c r="P41" s="924" t="str">
        <f>IF(O41&lt;=V$18,"T",IF(O41&lt;$Y$18,"R",IF(O41&gt;=$Y$18,"P")))</f>
        <v>P</v>
      </c>
      <c r="Q41" s="943">
        <v>0.11624352106789818</v>
      </c>
      <c r="R41" s="964" t="s">
        <v>956</v>
      </c>
      <c r="S41" s="964" t="s">
        <v>949</v>
      </c>
      <c r="T41" s="965" t="s">
        <v>967</v>
      </c>
    </row>
    <row r="42" spans="1:20" ht="26.25" customHeight="1">
      <c r="A42" s="917"/>
      <c r="B42" s="934"/>
      <c r="C42" s="934"/>
      <c r="D42" s="816"/>
      <c r="E42" s="816"/>
      <c r="F42" s="946"/>
      <c r="G42" s="946"/>
      <c r="H42" s="946"/>
      <c r="I42" s="946"/>
      <c r="J42" s="947"/>
      <c r="K42" s="948"/>
      <c r="L42" s="950"/>
      <c r="M42" s="952"/>
      <c r="N42" s="930"/>
      <c r="O42" s="916"/>
      <c r="P42" s="924"/>
      <c r="Q42" s="943"/>
      <c r="R42" s="964"/>
      <c r="S42" s="964"/>
      <c r="T42" s="965"/>
    </row>
    <row r="43" spans="1:20" ht="15" customHeight="1">
      <c r="A43" s="917"/>
      <c r="B43" s="934"/>
      <c r="C43" s="934"/>
      <c r="D43" s="816" t="s">
        <v>546</v>
      </c>
      <c r="E43" s="816" t="s">
        <v>547</v>
      </c>
      <c r="F43" s="946">
        <v>3</v>
      </c>
      <c r="G43" s="946">
        <v>3</v>
      </c>
      <c r="H43" s="946">
        <v>3</v>
      </c>
      <c r="I43" s="946">
        <v>3</v>
      </c>
      <c r="J43" s="947" t="s">
        <v>548</v>
      </c>
      <c r="K43" s="948">
        <v>9600000</v>
      </c>
      <c r="L43" s="950">
        <v>2400000</v>
      </c>
      <c r="M43" s="952">
        <v>3</v>
      </c>
      <c r="N43" s="930">
        <v>0</v>
      </c>
      <c r="O43" s="916">
        <v>100</v>
      </c>
      <c r="P43" s="924" t="str">
        <f>IF(O43&lt;=V$18,"T",IF(O43&lt;$Y$18,"R",IF(O43&gt;=$Y$18,"P")))</f>
        <v>P</v>
      </c>
      <c r="Q43" s="943">
        <v>0.11624352106789818</v>
      </c>
      <c r="R43" s="964" t="s">
        <v>957</v>
      </c>
      <c r="S43" s="964" t="s">
        <v>950</v>
      </c>
      <c r="T43" s="965" t="s">
        <v>968</v>
      </c>
    </row>
    <row r="44" spans="1:20" ht="42" customHeight="1">
      <c r="A44" s="917"/>
      <c r="B44" s="934"/>
      <c r="C44" s="934"/>
      <c r="D44" s="816"/>
      <c r="E44" s="816"/>
      <c r="F44" s="946"/>
      <c r="G44" s="946"/>
      <c r="H44" s="946"/>
      <c r="I44" s="946"/>
      <c r="J44" s="947"/>
      <c r="K44" s="948"/>
      <c r="L44" s="950"/>
      <c r="M44" s="952"/>
      <c r="N44" s="930"/>
      <c r="O44" s="916"/>
      <c r="P44" s="924"/>
      <c r="Q44" s="943"/>
      <c r="R44" s="964"/>
      <c r="S44" s="964"/>
      <c r="T44" s="965"/>
    </row>
    <row r="45" spans="1:20" ht="26.25" customHeight="1">
      <c r="A45" s="917"/>
      <c r="B45" s="934"/>
      <c r="C45" s="934"/>
      <c r="D45" s="816" t="s">
        <v>1216</v>
      </c>
      <c r="E45" s="204" t="s">
        <v>549</v>
      </c>
      <c r="F45" s="946">
        <v>1</v>
      </c>
      <c r="G45" s="946">
        <v>1</v>
      </c>
      <c r="H45" s="946">
        <v>1</v>
      </c>
      <c r="I45" s="946">
        <v>1</v>
      </c>
      <c r="J45" s="947" t="s">
        <v>550</v>
      </c>
      <c r="K45" s="948">
        <v>0</v>
      </c>
      <c r="L45" s="950">
        <v>0</v>
      </c>
      <c r="M45" s="952">
        <v>1</v>
      </c>
      <c r="N45" s="930">
        <v>0</v>
      </c>
      <c r="O45" s="916">
        <v>1</v>
      </c>
      <c r="P45" s="924" t="str">
        <f t="shared" ref="P45" si="0">IF(O45&lt;=V$18,"T",IF(O45&lt;$Y$18,"R",IF(O45&gt;=$Y$18,"P")))</f>
        <v>P</v>
      </c>
      <c r="Q45" s="943">
        <v>0.11624352106789818</v>
      </c>
      <c r="R45" s="964" t="s">
        <v>958</v>
      </c>
      <c r="S45" s="964" t="s">
        <v>951</v>
      </c>
      <c r="T45" s="965" t="s">
        <v>969</v>
      </c>
    </row>
    <row r="46" spans="1:20" ht="26.25" customHeight="1">
      <c r="A46" s="917"/>
      <c r="B46" s="934"/>
      <c r="C46" s="934"/>
      <c r="D46" s="816"/>
      <c r="E46" s="204" t="s">
        <v>551</v>
      </c>
      <c r="F46" s="946"/>
      <c r="G46" s="946"/>
      <c r="H46" s="946"/>
      <c r="I46" s="946"/>
      <c r="J46" s="947"/>
      <c r="K46" s="948"/>
      <c r="L46" s="950"/>
      <c r="M46" s="952"/>
      <c r="N46" s="930"/>
      <c r="O46" s="916"/>
      <c r="P46" s="924"/>
      <c r="Q46" s="943"/>
      <c r="R46" s="964"/>
      <c r="S46" s="964"/>
      <c r="T46" s="965"/>
    </row>
    <row r="47" spans="1:20" ht="15" customHeight="1">
      <c r="A47" s="917"/>
      <c r="B47" s="934"/>
      <c r="C47" s="934"/>
      <c r="D47" s="816"/>
      <c r="E47" s="204" t="s">
        <v>552</v>
      </c>
      <c r="F47" s="946"/>
      <c r="G47" s="946"/>
      <c r="H47" s="946"/>
      <c r="I47" s="946"/>
      <c r="J47" s="947"/>
      <c r="K47" s="948"/>
      <c r="L47" s="950"/>
      <c r="M47" s="952"/>
      <c r="N47" s="930"/>
      <c r="O47" s="916"/>
      <c r="P47" s="924"/>
      <c r="Q47" s="943"/>
      <c r="R47" s="964"/>
      <c r="S47" s="964"/>
      <c r="T47" s="965"/>
    </row>
    <row r="48" spans="1:20" ht="15" customHeight="1">
      <c r="A48" s="917"/>
      <c r="B48" s="934"/>
      <c r="C48" s="934"/>
      <c r="D48" s="816"/>
      <c r="E48" s="204" t="s">
        <v>553</v>
      </c>
      <c r="F48" s="946"/>
      <c r="G48" s="946"/>
      <c r="H48" s="946"/>
      <c r="I48" s="946"/>
      <c r="J48" s="947"/>
      <c r="K48" s="948"/>
      <c r="L48" s="950"/>
      <c r="M48" s="952"/>
      <c r="N48" s="930"/>
      <c r="O48" s="916"/>
      <c r="P48" s="924"/>
      <c r="Q48" s="943"/>
      <c r="R48" s="964"/>
      <c r="S48" s="964"/>
      <c r="T48" s="965"/>
    </row>
    <row r="49" spans="1:20" ht="26.25" customHeight="1">
      <c r="A49" s="917"/>
      <c r="B49" s="934"/>
      <c r="C49" s="934"/>
      <c r="D49" s="816"/>
      <c r="E49" s="204" t="s">
        <v>554</v>
      </c>
      <c r="F49" s="946"/>
      <c r="G49" s="946"/>
      <c r="H49" s="946"/>
      <c r="I49" s="946"/>
      <c r="J49" s="947"/>
      <c r="K49" s="948"/>
      <c r="L49" s="950"/>
      <c r="M49" s="952"/>
      <c r="N49" s="930"/>
      <c r="O49" s="916"/>
      <c r="P49" s="924"/>
      <c r="Q49" s="943"/>
      <c r="R49" s="964"/>
      <c r="S49" s="964"/>
      <c r="T49" s="965"/>
    </row>
    <row r="50" spans="1:20" ht="39" customHeight="1" thickBot="1">
      <c r="A50" s="918"/>
      <c r="B50" s="935"/>
      <c r="C50" s="935"/>
      <c r="D50" s="891"/>
      <c r="E50" s="270" t="s">
        <v>555</v>
      </c>
      <c r="F50" s="957"/>
      <c r="G50" s="957"/>
      <c r="H50" s="957"/>
      <c r="I50" s="957"/>
      <c r="J50" s="958"/>
      <c r="K50" s="949"/>
      <c r="L50" s="951"/>
      <c r="M50" s="953"/>
      <c r="N50" s="954"/>
      <c r="O50" s="941"/>
      <c r="P50" s="942"/>
      <c r="Q50" s="944"/>
      <c r="R50" s="978"/>
      <c r="S50" s="978"/>
      <c r="T50" s="980"/>
    </row>
    <row r="51" spans="1:20">
      <c r="A51" s="962"/>
      <c r="B51" s="847"/>
      <c r="C51" s="847"/>
      <c r="D51" s="847"/>
      <c r="E51" s="847"/>
      <c r="F51" s="847"/>
      <c r="G51" s="847"/>
      <c r="H51" s="847"/>
      <c r="I51" s="847"/>
      <c r="J51" s="847"/>
      <c r="K51" s="847"/>
      <c r="L51" s="847"/>
      <c r="M51" s="847"/>
      <c r="N51" s="847"/>
      <c r="O51" s="847"/>
      <c r="P51" s="847"/>
      <c r="Q51" s="847"/>
      <c r="R51" s="847"/>
      <c r="S51" s="847"/>
      <c r="T51" s="963"/>
    </row>
    <row r="52" spans="1:20">
      <c r="A52" s="872" t="s">
        <v>24</v>
      </c>
      <c r="B52" s="873"/>
      <c r="C52" s="873"/>
      <c r="D52" s="873"/>
      <c r="E52" s="873"/>
      <c r="F52" s="873"/>
      <c r="G52" s="873"/>
      <c r="H52" s="873"/>
      <c r="I52" s="873"/>
      <c r="J52" s="873"/>
      <c r="K52" s="873"/>
      <c r="L52" s="873"/>
      <c r="M52" s="873"/>
      <c r="N52" s="873"/>
      <c r="O52" s="873"/>
      <c r="P52" s="873"/>
      <c r="Q52" s="873"/>
      <c r="R52" s="873"/>
      <c r="S52" s="873"/>
      <c r="T52" s="874"/>
    </row>
    <row r="53" spans="1:20">
      <c r="A53" s="905"/>
      <c r="B53" s="906"/>
      <c r="C53" s="906"/>
      <c r="D53" s="906"/>
      <c r="E53" s="906"/>
      <c r="F53" s="906"/>
      <c r="G53" s="906"/>
      <c r="H53" s="906"/>
      <c r="I53" s="906"/>
      <c r="J53" s="906"/>
      <c r="K53" s="906"/>
      <c r="L53" s="906"/>
      <c r="M53" s="906"/>
      <c r="N53" s="906"/>
      <c r="O53" s="906"/>
      <c r="P53" s="906"/>
      <c r="Q53" s="906"/>
      <c r="R53" s="906"/>
      <c r="S53" s="906"/>
      <c r="T53" s="907"/>
    </row>
    <row r="54" spans="1:20">
      <c r="A54" s="905"/>
      <c r="B54" s="906"/>
      <c r="C54" s="906"/>
      <c r="D54" s="906"/>
      <c r="E54" s="906"/>
      <c r="F54" s="906"/>
      <c r="G54" s="906"/>
      <c r="H54" s="906"/>
      <c r="I54" s="906"/>
      <c r="J54" s="906"/>
      <c r="K54" s="906"/>
      <c r="L54" s="906"/>
      <c r="M54" s="906"/>
      <c r="N54" s="906"/>
      <c r="O54" s="906"/>
      <c r="P54" s="906"/>
      <c r="Q54" s="906"/>
      <c r="R54" s="906"/>
      <c r="S54" s="906"/>
      <c r="T54" s="907"/>
    </row>
    <row r="55" spans="1:20">
      <c r="A55" s="905"/>
      <c r="B55" s="906"/>
      <c r="C55" s="906"/>
      <c r="D55" s="906"/>
      <c r="E55" s="906"/>
      <c r="F55" s="906"/>
      <c r="G55" s="906"/>
      <c r="H55" s="906"/>
      <c r="I55" s="906"/>
      <c r="J55" s="906"/>
      <c r="K55" s="906"/>
      <c r="L55" s="906"/>
      <c r="M55" s="906"/>
      <c r="N55" s="906"/>
      <c r="O55" s="906"/>
      <c r="P55" s="906"/>
      <c r="Q55" s="906"/>
      <c r="R55" s="906"/>
      <c r="S55" s="906"/>
      <c r="T55" s="907"/>
    </row>
    <row r="56" spans="1:20">
      <c r="A56" s="905"/>
      <c r="B56" s="906"/>
      <c r="C56" s="906"/>
      <c r="D56" s="906"/>
      <c r="E56" s="906"/>
      <c r="F56" s="906"/>
      <c r="G56" s="906"/>
      <c r="H56" s="906"/>
      <c r="I56" s="906"/>
      <c r="J56" s="906"/>
      <c r="K56" s="906"/>
      <c r="L56" s="906"/>
      <c r="M56" s="906"/>
      <c r="N56" s="906"/>
      <c r="O56" s="906"/>
      <c r="P56" s="906"/>
      <c r="Q56" s="906"/>
      <c r="R56" s="906"/>
      <c r="S56" s="906"/>
      <c r="T56" s="907"/>
    </row>
    <row r="57" spans="1:20">
      <c r="A57" s="905"/>
      <c r="B57" s="906"/>
      <c r="C57" s="906"/>
      <c r="D57" s="906"/>
      <c r="E57" s="906"/>
      <c r="F57" s="906"/>
      <c r="G57" s="906"/>
      <c r="H57" s="906"/>
      <c r="I57" s="906"/>
      <c r="J57" s="906"/>
      <c r="K57" s="906"/>
      <c r="L57" s="906"/>
      <c r="M57" s="906"/>
      <c r="N57" s="906"/>
      <c r="O57" s="906"/>
      <c r="P57" s="906"/>
      <c r="Q57" s="906"/>
      <c r="R57" s="906"/>
      <c r="S57" s="906"/>
      <c r="T57" s="907"/>
    </row>
    <row r="58" spans="1:20">
      <c r="A58" s="959"/>
      <c r="B58" s="960"/>
      <c r="C58" s="960"/>
      <c r="D58" s="960"/>
      <c r="E58" s="960"/>
      <c r="F58" s="960"/>
      <c r="G58" s="960"/>
      <c r="H58" s="960"/>
      <c r="I58" s="960"/>
      <c r="J58" s="960"/>
      <c r="K58" s="960"/>
      <c r="L58" s="960"/>
      <c r="M58" s="960"/>
      <c r="N58" s="960"/>
      <c r="O58" s="960"/>
      <c r="P58" s="960"/>
      <c r="Q58" s="960"/>
      <c r="R58" s="960"/>
      <c r="S58" s="960"/>
      <c r="T58" s="961"/>
    </row>
    <row r="59" spans="1:20">
      <c r="A59" s="1"/>
    </row>
    <row r="60" spans="1:20">
      <c r="A60" s="1"/>
    </row>
    <row r="61" spans="1:20">
      <c r="A61" s="1"/>
    </row>
    <row r="62" spans="1:20">
      <c r="A62" s="1"/>
    </row>
    <row r="63" spans="1:20">
      <c r="A63" s="1"/>
    </row>
    <row r="64" spans="1:20">
      <c r="A64" s="1"/>
    </row>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sheetData>
  <mergeCells count="209">
    <mergeCell ref="R39:R40"/>
    <mergeCell ref="R41:R42"/>
    <mergeCell ref="R43:R44"/>
    <mergeCell ref="R45:R50"/>
    <mergeCell ref="T17:T20"/>
    <mergeCell ref="T21:T26"/>
    <mergeCell ref="T27:T30"/>
    <mergeCell ref="T32:T34"/>
    <mergeCell ref="T35:T36"/>
    <mergeCell ref="T39:T40"/>
    <mergeCell ref="T41:T42"/>
    <mergeCell ref="T43:T44"/>
    <mergeCell ref="T45:T50"/>
    <mergeCell ref="S17:S20"/>
    <mergeCell ref="S21:S26"/>
    <mergeCell ref="S27:S30"/>
    <mergeCell ref="S32:S34"/>
    <mergeCell ref="S35:S36"/>
    <mergeCell ref="S39:S40"/>
    <mergeCell ref="S41:S42"/>
    <mergeCell ref="S43:S44"/>
    <mergeCell ref="S45:S50"/>
    <mergeCell ref="R17:R20"/>
    <mergeCell ref="R21:R26"/>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N21:N26"/>
    <mergeCell ref="Q17:Q20"/>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R27:R30"/>
    <mergeCell ref="K32:K34"/>
    <mergeCell ref="L32:L34"/>
    <mergeCell ref="M32:M34"/>
    <mergeCell ref="F32:F34"/>
    <mergeCell ref="G32:G34"/>
    <mergeCell ref="N27:N30"/>
    <mergeCell ref="N32:N34"/>
    <mergeCell ref="N17:N20"/>
    <mergeCell ref="G27:G30"/>
    <mergeCell ref="H27:H30"/>
    <mergeCell ref="H17:H20"/>
    <mergeCell ref="P17:P20"/>
    <mergeCell ref="O17:O20"/>
    <mergeCell ref="P21:P26"/>
    <mergeCell ref="R32:R34"/>
    <mergeCell ref="M21:M26"/>
    <mergeCell ref="J27:J30"/>
    <mergeCell ref="K27:K30"/>
    <mergeCell ref="L27:L30"/>
    <mergeCell ref="M27:M30"/>
    <mergeCell ref="E37:E38"/>
    <mergeCell ref="F37:F38"/>
    <mergeCell ref="G37:G38"/>
    <mergeCell ref="H37:H38"/>
    <mergeCell ref="Q21:Q26"/>
    <mergeCell ref="O21:O26"/>
    <mergeCell ref="F27:F30"/>
    <mergeCell ref="I17:I20"/>
    <mergeCell ref="J17:J20"/>
    <mergeCell ref="K17:K20"/>
    <mergeCell ref="L17:L20"/>
    <mergeCell ref="O27:O30"/>
    <mergeCell ref="P37:P38"/>
    <mergeCell ref="Q37:Q38"/>
    <mergeCell ref="G17:G20"/>
    <mergeCell ref="M17:M20"/>
    <mergeCell ref="I27:I30"/>
    <mergeCell ref="F21:F26"/>
    <mergeCell ref="G21:G26"/>
    <mergeCell ref="H21:H26"/>
    <mergeCell ref="I21:I26"/>
    <mergeCell ref="J21:J26"/>
    <mergeCell ref="K21:K26"/>
    <mergeCell ref="L21:L26"/>
    <mergeCell ref="R37:R38"/>
    <mergeCell ref="S37:S38"/>
    <mergeCell ref="T37:T38"/>
    <mergeCell ref="O37:O38"/>
    <mergeCell ref="I35:I36"/>
    <mergeCell ref="J35:J36"/>
    <mergeCell ref="K35:K36"/>
    <mergeCell ref="L35:L36"/>
    <mergeCell ref="M35:M36"/>
    <mergeCell ref="N35:N36"/>
    <mergeCell ref="R35:R36"/>
    <mergeCell ref="A57:T57"/>
    <mergeCell ref="A58:T58"/>
    <mergeCell ref="A51:T51"/>
    <mergeCell ref="A52:T52"/>
    <mergeCell ref="A53:T53"/>
    <mergeCell ref="A54:T54"/>
    <mergeCell ref="C27:C50"/>
    <mergeCell ref="B27:B50"/>
    <mergeCell ref="D41:D42"/>
    <mergeCell ref="E41:E42"/>
    <mergeCell ref="F41:F42"/>
    <mergeCell ref="G41:G42"/>
    <mergeCell ref="H41:H42"/>
    <mergeCell ref="F45:F50"/>
    <mergeCell ref="E39:E40"/>
    <mergeCell ref="F39:F40"/>
    <mergeCell ref="G39:G40"/>
    <mergeCell ref="H39:H40"/>
    <mergeCell ref="D43:D44"/>
    <mergeCell ref="E43:E44"/>
    <mergeCell ref="F35:F36"/>
    <mergeCell ref="J39:J40"/>
    <mergeCell ref="K39:K40"/>
    <mergeCell ref="L39:L40"/>
    <mergeCell ref="A55:T55"/>
    <mergeCell ref="A56:T56"/>
    <mergeCell ref="I41:I42"/>
    <mergeCell ref="J41:J42"/>
    <mergeCell ref="K41:K42"/>
    <mergeCell ref="L41:L42"/>
    <mergeCell ref="M41:M42"/>
    <mergeCell ref="N41:N42"/>
    <mergeCell ref="F43:F44"/>
    <mergeCell ref="I43:I44"/>
    <mergeCell ref="J43:J44"/>
    <mergeCell ref="G43:G44"/>
    <mergeCell ref="H43:H44"/>
    <mergeCell ref="L43:L44"/>
    <mergeCell ref="M43:M44"/>
    <mergeCell ref="N43:N44"/>
    <mergeCell ref="G45:G50"/>
    <mergeCell ref="H45:H50"/>
    <mergeCell ref="I45:I50"/>
    <mergeCell ref="J45:J50"/>
    <mergeCell ref="D45:D50"/>
    <mergeCell ref="D27:D30"/>
    <mergeCell ref="I37:I38"/>
    <mergeCell ref="J37:J38"/>
    <mergeCell ref="K45:K50"/>
    <mergeCell ref="L45:L50"/>
    <mergeCell ref="M45:M50"/>
    <mergeCell ref="N45:N50"/>
    <mergeCell ref="K43:K44"/>
    <mergeCell ref="M37:M38"/>
    <mergeCell ref="N37:N38"/>
    <mergeCell ref="K37:K38"/>
    <mergeCell ref="L37:L38"/>
    <mergeCell ref="N39:N40"/>
    <mergeCell ref="I39:I40"/>
    <mergeCell ref="M39:M40"/>
    <mergeCell ref="D39:D40"/>
    <mergeCell ref="G35:G36"/>
    <mergeCell ref="H35:H36"/>
    <mergeCell ref="D35:D36"/>
    <mergeCell ref="D32:D34"/>
    <mergeCell ref="I32:I34"/>
    <mergeCell ref="J32:J34"/>
    <mergeCell ref="H32:H34"/>
    <mergeCell ref="D37:D38"/>
    <mergeCell ref="A17:A26"/>
    <mergeCell ref="A27:A50"/>
    <mergeCell ref="O41:O42"/>
    <mergeCell ref="O43:O44"/>
    <mergeCell ref="O45:O50"/>
    <mergeCell ref="P45:P50"/>
    <mergeCell ref="Q27:Q30"/>
    <mergeCell ref="P27:P30"/>
    <mergeCell ref="O32:O34"/>
    <mergeCell ref="P32:P34"/>
    <mergeCell ref="O35:O36"/>
    <mergeCell ref="P35:P36"/>
    <mergeCell ref="O39:O40"/>
    <mergeCell ref="P39:P40"/>
    <mergeCell ref="P41:P42"/>
    <mergeCell ref="Q32:Q34"/>
    <mergeCell ref="Q35:Q36"/>
    <mergeCell ref="Q39:Q40"/>
    <mergeCell ref="Q41:Q42"/>
    <mergeCell ref="Q43:Q44"/>
    <mergeCell ref="Q45:Q50"/>
    <mergeCell ref="P43:P44"/>
    <mergeCell ref="D17:D20"/>
    <mergeCell ref="F17:F20"/>
  </mergeCells>
  <conditionalFormatting sqref="P17 P21">
    <cfRule type="containsText" dxfId="112" priority="9" stopIfTrue="1" operator="containsText" text="P">
      <formula>NOT(ISERROR(SEARCH("P",P17)))</formula>
    </cfRule>
    <cfRule type="containsText" dxfId="111" priority="10" stopIfTrue="1" operator="containsText" text="R">
      <formula>NOT(ISERROR(SEARCH("R",P17)))</formula>
    </cfRule>
    <cfRule type="containsText" dxfId="110" priority="11" operator="containsText" text="T">
      <formula>NOT(ISERROR(SEARCH("T",P17)))</formula>
    </cfRule>
    <cfRule type="iconSet" priority="12">
      <iconSet iconSet="3Symbols2">
        <cfvo type="percent" val="0"/>
        <cfvo type="percent" val="0.74"/>
        <cfvo type="percent" val="0.85"/>
      </iconSet>
    </cfRule>
  </conditionalFormatting>
  <conditionalFormatting sqref="P27 P31:P32 P39 P41 P43 P45">
    <cfRule type="containsText" dxfId="109" priority="13" stopIfTrue="1" operator="containsText" text="P">
      <formula>NOT(ISERROR(SEARCH("P",P27)))</formula>
    </cfRule>
    <cfRule type="containsText" dxfId="108" priority="14" stopIfTrue="1" operator="containsText" text="R">
      <formula>NOT(ISERROR(SEARCH("R",P27)))</formula>
    </cfRule>
    <cfRule type="containsText" dxfId="107" priority="15" operator="containsText" text="T">
      <formula>NOT(ISERROR(SEARCH("T",P27)))</formula>
    </cfRule>
  </conditionalFormatting>
  <conditionalFormatting sqref="P35 P37">
    <cfRule type="containsText" dxfId="106" priority="1" stopIfTrue="1" operator="containsText" text="P">
      <formula>NOT(ISERROR(SEARCH("P",P35)))</formula>
    </cfRule>
    <cfRule type="containsText" dxfId="105" priority="2" stopIfTrue="1" operator="containsText" text="R">
      <formula>NOT(ISERROR(SEARCH("R",P35)))</formula>
    </cfRule>
    <cfRule type="containsText" dxfId="104" priority="3" operator="containsText" text="T">
      <formula>NOT(ISERROR(SEARCH("T",P35)))</formula>
    </cfRule>
    <cfRule type="iconSet" priority="4">
      <iconSet iconSet="3Symbols2">
        <cfvo type="percent" val="0"/>
        <cfvo type="percent" val="0.74"/>
        <cfvo type="percent" val="0.85"/>
      </iconSet>
    </cfRule>
  </conditionalFormatting>
  <conditionalFormatting sqref="P41 P27 P39 P31:P32 P43 P45">
    <cfRule type="iconSet" priority="20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6"/>
  <sheetViews>
    <sheetView view="pageBreakPreview" topLeftCell="A9" zoomScale="83" zoomScaleNormal="90" zoomScaleSheetLayoutView="83" workbookViewId="0">
      <selection activeCell="E37" sqref="E37"/>
    </sheetView>
  </sheetViews>
  <sheetFormatPr baseColWidth="10" defaultColWidth="11.42578125" defaultRowHeight="12.75"/>
  <cols>
    <col min="1" max="1" width="11.140625" style="514" customWidth="1"/>
    <col min="2" max="2" width="21" style="514" customWidth="1"/>
    <col min="3" max="3" width="14.140625" style="514" customWidth="1"/>
    <col min="4" max="4" width="25.85546875" style="514" customWidth="1"/>
    <col min="5" max="5" width="55.28515625" style="514" customWidth="1"/>
    <col min="6" max="6" width="6.140625" style="514" customWidth="1"/>
    <col min="7" max="7" width="7.5703125" style="514" bestFit="1" customWidth="1"/>
    <col min="8" max="8" width="9.5703125" style="514" customWidth="1"/>
    <col min="9" max="9" width="7" style="514" customWidth="1"/>
    <col min="10" max="10" width="37.42578125" style="514" customWidth="1"/>
    <col min="11" max="11" width="15.28515625" style="514" customWidth="1"/>
    <col min="12" max="12" width="25.7109375" style="514" customWidth="1"/>
    <col min="13" max="13" width="9.140625" style="514" customWidth="1"/>
    <col min="14" max="14" width="13.28515625" style="514" customWidth="1"/>
    <col min="15" max="15" width="10" style="514" customWidth="1"/>
    <col min="16" max="16" width="12.28515625" style="514" customWidth="1"/>
    <col min="17" max="17" width="20.7109375" style="514" customWidth="1"/>
    <col min="18" max="18" width="29.7109375" style="514" customWidth="1"/>
    <col min="19" max="19" width="29" style="514" customWidth="1"/>
    <col min="20" max="20" width="33.85546875" style="514" customWidth="1"/>
    <col min="21" max="21" width="0.42578125" style="514" customWidth="1"/>
    <col min="22" max="16384" width="11.42578125" style="514"/>
  </cols>
  <sheetData>
    <row r="1" spans="1:20" ht="13.5" thickBot="1"/>
    <row r="2" spans="1:20" ht="13.5" thickBot="1">
      <c r="A2" s="1024"/>
      <c r="B2" s="1025"/>
      <c r="C2" s="1025"/>
      <c r="D2" s="1025"/>
      <c r="E2" s="1026"/>
      <c r="F2" s="1033" t="s">
        <v>18</v>
      </c>
      <c r="G2" s="1034"/>
      <c r="H2" s="1034"/>
      <c r="I2" s="1034"/>
      <c r="J2" s="1034"/>
      <c r="K2" s="1034"/>
      <c r="L2" s="1034"/>
      <c r="M2" s="1035"/>
      <c r="N2" s="1036" t="s">
        <v>645</v>
      </c>
      <c r="O2" s="1037"/>
      <c r="P2" s="1037"/>
      <c r="Q2" s="1037"/>
      <c r="R2" s="1037"/>
      <c r="S2" s="1037"/>
      <c r="T2" s="1038"/>
    </row>
    <row r="3" spans="1:20" ht="13.5" thickBot="1">
      <c r="A3" s="1027"/>
      <c r="B3" s="1028"/>
      <c r="C3" s="1028"/>
      <c r="D3" s="1028"/>
      <c r="E3" s="1029"/>
      <c r="F3" s="1039" t="s">
        <v>17</v>
      </c>
      <c r="G3" s="1040"/>
      <c r="H3" s="1040"/>
      <c r="I3" s="1040"/>
      <c r="J3" s="1040"/>
      <c r="K3" s="1040"/>
      <c r="L3" s="1040"/>
      <c r="M3" s="1041"/>
      <c r="N3" s="1045" t="s">
        <v>23</v>
      </c>
      <c r="O3" s="1046"/>
      <c r="P3" s="1046"/>
      <c r="Q3" s="1046"/>
      <c r="R3" s="1046"/>
      <c r="S3" s="1046"/>
      <c r="T3" s="1047"/>
    </row>
    <row r="4" spans="1:20" ht="13.5" thickBot="1">
      <c r="A4" s="1030"/>
      <c r="B4" s="1031"/>
      <c r="C4" s="1031"/>
      <c r="D4" s="1031"/>
      <c r="E4" s="1032"/>
      <c r="F4" s="1042"/>
      <c r="G4" s="1043"/>
      <c r="H4" s="1043"/>
      <c r="I4" s="1043"/>
      <c r="J4" s="1043"/>
      <c r="K4" s="1043"/>
      <c r="L4" s="1043"/>
      <c r="M4" s="1044"/>
      <c r="N4" s="1048" t="s">
        <v>8</v>
      </c>
      <c r="O4" s="1049"/>
      <c r="P4" s="1049"/>
      <c r="Q4" s="1049"/>
      <c r="R4" s="1049"/>
      <c r="S4" s="1049"/>
      <c r="T4" s="1050"/>
    </row>
    <row r="5" spans="1:20">
      <c r="A5" s="353"/>
      <c r="B5" s="353"/>
      <c r="C5" s="353"/>
      <c r="D5" s="353"/>
      <c r="E5" s="353"/>
      <c r="F5" s="353"/>
      <c r="G5" s="353"/>
      <c r="H5" s="353"/>
      <c r="I5" s="353"/>
      <c r="J5" s="515"/>
      <c r="K5" s="515"/>
      <c r="L5" s="148"/>
      <c r="M5" s="148"/>
      <c r="N5" s="148"/>
      <c r="O5" s="148"/>
      <c r="P5" s="148"/>
      <c r="Q5" s="148"/>
      <c r="R5" s="148"/>
      <c r="S5" s="148"/>
      <c r="T5" s="148"/>
    </row>
    <row r="6" spans="1:20">
      <c r="A6" s="1051" t="s">
        <v>10</v>
      </c>
      <c r="B6" s="1051"/>
      <c r="C6" s="1051"/>
      <c r="D6" s="1051"/>
      <c r="E6" s="1051"/>
      <c r="F6" s="1055" t="s">
        <v>927</v>
      </c>
      <c r="G6" s="1056"/>
      <c r="H6" s="1056"/>
      <c r="I6" s="1056"/>
      <c r="J6" s="1056"/>
      <c r="K6" s="1056"/>
      <c r="L6" s="1056"/>
      <c r="M6" s="1057"/>
      <c r="N6" s="148"/>
      <c r="O6" s="148"/>
      <c r="P6" s="148"/>
      <c r="Q6" s="148"/>
      <c r="R6" s="148"/>
      <c r="S6" s="148"/>
      <c r="T6" s="148"/>
    </row>
    <row r="7" spans="1:20">
      <c r="A7" s="1051" t="s">
        <v>25</v>
      </c>
      <c r="B7" s="1051"/>
      <c r="C7" s="1051"/>
      <c r="D7" s="1051"/>
      <c r="E7" s="1051"/>
      <c r="F7" s="1055">
        <v>2024</v>
      </c>
      <c r="G7" s="1056"/>
      <c r="H7" s="1056"/>
      <c r="I7" s="1056"/>
      <c r="J7" s="1056"/>
      <c r="K7" s="1056"/>
      <c r="L7" s="1056"/>
      <c r="M7" s="1057"/>
      <c r="N7" s="148"/>
      <c r="O7" s="148"/>
      <c r="P7" s="148"/>
      <c r="Q7" s="148"/>
      <c r="R7" s="148"/>
      <c r="S7" s="148"/>
      <c r="T7" s="148"/>
    </row>
    <row r="8" spans="1:20">
      <c r="A8" s="1051" t="s">
        <v>6</v>
      </c>
      <c r="B8" s="1051"/>
      <c r="C8" s="1051"/>
      <c r="D8" s="1051"/>
      <c r="E8" s="1051"/>
      <c r="F8" s="1055" t="s">
        <v>713</v>
      </c>
      <c r="G8" s="1056"/>
      <c r="H8" s="1056"/>
      <c r="I8" s="1056"/>
      <c r="J8" s="1056"/>
      <c r="K8" s="1056"/>
      <c r="L8" s="1056"/>
      <c r="M8" s="1057"/>
      <c r="N8" s="148"/>
      <c r="O8" s="148"/>
      <c r="P8" s="148"/>
      <c r="Q8" s="148"/>
      <c r="R8" s="148"/>
      <c r="S8" s="148"/>
      <c r="T8" s="148"/>
    </row>
    <row r="9" spans="1:20" ht="15">
      <c r="A9" s="1051" t="s">
        <v>7</v>
      </c>
      <c r="B9" s="1051"/>
      <c r="C9" s="1051"/>
      <c r="D9" s="1051"/>
      <c r="E9" s="1051"/>
      <c r="F9" s="820" t="s">
        <v>1263</v>
      </c>
      <c r="G9" s="821"/>
      <c r="H9" s="821"/>
      <c r="I9" s="821"/>
      <c r="J9" s="821"/>
      <c r="K9" s="821"/>
      <c r="L9" s="821"/>
      <c r="M9" s="822"/>
      <c r="N9" s="148"/>
      <c r="O9" s="148"/>
      <c r="P9" s="148"/>
      <c r="Q9" s="148"/>
      <c r="R9" s="148"/>
      <c r="S9" s="148"/>
      <c r="T9" s="148"/>
    </row>
    <row r="10" spans="1:20" ht="13.5" thickBot="1">
      <c r="A10" s="516"/>
      <c r="B10" s="516"/>
      <c r="C10" s="516"/>
      <c r="D10" s="516"/>
      <c r="E10" s="516"/>
      <c r="F10" s="516"/>
      <c r="G10" s="516"/>
      <c r="H10" s="516"/>
      <c r="I10" s="516"/>
      <c r="J10" s="515"/>
      <c r="K10" s="515"/>
      <c r="L10" s="515"/>
      <c r="M10" s="515"/>
      <c r="N10" s="148"/>
      <c r="O10" s="148"/>
      <c r="P10" s="148"/>
      <c r="Q10" s="148"/>
      <c r="R10" s="148"/>
      <c r="S10" s="148"/>
      <c r="T10" s="148"/>
    </row>
    <row r="11" spans="1:20" ht="13.5" thickBot="1">
      <c r="A11" s="1052" t="s">
        <v>9</v>
      </c>
      <c r="B11" s="1053"/>
      <c r="C11" s="1053"/>
      <c r="D11" s="1053"/>
      <c r="E11" s="1053"/>
      <c r="F11" s="1053"/>
      <c r="G11" s="1053"/>
      <c r="H11" s="1053"/>
      <c r="I11" s="1053"/>
      <c r="J11" s="1053"/>
      <c r="K11" s="1053"/>
      <c r="L11" s="1053"/>
      <c r="M11" s="1053"/>
      <c r="N11" s="1053"/>
      <c r="O11" s="1053"/>
      <c r="P11" s="1053"/>
      <c r="Q11" s="1053"/>
      <c r="R11" s="1053"/>
      <c r="S11" s="1053"/>
      <c r="T11" s="1054"/>
    </row>
    <row r="12" spans="1:20" ht="13.5" thickBot="1">
      <c r="A12" s="517"/>
      <c r="B12" s="518"/>
      <c r="C12" s="518"/>
      <c r="D12" s="520"/>
      <c r="E12" s="518"/>
      <c r="F12" s="518"/>
      <c r="G12" s="518"/>
      <c r="H12" s="518"/>
      <c r="I12" s="518"/>
      <c r="J12" s="518"/>
      <c r="K12" s="518"/>
      <c r="L12" s="518"/>
      <c r="M12" s="518"/>
      <c r="N12" s="518"/>
      <c r="O12" s="518"/>
      <c r="P12" s="518"/>
      <c r="Q12" s="518"/>
      <c r="R12" s="518"/>
      <c r="S12" s="518"/>
      <c r="T12" s="519"/>
    </row>
    <row r="13" spans="1:20" ht="13.5" thickBot="1">
      <c r="A13" s="982" t="s">
        <v>16</v>
      </c>
      <c r="B13" s="983"/>
      <c r="C13" s="983"/>
      <c r="D13" s="983"/>
      <c r="E13" s="983"/>
      <c r="F13" s="983"/>
      <c r="G13" s="983"/>
      <c r="H13" s="983"/>
      <c r="I13" s="983"/>
      <c r="J13" s="983"/>
      <c r="K13" s="983"/>
      <c r="L13" s="984"/>
      <c r="M13" s="985" t="s">
        <v>1</v>
      </c>
      <c r="N13" s="985"/>
      <c r="O13" s="985"/>
      <c r="P13" s="985"/>
      <c r="Q13" s="985"/>
      <c r="R13" s="985"/>
      <c r="S13" s="985"/>
      <c r="T13" s="986"/>
    </row>
    <row r="14" spans="1:20" ht="23.25" customHeight="1" thickBot="1">
      <c r="A14" s="987" t="s">
        <v>27</v>
      </c>
      <c r="B14" s="1015" t="s">
        <v>290</v>
      </c>
      <c r="C14" s="1015" t="s">
        <v>291</v>
      </c>
      <c r="D14" s="989" t="s">
        <v>26</v>
      </c>
      <c r="E14" s="1060" t="s">
        <v>19</v>
      </c>
      <c r="F14" s="1066" t="s">
        <v>11</v>
      </c>
      <c r="G14" s="1067"/>
      <c r="H14" s="1067"/>
      <c r="I14" s="1068"/>
      <c r="J14" s="1011" t="s">
        <v>20</v>
      </c>
      <c r="K14" s="1011" t="s">
        <v>21</v>
      </c>
      <c r="L14" s="1011" t="s">
        <v>2</v>
      </c>
      <c r="M14" s="1013" t="s">
        <v>22</v>
      </c>
      <c r="N14" s="991" t="s">
        <v>3</v>
      </c>
      <c r="O14" s="992"/>
      <c r="P14" s="993"/>
      <c r="Q14" s="994" t="s">
        <v>188</v>
      </c>
      <c r="R14" s="1020" t="s">
        <v>5</v>
      </c>
      <c r="S14" s="521" t="s">
        <v>29</v>
      </c>
      <c r="T14" s="1009" t="s">
        <v>0</v>
      </c>
    </row>
    <row r="15" spans="1:20" ht="45.75" customHeight="1" thickBot="1">
      <c r="A15" s="988"/>
      <c r="B15" s="1016"/>
      <c r="C15" s="1016"/>
      <c r="D15" s="990"/>
      <c r="E15" s="1061"/>
      <c r="F15" s="522" t="s">
        <v>12</v>
      </c>
      <c r="G15" s="522" t="s">
        <v>13</v>
      </c>
      <c r="H15" s="522" t="s">
        <v>14</v>
      </c>
      <c r="I15" s="522" t="s">
        <v>15</v>
      </c>
      <c r="J15" s="1012"/>
      <c r="K15" s="1012"/>
      <c r="L15" s="1012"/>
      <c r="M15" s="1014"/>
      <c r="N15" s="523" t="s">
        <v>30</v>
      </c>
      <c r="O15" s="524" t="s">
        <v>28</v>
      </c>
      <c r="P15" s="525" t="s">
        <v>31</v>
      </c>
      <c r="Q15" s="995"/>
      <c r="R15" s="1021"/>
      <c r="S15" s="526"/>
      <c r="T15" s="1010"/>
    </row>
    <row r="16" spans="1:20" ht="13.5" thickBot="1">
      <c r="A16" s="353"/>
      <c r="B16" s="353"/>
      <c r="C16" s="353"/>
      <c r="D16" s="353"/>
      <c r="E16" s="353"/>
      <c r="F16" s="353"/>
      <c r="G16" s="353"/>
      <c r="H16" s="353"/>
      <c r="I16" s="353"/>
      <c r="J16" s="353"/>
      <c r="K16" s="353"/>
      <c r="L16" s="527"/>
      <c r="M16" s="353"/>
      <c r="Q16" s="353"/>
      <c r="R16" s="353"/>
      <c r="S16" s="353"/>
      <c r="T16" s="353"/>
    </row>
    <row r="17" spans="1:21" ht="12.75" customHeight="1">
      <c r="A17" s="1017">
        <v>1</v>
      </c>
      <c r="B17" s="1004" t="s">
        <v>297</v>
      </c>
      <c r="C17" s="1004" t="s">
        <v>366</v>
      </c>
      <c r="D17" s="1076" t="s">
        <v>1225</v>
      </c>
      <c r="E17" s="584" t="s">
        <v>213</v>
      </c>
      <c r="F17" s="1005">
        <v>0</v>
      </c>
      <c r="G17" s="1007">
        <v>25</v>
      </c>
      <c r="H17" s="1005">
        <v>25</v>
      </c>
      <c r="I17" s="1005">
        <v>25</v>
      </c>
      <c r="J17" s="1069" t="s">
        <v>1248</v>
      </c>
      <c r="K17" s="1064">
        <v>6000000</v>
      </c>
      <c r="L17" s="1064"/>
      <c r="M17" s="1002">
        <v>1</v>
      </c>
      <c r="N17" s="996"/>
      <c r="O17" s="998">
        <f>IF(M17&lt;1,(AVERAGE(F17:I22)/M17),SUM(F17:I17)/M17)/100</f>
        <v>0.75</v>
      </c>
      <c r="P17" s="1000" t="str">
        <f>IF(O17&lt;=V$16,"T",IF(O17&lt;$Y$16,"R",IF(O17&gt;=$Y$16,"P")))</f>
        <v>P</v>
      </c>
      <c r="Q17" s="1022"/>
      <c r="R17" s="1062" t="s">
        <v>1259</v>
      </c>
      <c r="S17" s="1062" t="s">
        <v>1260</v>
      </c>
      <c r="T17" s="1097" t="s">
        <v>1261</v>
      </c>
    </row>
    <row r="18" spans="1:21" ht="15" customHeight="1">
      <c r="A18" s="1018"/>
      <c r="B18" s="897"/>
      <c r="C18" s="897"/>
      <c r="D18" s="1077"/>
      <c r="E18" s="544" t="s">
        <v>561</v>
      </c>
      <c r="F18" s="1006"/>
      <c r="G18" s="1008"/>
      <c r="H18" s="1006"/>
      <c r="I18" s="1006"/>
      <c r="J18" s="1070"/>
      <c r="K18" s="1065"/>
      <c r="L18" s="1065"/>
      <c r="M18" s="1003"/>
      <c r="N18" s="997"/>
      <c r="O18" s="999"/>
      <c r="P18" s="1001"/>
      <c r="Q18" s="1023"/>
      <c r="R18" s="1063"/>
      <c r="S18" s="1063"/>
      <c r="T18" s="1098"/>
    </row>
    <row r="19" spans="1:21" ht="15" customHeight="1">
      <c r="A19" s="1018"/>
      <c r="B19" s="897"/>
      <c r="C19" s="897"/>
      <c r="D19" s="1077"/>
      <c r="E19" s="544" t="s">
        <v>214</v>
      </c>
      <c r="F19" s="1006"/>
      <c r="G19" s="1008"/>
      <c r="H19" s="1006"/>
      <c r="I19" s="1006"/>
      <c r="J19" s="1070"/>
      <c r="K19" s="1065"/>
      <c r="L19" s="1065"/>
      <c r="M19" s="1003"/>
      <c r="N19" s="997"/>
      <c r="O19" s="999"/>
      <c r="P19" s="1001"/>
      <c r="Q19" s="1023"/>
      <c r="R19" s="1063"/>
      <c r="S19" s="1063"/>
      <c r="T19" s="1098"/>
    </row>
    <row r="20" spans="1:21" ht="25.5" customHeight="1">
      <c r="A20" s="1018"/>
      <c r="B20" s="897"/>
      <c r="C20" s="897"/>
      <c r="D20" s="1077"/>
      <c r="E20" s="544" t="s">
        <v>1226</v>
      </c>
      <c r="F20" s="1006"/>
      <c r="G20" s="1008"/>
      <c r="H20" s="1006"/>
      <c r="I20" s="1006"/>
      <c r="J20" s="1070"/>
      <c r="K20" s="1065"/>
      <c r="L20" s="1065"/>
      <c r="M20" s="1003"/>
      <c r="N20" s="997"/>
      <c r="O20" s="999"/>
      <c r="P20" s="1001"/>
      <c r="Q20" s="1023"/>
      <c r="R20" s="1063"/>
      <c r="S20" s="1063"/>
      <c r="T20" s="1098"/>
    </row>
    <row r="21" spans="1:21" ht="15" customHeight="1">
      <c r="A21" s="1018"/>
      <c r="B21" s="897"/>
      <c r="C21" s="897"/>
      <c r="D21" s="1077"/>
      <c r="E21" s="544" t="s">
        <v>559</v>
      </c>
      <c r="F21" s="1006"/>
      <c r="G21" s="1008"/>
      <c r="H21" s="1006"/>
      <c r="I21" s="1006"/>
      <c r="J21" s="1070"/>
      <c r="K21" s="1065"/>
      <c r="L21" s="1065"/>
      <c r="M21" s="1003"/>
      <c r="N21" s="997"/>
      <c r="O21" s="999"/>
      <c r="P21" s="1001"/>
      <c r="Q21" s="1023"/>
      <c r="R21" s="1063"/>
      <c r="S21" s="1063"/>
      <c r="T21" s="1098"/>
    </row>
    <row r="22" spans="1:21" ht="15.75" customHeight="1">
      <c r="A22" s="1019"/>
      <c r="B22" s="897"/>
      <c r="C22" s="897"/>
      <c r="D22" s="1077"/>
      <c r="E22" s="544" t="s">
        <v>560</v>
      </c>
      <c r="F22" s="1006"/>
      <c r="G22" s="1008"/>
      <c r="H22" s="1006"/>
      <c r="I22" s="1006"/>
      <c r="J22" s="1070"/>
      <c r="K22" s="1065"/>
      <c r="L22" s="1065"/>
      <c r="M22" s="1003"/>
      <c r="N22" s="997"/>
      <c r="O22" s="999"/>
      <c r="P22" s="1001"/>
      <c r="Q22" s="1023"/>
      <c r="R22" s="1063"/>
      <c r="S22" s="1063"/>
      <c r="T22" s="1098"/>
    </row>
    <row r="23" spans="1:21" ht="13.5" customHeight="1">
      <c r="A23" s="1100">
        <v>2</v>
      </c>
      <c r="B23" s="897"/>
      <c r="C23" s="897"/>
      <c r="D23" s="1081" t="s">
        <v>1227</v>
      </c>
      <c r="E23" s="545" t="s">
        <v>1228</v>
      </c>
      <c r="F23" s="1072">
        <v>25</v>
      </c>
      <c r="G23" s="1075">
        <v>25</v>
      </c>
      <c r="H23" s="1072">
        <v>25</v>
      </c>
      <c r="I23" s="1072">
        <v>25</v>
      </c>
      <c r="J23" s="1058" t="s">
        <v>1249</v>
      </c>
      <c r="K23" s="1059">
        <v>3500000</v>
      </c>
      <c r="L23" s="1059">
        <v>2460826</v>
      </c>
      <c r="M23" s="999">
        <v>1</v>
      </c>
      <c r="N23" s="997"/>
      <c r="O23" s="999">
        <f>IF(M23&lt;1,(AVERAGE(F23:I26)/M23),SUM(F23:I23)/M23)/100</f>
        <v>1</v>
      </c>
      <c r="P23" s="1001" t="str">
        <f t="shared" ref="P23:P70" si="0">IF(O23&lt;=V$16,"T",IF(O23&lt;$Y$16,"R",IF(O23&gt;=$Y$16,"P")))</f>
        <v>P</v>
      </c>
      <c r="Q23" s="1023"/>
      <c r="R23" s="1023"/>
      <c r="S23" s="1023"/>
      <c r="T23" s="1099"/>
    </row>
    <row r="24" spans="1:21" ht="25.5" customHeight="1">
      <c r="A24" s="1018"/>
      <c r="B24" s="897"/>
      <c r="C24" s="897"/>
      <c r="D24" s="1081"/>
      <c r="E24" s="545" t="s">
        <v>561</v>
      </c>
      <c r="F24" s="1072"/>
      <c r="G24" s="1075"/>
      <c r="H24" s="1072"/>
      <c r="I24" s="1072"/>
      <c r="J24" s="1058"/>
      <c r="K24" s="1059"/>
      <c r="L24" s="1059"/>
      <c r="M24" s="999"/>
      <c r="N24" s="997"/>
      <c r="O24" s="999"/>
      <c r="P24" s="1001"/>
      <c r="Q24" s="1023"/>
      <c r="R24" s="1023"/>
      <c r="S24" s="1023"/>
      <c r="T24" s="1099"/>
    </row>
    <row r="25" spans="1:21" ht="15.75" customHeight="1" thickBot="1">
      <c r="A25" s="1018"/>
      <c r="B25" s="897"/>
      <c r="C25" s="897"/>
      <c r="D25" s="1081"/>
      <c r="E25" s="545" t="s">
        <v>1229</v>
      </c>
      <c r="F25" s="1072"/>
      <c r="G25" s="1075"/>
      <c r="H25" s="1072"/>
      <c r="I25" s="1072"/>
      <c r="J25" s="1058"/>
      <c r="K25" s="1059"/>
      <c r="L25" s="1059"/>
      <c r="M25" s="999"/>
      <c r="N25" s="997"/>
      <c r="O25" s="999"/>
      <c r="P25" s="1001"/>
      <c r="Q25" s="1023"/>
      <c r="R25" s="1023"/>
      <c r="S25" s="1023"/>
      <c r="T25" s="1099"/>
      <c r="U25" s="528"/>
    </row>
    <row r="26" spans="1:21" ht="15.75" customHeight="1">
      <c r="A26" s="1018"/>
      <c r="B26" s="897"/>
      <c r="C26" s="897"/>
      <c r="D26" s="1081"/>
      <c r="E26" s="545" t="s">
        <v>558</v>
      </c>
      <c r="F26" s="1072"/>
      <c r="G26" s="1075"/>
      <c r="H26" s="1072"/>
      <c r="I26" s="1072"/>
      <c r="J26" s="1058"/>
      <c r="K26" s="1059"/>
      <c r="L26" s="1059"/>
      <c r="M26" s="999"/>
      <c r="N26" s="997"/>
      <c r="O26" s="999"/>
      <c r="P26" s="1001"/>
      <c r="Q26" s="1023"/>
      <c r="R26" s="1023"/>
      <c r="S26" s="1023"/>
      <c r="T26" s="1099"/>
      <c r="U26" s="529"/>
    </row>
    <row r="27" spans="1:21" ht="15" customHeight="1">
      <c r="A27" s="1019"/>
      <c r="B27" s="897"/>
      <c r="C27" s="897"/>
      <c r="D27" s="1081"/>
      <c r="E27" s="545" t="s">
        <v>559</v>
      </c>
      <c r="F27" s="1072"/>
      <c r="G27" s="1075"/>
      <c r="H27" s="1072"/>
      <c r="I27" s="1072"/>
      <c r="J27" s="1058"/>
      <c r="K27" s="1059"/>
      <c r="L27" s="1059"/>
      <c r="M27" s="999"/>
      <c r="N27" s="997"/>
      <c r="O27" s="999"/>
      <c r="P27" s="1001"/>
      <c r="Q27" s="1023"/>
      <c r="R27" s="1023"/>
      <c r="S27" s="1023"/>
      <c r="T27" s="1099"/>
      <c r="U27" s="530"/>
    </row>
    <row r="28" spans="1:21" ht="13.5" customHeight="1">
      <c r="A28" s="1100">
        <v>3</v>
      </c>
      <c r="B28" s="897"/>
      <c r="C28" s="897"/>
      <c r="D28" s="1081"/>
      <c r="E28" s="545" t="s">
        <v>560</v>
      </c>
      <c r="F28" s="1072"/>
      <c r="G28" s="1075"/>
      <c r="H28" s="1072"/>
      <c r="I28" s="1072"/>
      <c r="J28" s="1058"/>
      <c r="K28" s="1059"/>
      <c r="L28" s="1059"/>
      <c r="M28" s="999"/>
      <c r="N28" s="997"/>
      <c r="O28" s="999"/>
      <c r="P28" s="1001"/>
      <c r="Q28" s="1023"/>
      <c r="R28" s="1023"/>
      <c r="S28" s="1023"/>
      <c r="T28" s="1099"/>
    </row>
    <row r="29" spans="1:21" ht="13.5" customHeight="1">
      <c r="A29" s="1018"/>
      <c r="B29" s="897"/>
      <c r="C29" s="897"/>
      <c r="D29" s="1082" t="s">
        <v>1230</v>
      </c>
      <c r="E29" s="546" t="s">
        <v>213</v>
      </c>
      <c r="F29" s="1078">
        <v>10</v>
      </c>
      <c r="G29" s="1079">
        <v>0</v>
      </c>
      <c r="H29" s="1078">
        <v>0</v>
      </c>
      <c r="I29" s="1078">
        <v>0</v>
      </c>
      <c r="J29" s="1085" t="s">
        <v>1250</v>
      </c>
      <c r="K29" s="1086">
        <v>5000000</v>
      </c>
      <c r="L29" s="1087"/>
      <c r="M29" s="1088">
        <v>1</v>
      </c>
      <c r="N29" s="997"/>
      <c r="O29" s="1003">
        <v>0.1</v>
      </c>
      <c r="P29" s="1001" t="str">
        <f t="shared" si="0"/>
        <v>P</v>
      </c>
      <c r="Q29" s="1023"/>
      <c r="R29" s="1023"/>
      <c r="S29" s="1023"/>
      <c r="T29" s="1099"/>
    </row>
    <row r="30" spans="1:21" ht="14.25" customHeight="1">
      <c r="A30" s="1018"/>
      <c r="B30" s="897"/>
      <c r="C30" s="897"/>
      <c r="D30" s="1082"/>
      <c r="E30" s="546" t="s">
        <v>561</v>
      </c>
      <c r="F30" s="1078"/>
      <c r="G30" s="1079"/>
      <c r="H30" s="1078"/>
      <c r="I30" s="1078"/>
      <c r="J30" s="1085"/>
      <c r="K30" s="1086"/>
      <c r="L30" s="1087"/>
      <c r="M30" s="1088"/>
      <c r="N30" s="997"/>
      <c r="O30" s="1003"/>
      <c r="P30" s="1001"/>
      <c r="Q30" s="1023"/>
      <c r="R30" s="1023"/>
      <c r="S30" s="1023"/>
      <c r="T30" s="1099"/>
    </row>
    <row r="31" spans="1:21" ht="13.5" customHeight="1">
      <c r="A31" s="1018"/>
      <c r="B31" s="897"/>
      <c r="C31" s="897"/>
      <c r="D31" s="1082"/>
      <c r="E31" s="546" t="s">
        <v>1186</v>
      </c>
      <c r="F31" s="1078"/>
      <c r="G31" s="1079"/>
      <c r="H31" s="1078"/>
      <c r="I31" s="1078"/>
      <c r="J31" s="1085"/>
      <c r="K31" s="1086"/>
      <c r="L31" s="1087"/>
      <c r="M31" s="1088"/>
      <c r="N31" s="997"/>
      <c r="O31" s="1003"/>
      <c r="P31" s="1001"/>
      <c r="Q31" s="1023"/>
      <c r="R31" s="1023"/>
      <c r="S31" s="1023"/>
      <c r="T31" s="1099"/>
    </row>
    <row r="32" spans="1:21" ht="14.25" customHeight="1">
      <c r="A32" s="1018"/>
      <c r="B32" s="897"/>
      <c r="C32" s="897"/>
      <c r="D32" s="1082"/>
      <c r="E32" s="546" t="s">
        <v>558</v>
      </c>
      <c r="F32" s="1078"/>
      <c r="G32" s="1079"/>
      <c r="H32" s="1078"/>
      <c r="I32" s="1078"/>
      <c r="J32" s="1085"/>
      <c r="K32" s="1086"/>
      <c r="L32" s="1087"/>
      <c r="M32" s="1088"/>
      <c r="N32" s="997"/>
      <c r="O32" s="1003"/>
      <c r="P32" s="1001"/>
      <c r="Q32" s="1023"/>
      <c r="R32" s="1023"/>
      <c r="S32" s="1023"/>
      <c r="T32" s="1099"/>
    </row>
    <row r="33" spans="1:20" ht="32.25" customHeight="1">
      <c r="A33" s="1018"/>
      <c r="B33" s="897"/>
      <c r="C33" s="897"/>
      <c r="D33" s="1082"/>
      <c r="E33" s="546" t="s">
        <v>559</v>
      </c>
      <c r="F33" s="1078"/>
      <c r="G33" s="1079"/>
      <c r="H33" s="1078"/>
      <c r="I33" s="1078"/>
      <c r="J33" s="1085"/>
      <c r="K33" s="1086"/>
      <c r="L33" s="1087"/>
      <c r="M33" s="1088"/>
      <c r="N33" s="997"/>
      <c r="O33" s="1003"/>
      <c r="P33" s="1001"/>
      <c r="Q33" s="1023"/>
      <c r="R33" s="1023"/>
      <c r="S33" s="1023"/>
      <c r="T33" s="1099"/>
    </row>
    <row r="34" spans="1:20" ht="32.25" customHeight="1">
      <c r="A34" s="1019"/>
      <c r="B34" s="897"/>
      <c r="C34" s="897"/>
      <c r="D34" s="1082"/>
      <c r="E34" s="546" t="s">
        <v>560</v>
      </c>
      <c r="F34" s="1078"/>
      <c r="G34" s="1079"/>
      <c r="H34" s="1078"/>
      <c r="I34" s="1078"/>
      <c r="J34" s="1085"/>
      <c r="K34" s="1086"/>
      <c r="L34" s="1087"/>
      <c r="M34" s="1088"/>
      <c r="N34" s="997"/>
      <c r="O34" s="1003"/>
      <c r="P34" s="1001"/>
      <c r="Q34" s="1023"/>
      <c r="R34" s="1023"/>
      <c r="S34" s="1023"/>
      <c r="T34" s="1099"/>
    </row>
    <row r="35" spans="1:20" ht="32.25" customHeight="1">
      <c r="A35" s="1100">
        <v>4</v>
      </c>
      <c r="B35" s="897"/>
      <c r="C35" s="897"/>
      <c r="D35" s="1083" t="s">
        <v>673</v>
      </c>
      <c r="E35" s="545" t="s">
        <v>674</v>
      </c>
      <c r="F35" s="1072">
        <v>25</v>
      </c>
      <c r="G35" s="1075">
        <v>25</v>
      </c>
      <c r="H35" s="1072">
        <v>25</v>
      </c>
      <c r="I35" s="1072">
        <v>25</v>
      </c>
      <c r="J35" s="1089" t="s">
        <v>1251</v>
      </c>
      <c r="K35" s="1059">
        <v>0</v>
      </c>
      <c r="L35" s="1059"/>
      <c r="M35" s="999">
        <v>1</v>
      </c>
      <c r="N35" s="997"/>
      <c r="O35" s="999">
        <v>1</v>
      </c>
      <c r="P35" s="1001" t="str">
        <f t="shared" si="0"/>
        <v>P</v>
      </c>
      <c r="Q35" s="1023"/>
      <c r="R35" s="1023"/>
      <c r="S35" s="1023"/>
      <c r="T35" s="1099"/>
    </row>
    <row r="36" spans="1:20" ht="32.25" customHeight="1">
      <c r="A36" s="1018"/>
      <c r="B36" s="897"/>
      <c r="C36" s="897"/>
      <c r="D36" s="1083"/>
      <c r="E36" s="545" t="s">
        <v>561</v>
      </c>
      <c r="F36" s="1072"/>
      <c r="G36" s="1075"/>
      <c r="H36" s="1072"/>
      <c r="I36" s="1072"/>
      <c r="J36" s="1090"/>
      <c r="K36" s="1059"/>
      <c r="L36" s="1059"/>
      <c r="M36" s="999"/>
      <c r="N36" s="997"/>
      <c r="O36" s="999"/>
      <c r="P36" s="1001"/>
      <c r="Q36" s="1023"/>
      <c r="R36" s="1023"/>
      <c r="S36" s="1023"/>
      <c r="T36" s="1099"/>
    </row>
    <row r="37" spans="1:20" ht="32.25" customHeight="1">
      <c r="A37" s="1018"/>
      <c r="B37" s="897"/>
      <c r="C37" s="897"/>
      <c r="D37" s="1083"/>
      <c r="E37" s="545" t="s">
        <v>214</v>
      </c>
      <c r="F37" s="1072"/>
      <c r="G37" s="1075"/>
      <c r="H37" s="1072"/>
      <c r="I37" s="1072"/>
      <c r="J37" s="1090"/>
      <c r="K37" s="1059"/>
      <c r="L37" s="1059"/>
      <c r="M37" s="999"/>
      <c r="N37" s="997"/>
      <c r="O37" s="999"/>
      <c r="P37" s="1001"/>
      <c r="Q37" s="1023"/>
      <c r="R37" s="1023"/>
      <c r="S37" s="1023"/>
      <c r="T37" s="1099"/>
    </row>
    <row r="38" spans="1:20" ht="32.25" customHeight="1">
      <c r="A38" s="1018"/>
      <c r="B38" s="897"/>
      <c r="C38" s="897"/>
      <c r="D38" s="1083"/>
      <c r="E38" s="545" t="s">
        <v>558</v>
      </c>
      <c r="F38" s="1072"/>
      <c r="G38" s="1075"/>
      <c r="H38" s="1072"/>
      <c r="I38" s="1072"/>
      <c r="J38" s="1090"/>
      <c r="K38" s="1059"/>
      <c r="L38" s="1059"/>
      <c r="M38" s="999"/>
      <c r="N38" s="997"/>
      <c r="O38" s="999"/>
      <c r="P38" s="1001"/>
      <c r="Q38" s="1023"/>
      <c r="R38" s="1023"/>
      <c r="S38" s="1023"/>
      <c r="T38" s="1099"/>
    </row>
    <row r="39" spans="1:20" ht="32.25" customHeight="1">
      <c r="A39" s="1018"/>
      <c r="B39" s="897"/>
      <c r="C39" s="897"/>
      <c r="D39" s="1083"/>
      <c r="E39" s="545" t="s">
        <v>559</v>
      </c>
      <c r="F39" s="1072"/>
      <c r="G39" s="1075"/>
      <c r="H39" s="1072"/>
      <c r="I39" s="1072"/>
      <c r="J39" s="1090"/>
      <c r="K39" s="1059"/>
      <c r="L39" s="1059"/>
      <c r="M39" s="999"/>
      <c r="N39" s="997"/>
      <c r="O39" s="999"/>
      <c r="P39" s="1001"/>
      <c r="Q39" s="1023"/>
      <c r="R39" s="1023"/>
      <c r="S39" s="1023"/>
      <c r="T39" s="1099"/>
    </row>
    <row r="40" spans="1:20" ht="23.25" customHeight="1">
      <c r="A40" s="1019"/>
      <c r="B40" s="897"/>
      <c r="C40" s="897"/>
      <c r="D40" s="1083"/>
      <c r="E40" s="545" t="s">
        <v>560</v>
      </c>
      <c r="F40" s="1072"/>
      <c r="G40" s="1075"/>
      <c r="H40" s="1072"/>
      <c r="I40" s="1072"/>
      <c r="J40" s="1090"/>
      <c r="K40" s="1059"/>
      <c r="L40" s="1059"/>
      <c r="M40" s="999"/>
      <c r="N40" s="997"/>
      <c r="O40" s="999"/>
      <c r="P40" s="1001"/>
      <c r="Q40" s="1023"/>
      <c r="R40" s="1023"/>
      <c r="S40" s="1023"/>
      <c r="T40" s="1099"/>
    </row>
    <row r="41" spans="1:20" ht="32.25" hidden="1" customHeight="1">
      <c r="A41" s="589"/>
      <c r="B41" s="897"/>
      <c r="C41" s="897"/>
      <c r="D41" s="1081" t="s">
        <v>1183</v>
      </c>
      <c r="E41" s="545" t="s">
        <v>556</v>
      </c>
      <c r="F41" s="1072">
        <v>25</v>
      </c>
      <c r="G41" s="1075">
        <v>0</v>
      </c>
      <c r="H41" s="1072">
        <v>50</v>
      </c>
      <c r="I41" s="1072">
        <v>25</v>
      </c>
      <c r="J41" s="1071" t="s">
        <v>1252</v>
      </c>
      <c r="K41" s="1059">
        <v>59000</v>
      </c>
      <c r="L41" s="1059">
        <v>59000</v>
      </c>
      <c r="M41" s="999">
        <v>1</v>
      </c>
      <c r="N41" s="579"/>
      <c r="O41" s="580"/>
      <c r="P41" s="21" t="str">
        <f t="shared" si="0"/>
        <v>T</v>
      </c>
      <c r="Q41" s="1023"/>
      <c r="R41" s="1023"/>
      <c r="S41" s="1023"/>
      <c r="T41" s="1099"/>
    </row>
    <row r="42" spans="1:20" ht="32.25" hidden="1" customHeight="1" thickBot="1">
      <c r="A42" s="589"/>
      <c r="B42" s="897"/>
      <c r="C42" s="897"/>
      <c r="D42" s="1081"/>
      <c r="E42" s="545" t="s">
        <v>476</v>
      </c>
      <c r="F42" s="1072"/>
      <c r="G42" s="1075"/>
      <c r="H42" s="1072"/>
      <c r="I42" s="1072"/>
      <c r="J42" s="1071"/>
      <c r="K42" s="1059"/>
      <c r="L42" s="1059"/>
      <c r="M42" s="999"/>
      <c r="N42" s="579"/>
      <c r="O42" s="580"/>
      <c r="P42" s="21" t="str">
        <f t="shared" si="0"/>
        <v>T</v>
      </c>
      <c r="Q42" s="1023"/>
      <c r="R42" s="1023"/>
      <c r="S42" s="1023"/>
      <c r="T42" s="1099"/>
    </row>
    <row r="43" spans="1:20" ht="32.25" customHeight="1">
      <c r="A43" s="1100">
        <v>5</v>
      </c>
      <c r="B43" s="897"/>
      <c r="C43" s="897"/>
      <c r="D43" s="1081"/>
      <c r="E43" s="545" t="s">
        <v>215</v>
      </c>
      <c r="F43" s="1072"/>
      <c r="G43" s="1075"/>
      <c r="H43" s="1072"/>
      <c r="I43" s="1072"/>
      <c r="J43" s="1071"/>
      <c r="K43" s="1059"/>
      <c r="L43" s="1059"/>
      <c r="M43" s="999"/>
      <c r="N43" s="1091"/>
      <c r="O43" s="1092">
        <v>1</v>
      </c>
      <c r="P43" s="1001" t="str">
        <f t="shared" si="0"/>
        <v>P</v>
      </c>
      <c r="Q43" s="1023"/>
      <c r="R43" s="1023"/>
      <c r="S43" s="1023"/>
      <c r="T43" s="1099"/>
    </row>
    <row r="44" spans="1:20" ht="32.25" customHeight="1">
      <c r="A44" s="1019"/>
      <c r="B44" s="897"/>
      <c r="C44" s="897"/>
      <c r="D44" s="1081"/>
      <c r="E44" s="545" t="s">
        <v>557</v>
      </c>
      <c r="F44" s="1072"/>
      <c r="G44" s="1075"/>
      <c r="H44" s="1072"/>
      <c r="I44" s="1072"/>
      <c r="J44" s="1071"/>
      <c r="K44" s="1059"/>
      <c r="L44" s="1059"/>
      <c r="M44" s="999"/>
      <c r="N44" s="1091"/>
      <c r="O44" s="1092"/>
      <c r="P44" s="1001"/>
      <c r="Q44" s="1023"/>
      <c r="R44" s="1023"/>
      <c r="S44" s="1023"/>
      <c r="T44" s="1099"/>
    </row>
    <row r="45" spans="1:20" ht="25.5" customHeight="1">
      <c r="A45" s="1100">
        <v>6</v>
      </c>
      <c r="B45" s="897"/>
      <c r="C45" s="897"/>
      <c r="D45" s="1081" t="s">
        <v>1231</v>
      </c>
      <c r="E45" s="545" t="s">
        <v>1184</v>
      </c>
      <c r="F45" s="1072">
        <v>0</v>
      </c>
      <c r="G45" s="1075">
        <v>10</v>
      </c>
      <c r="H45" s="1072">
        <v>90</v>
      </c>
      <c r="I45" s="1072">
        <v>0</v>
      </c>
      <c r="J45" s="1072" t="s">
        <v>1253</v>
      </c>
      <c r="K45" s="1059">
        <v>2500000</v>
      </c>
      <c r="L45" s="1059"/>
      <c r="M45" s="999">
        <v>1</v>
      </c>
      <c r="N45" s="1093">
        <v>0</v>
      </c>
      <c r="O45" s="1094">
        <v>1</v>
      </c>
      <c r="P45" s="1001" t="str">
        <f t="shared" si="0"/>
        <v>P</v>
      </c>
      <c r="Q45" s="1023"/>
      <c r="R45" s="1023"/>
      <c r="S45" s="1023"/>
      <c r="T45" s="1099"/>
    </row>
    <row r="46" spans="1:20" ht="24.75" customHeight="1">
      <c r="A46" s="1018"/>
      <c r="B46" s="897"/>
      <c r="C46" s="897"/>
      <c r="D46" s="1081"/>
      <c r="E46" s="545" t="s">
        <v>476</v>
      </c>
      <c r="F46" s="1072"/>
      <c r="G46" s="1075"/>
      <c r="H46" s="1072"/>
      <c r="I46" s="1072"/>
      <c r="J46" s="1072"/>
      <c r="K46" s="1059"/>
      <c r="L46" s="1059"/>
      <c r="M46" s="999"/>
      <c r="N46" s="1093"/>
      <c r="O46" s="1094"/>
      <c r="P46" s="1001"/>
      <c r="Q46" s="1023"/>
      <c r="R46" s="1023"/>
      <c r="S46" s="1023"/>
      <c r="T46" s="1099"/>
    </row>
    <row r="47" spans="1:20" ht="15" customHeight="1">
      <c r="A47" s="1018"/>
      <c r="B47" s="897"/>
      <c r="C47" s="897"/>
      <c r="D47" s="1081"/>
      <c r="E47" s="545" t="s">
        <v>215</v>
      </c>
      <c r="F47" s="1072"/>
      <c r="G47" s="1075"/>
      <c r="H47" s="1072"/>
      <c r="I47" s="1072"/>
      <c r="J47" s="1072"/>
      <c r="K47" s="1059"/>
      <c r="L47" s="1059"/>
      <c r="M47" s="999"/>
      <c r="N47" s="1093"/>
      <c r="O47" s="1094"/>
      <c r="P47" s="1001"/>
      <c r="Q47" s="1023"/>
      <c r="R47" s="1023"/>
      <c r="S47" s="1023"/>
      <c r="T47" s="1099"/>
    </row>
    <row r="48" spans="1:20" ht="15" customHeight="1">
      <c r="A48" s="1019"/>
      <c r="B48" s="897"/>
      <c r="C48" s="897"/>
      <c r="D48" s="1081"/>
      <c r="E48" s="545" t="s">
        <v>1185</v>
      </c>
      <c r="F48" s="1072"/>
      <c r="G48" s="1075"/>
      <c r="H48" s="1072"/>
      <c r="I48" s="1072"/>
      <c r="J48" s="1072"/>
      <c r="K48" s="1059"/>
      <c r="L48" s="1059"/>
      <c r="M48" s="999"/>
      <c r="N48" s="1093"/>
      <c r="O48" s="1094"/>
      <c r="P48" s="1001"/>
      <c r="Q48" s="1023"/>
      <c r="R48" s="1023"/>
      <c r="S48" s="1023"/>
      <c r="T48" s="1099"/>
    </row>
    <row r="49" spans="1:20" ht="15" customHeight="1">
      <c r="A49" s="1100">
        <v>7</v>
      </c>
      <c r="B49" s="897"/>
      <c r="C49" s="897"/>
      <c r="D49" s="1077" t="s">
        <v>1232</v>
      </c>
      <c r="E49" s="544" t="s">
        <v>556</v>
      </c>
      <c r="F49" s="1006">
        <v>0</v>
      </c>
      <c r="G49" s="1008">
        <v>0</v>
      </c>
      <c r="H49" s="1006">
        <v>0</v>
      </c>
      <c r="I49" s="1006">
        <v>0</v>
      </c>
      <c r="J49" s="1070" t="s">
        <v>1254</v>
      </c>
      <c r="K49" s="1065">
        <v>90000</v>
      </c>
      <c r="L49" s="1065"/>
      <c r="M49" s="1003">
        <v>1</v>
      </c>
      <c r="N49" s="1093"/>
      <c r="O49" s="1094">
        <v>0</v>
      </c>
      <c r="P49" s="1001" t="str">
        <f t="shared" si="0"/>
        <v>T</v>
      </c>
      <c r="Q49" s="1023"/>
      <c r="R49" s="1023"/>
      <c r="S49" s="1023"/>
      <c r="T49" s="1099"/>
    </row>
    <row r="50" spans="1:20" ht="27.75" customHeight="1">
      <c r="A50" s="1018"/>
      <c r="B50" s="897"/>
      <c r="C50" s="897"/>
      <c r="D50" s="1077"/>
      <c r="E50" s="544" t="s">
        <v>1233</v>
      </c>
      <c r="F50" s="1006"/>
      <c r="G50" s="1008"/>
      <c r="H50" s="1006"/>
      <c r="I50" s="1006"/>
      <c r="J50" s="1070"/>
      <c r="K50" s="1065"/>
      <c r="L50" s="1065"/>
      <c r="M50" s="1003"/>
      <c r="N50" s="1093"/>
      <c r="O50" s="1094"/>
      <c r="P50" s="1001"/>
      <c r="Q50" s="1023"/>
      <c r="R50" s="1023"/>
      <c r="S50" s="1023"/>
      <c r="T50" s="1099"/>
    </row>
    <row r="51" spans="1:20" ht="23.25" customHeight="1">
      <c r="A51" s="1018"/>
      <c r="B51" s="897"/>
      <c r="C51" s="897"/>
      <c r="D51" s="1077"/>
      <c r="E51" s="544" t="s">
        <v>1234</v>
      </c>
      <c r="F51" s="1006"/>
      <c r="G51" s="1008"/>
      <c r="H51" s="1006"/>
      <c r="I51" s="1006"/>
      <c r="J51" s="1070"/>
      <c r="K51" s="1065"/>
      <c r="L51" s="1065"/>
      <c r="M51" s="1003"/>
      <c r="N51" s="1093"/>
      <c r="O51" s="1094"/>
      <c r="P51" s="1001"/>
      <c r="Q51" s="1023"/>
      <c r="R51" s="1023"/>
      <c r="S51" s="1023"/>
      <c r="T51" s="1099"/>
    </row>
    <row r="52" spans="1:20" ht="15" customHeight="1">
      <c r="A52" s="1019"/>
      <c r="B52" s="897"/>
      <c r="C52" s="897"/>
      <c r="D52" s="1077"/>
      <c r="E52" s="544" t="s">
        <v>557</v>
      </c>
      <c r="F52" s="1006"/>
      <c r="G52" s="1008"/>
      <c r="H52" s="1006"/>
      <c r="I52" s="1006"/>
      <c r="J52" s="1070"/>
      <c r="K52" s="1065"/>
      <c r="L52" s="1065"/>
      <c r="M52" s="1003"/>
      <c r="N52" s="1093"/>
      <c r="O52" s="1094"/>
      <c r="P52" s="1001"/>
      <c r="Q52" s="1023"/>
      <c r="R52" s="1023"/>
      <c r="S52" s="1023"/>
      <c r="T52" s="1099"/>
    </row>
    <row r="53" spans="1:20" ht="28.5" customHeight="1">
      <c r="A53" s="1100">
        <v>8</v>
      </c>
      <c r="B53" s="897"/>
      <c r="C53" s="897"/>
      <c r="D53" s="1081" t="s">
        <v>1235</v>
      </c>
      <c r="E53" s="545" t="s">
        <v>1184</v>
      </c>
      <c r="F53" s="1072">
        <v>100</v>
      </c>
      <c r="G53" s="1075" t="s">
        <v>941</v>
      </c>
      <c r="H53" s="1072" t="s">
        <v>941</v>
      </c>
      <c r="I53" s="1072"/>
      <c r="J53" s="1071" t="s">
        <v>1255</v>
      </c>
      <c r="K53" s="1059">
        <v>0</v>
      </c>
      <c r="L53" s="1059"/>
      <c r="M53" s="999">
        <v>1</v>
      </c>
      <c r="N53" s="1091">
        <v>0</v>
      </c>
      <c r="O53" s="999">
        <v>1</v>
      </c>
      <c r="P53" s="1001" t="str">
        <f t="shared" si="0"/>
        <v>P</v>
      </c>
      <c r="Q53" s="1023"/>
      <c r="R53" s="1023"/>
      <c r="S53" s="1023"/>
      <c r="T53" s="1099"/>
    </row>
    <row r="54" spans="1:20" ht="24" customHeight="1">
      <c r="A54" s="1018"/>
      <c r="B54" s="897"/>
      <c r="C54" s="897"/>
      <c r="D54" s="1081"/>
      <c r="E54" s="545" t="s">
        <v>476</v>
      </c>
      <c r="F54" s="1072"/>
      <c r="G54" s="1075"/>
      <c r="H54" s="1072"/>
      <c r="I54" s="1072"/>
      <c r="J54" s="1071"/>
      <c r="K54" s="1059"/>
      <c r="L54" s="1059"/>
      <c r="M54" s="999"/>
      <c r="N54" s="1091"/>
      <c r="O54" s="999"/>
      <c r="P54" s="1001"/>
      <c r="Q54" s="1023"/>
      <c r="R54" s="1023"/>
      <c r="S54" s="1023"/>
      <c r="T54" s="1099"/>
    </row>
    <row r="55" spans="1:20" ht="15" customHeight="1">
      <c r="A55" s="1018"/>
      <c r="B55" s="897"/>
      <c r="C55" s="897"/>
      <c r="D55" s="1081"/>
      <c r="E55" s="545" t="s">
        <v>215</v>
      </c>
      <c r="F55" s="1072"/>
      <c r="G55" s="1075"/>
      <c r="H55" s="1072"/>
      <c r="I55" s="1072"/>
      <c r="J55" s="1071"/>
      <c r="K55" s="1059"/>
      <c r="L55" s="1059"/>
      <c r="M55" s="999"/>
      <c r="N55" s="1091"/>
      <c r="O55" s="999"/>
      <c r="P55" s="1001"/>
      <c r="Q55" s="1023"/>
      <c r="R55" s="1023"/>
      <c r="S55" s="1023"/>
      <c r="T55" s="1099"/>
    </row>
    <row r="56" spans="1:20" ht="15" customHeight="1">
      <c r="A56" s="1019"/>
      <c r="B56" s="897"/>
      <c r="C56" s="897"/>
      <c r="D56" s="1081"/>
      <c r="E56" s="545" t="s">
        <v>1185</v>
      </c>
      <c r="F56" s="1072"/>
      <c r="G56" s="1075"/>
      <c r="H56" s="1072"/>
      <c r="I56" s="1072"/>
      <c r="J56" s="1071"/>
      <c r="K56" s="1059"/>
      <c r="L56" s="1059"/>
      <c r="M56" s="999"/>
      <c r="N56" s="1091"/>
      <c r="O56" s="999"/>
      <c r="P56" s="1001"/>
      <c r="Q56" s="1023"/>
      <c r="R56" s="1023"/>
      <c r="S56" s="1023"/>
      <c r="T56" s="1099"/>
    </row>
    <row r="57" spans="1:20" ht="15" customHeight="1">
      <c r="A57" s="1101">
        <v>8</v>
      </c>
      <c r="B57" s="897"/>
      <c r="C57" s="897"/>
      <c r="D57" s="1081" t="s">
        <v>1236</v>
      </c>
      <c r="E57" s="545" t="s">
        <v>213</v>
      </c>
      <c r="F57" s="1072">
        <v>100</v>
      </c>
      <c r="G57" s="1075"/>
      <c r="H57" s="1072"/>
      <c r="I57" s="1072"/>
      <c r="J57" s="1058" t="s">
        <v>1256</v>
      </c>
      <c r="K57" s="1059">
        <v>1000000</v>
      </c>
      <c r="L57" s="1059">
        <v>0</v>
      </c>
      <c r="M57" s="999">
        <v>1</v>
      </c>
      <c r="N57" s="1095">
        <v>0</v>
      </c>
      <c r="O57" s="1096">
        <v>1</v>
      </c>
      <c r="P57" s="1001" t="str">
        <f t="shared" si="0"/>
        <v>P</v>
      </c>
      <c r="Q57" s="1023"/>
      <c r="R57" s="1023"/>
      <c r="S57" s="1023"/>
      <c r="T57" s="1099"/>
    </row>
    <row r="58" spans="1:20" ht="15" customHeight="1">
      <c r="A58" s="1102"/>
      <c r="B58" s="897"/>
      <c r="C58" s="897"/>
      <c r="D58" s="1081"/>
      <c r="E58" s="545" t="s">
        <v>1237</v>
      </c>
      <c r="F58" s="1072"/>
      <c r="G58" s="1075"/>
      <c r="H58" s="1072"/>
      <c r="I58" s="1072"/>
      <c r="J58" s="1058"/>
      <c r="K58" s="1059"/>
      <c r="L58" s="1059"/>
      <c r="M58" s="999"/>
      <c r="N58" s="1095"/>
      <c r="O58" s="1096"/>
      <c r="P58" s="1001"/>
      <c r="Q58" s="1023"/>
      <c r="R58" s="1023"/>
      <c r="S58" s="1023"/>
      <c r="T58" s="1099"/>
    </row>
    <row r="59" spans="1:20" ht="15" customHeight="1">
      <c r="A59" s="1102"/>
      <c r="B59" s="897"/>
      <c r="C59" s="897"/>
      <c r="D59" s="1081"/>
      <c r="E59" s="545" t="s">
        <v>214</v>
      </c>
      <c r="F59" s="1072"/>
      <c r="G59" s="1075"/>
      <c r="H59" s="1072"/>
      <c r="I59" s="1072"/>
      <c r="J59" s="1058"/>
      <c r="K59" s="1059"/>
      <c r="L59" s="1059"/>
      <c r="M59" s="999"/>
      <c r="N59" s="1095"/>
      <c r="O59" s="1096"/>
      <c r="P59" s="1001"/>
      <c r="Q59" s="1023"/>
      <c r="R59" s="1023"/>
      <c r="S59" s="1023"/>
      <c r="T59" s="1099"/>
    </row>
    <row r="60" spans="1:20" ht="14.25" customHeight="1">
      <c r="A60" s="1102"/>
      <c r="B60" s="1073" t="s">
        <v>369</v>
      </c>
      <c r="C60" s="897"/>
      <c r="D60" s="1081"/>
      <c r="E60" s="545" t="s">
        <v>558</v>
      </c>
      <c r="F60" s="1072"/>
      <c r="G60" s="1075"/>
      <c r="H60" s="1072"/>
      <c r="I60" s="1072"/>
      <c r="J60" s="1058"/>
      <c r="K60" s="1059"/>
      <c r="L60" s="1059"/>
      <c r="M60" s="999"/>
      <c r="N60" s="1095"/>
      <c r="O60" s="1096"/>
      <c r="P60" s="1001"/>
      <c r="Q60" s="1023"/>
      <c r="R60" s="1023"/>
      <c r="S60" s="1023"/>
      <c r="T60" s="1099"/>
    </row>
    <row r="61" spans="1:20" ht="14.25" customHeight="1">
      <c r="A61" s="1102"/>
      <c r="B61" s="1073"/>
      <c r="C61" s="897"/>
      <c r="D61" s="1081"/>
      <c r="E61" s="545" t="s">
        <v>559</v>
      </c>
      <c r="F61" s="1072"/>
      <c r="G61" s="1075"/>
      <c r="H61" s="1072"/>
      <c r="I61" s="1072"/>
      <c r="J61" s="1058"/>
      <c r="K61" s="1059"/>
      <c r="L61" s="1059"/>
      <c r="M61" s="999"/>
      <c r="N61" s="1095"/>
      <c r="O61" s="1096"/>
      <c r="P61" s="1001"/>
      <c r="Q61" s="1023"/>
      <c r="R61" s="1023"/>
      <c r="S61" s="1023"/>
      <c r="T61" s="1099"/>
    </row>
    <row r="62" spans="1:20" ht="22.5" customHeight="1">
      <c r="A62" s="1103"/>
      <c r="B62" s="1073"/>
      <c r="C62" s="897"/>
      <c r="D62" s="1081"/>
      <c r="E62" s="545" t="s">
        <v>560</v>
      </c>
      <c r="F62" s="1072"/>
      <c r="G62" s="1075"/>
      <c r="H62" s="1072"/>
      <c r="I62" s="1072"/>
      <c r="J62" s="1058"/>
      <c r="K62" s="1059"/>
      <c r="L62" s="1059"/>
      <c r="M62" s="999"/>
      <c r="N62" s="1095"/>
      <c r="O62" s="1096"/>
      <c r="P62" s="1001"/>
      <c r="Q62" s="1023"/>
      <c r="R62" s="1023"/>
      <c r="S62" s="1023"/>
      <c r="T62" s="1099"/>
    </row>
    <row r="63" spans="1:20" ht="14.25" customHeight="1">
      <c r="A63" s="1101">
        <v>9</v>
      </c>
      <c r="B63" s="1073"/>
      <c r="C63" s="897"/>
      <c r="D63" s="1083" t="s">
        <v>1187</v>
      </c>
      <c r="E63" s="545" t="s">
        <v>1042</v>
      </c>
      <c r="F63" s="1072">
        <v>25</v>
      </c>
      <c r="G63" s="1075">
        <v>25</v>
      </c>
      <c r="H63" s="1072">
        <v>50</v>
      </c>
      <c r="I63" s="1072">
        <v>15</v>
      </c>
      <c r="J63" s="1058" t="s">
        <v>1257</v>
      </c>
      <c r="K63" s="1059">
        <v>0</v>
      </c>
      <c r="L63" s="1059">
        <v>0</v>
      </c>
      <c r="M63" s="999">
        <v>1</v>
      </c>
      <c r="N63" s="1095">
        <v>0</v>
      </c>
      <c r="O63" s="1096">
        <v>1</v>
      </c>
      <c r="P63" s="1001" t="str">
        <f t="shared" si="0"/>
        <v>P</v>
      </c>
      <c r="Q63" s="1023"/>
      <c r="R63" s="1023"/>
      <c r="S63" s="1023"/>
      <c r="T63" s="1099"/>
    </row>
    <row r="64" spans="1:20" ht="24" customHeight="1">
      <c r="A64" s="1102"/>
      <c r="B64" s="1073"/>
      <c r="C64" s="897"/>
      <c r="D64" s="1083"/>
      <c r="E64" s="545" t="s">
        <v>1238</v>
      </c>
      <c r="F64" s="1072"/>
      <c r="G64" s="1075"/>
      <c r="H64" s="1072"/>
      <c r="I64" s="1072"/>
      <c r="J64" s="1058"/>
      <c r="K64" s="1059"/>
      <c r="L64" s="1059"/>
      <c r="M64" s="999"/>
      <c r="N64" s="1095"/>
      <c r="O64" s="1096"/>
      <c r="P64" s="1001"/>
      <c r="Q64" s="1023"/>
      <c r="R64" s="1023"/>
      <c r="S64" s="1023"/>
      <c r="T64" s="1099"/>
    </row>
    <row r="65" spans="1:20" ht="15" customHeight="1">
      <c r="A65" s="1103"/>
      <c r="B65" s="1073"/>
      <c r="C65" s="897"/>
      <c r="D65" s="1083"/>
      <c r="E65" s="545" t="s">
        <v>1043</v>
      </c>
      <c r="F65" s="1072"/>
      <c r="G65" s="1075"/>
      <c r="H65" s="1072"/>
      <c r="I65" s="1072"/>
      <c r="J65" s="1058"/>
      <c r="K65" s="1059"/>
      <c r="L65" s="1059"/>
      <c r="M65" s="999"/>
      <c r="N65" s="1095"/>
      <c r="O65" s="1096"/>
      <c r="P65" s="1001"/>
      <c r="Q65" s="1023"/>
      <c r="R65" s="1023"/>
      <c r="S65" s="1023"/>
      <c r="T65" s="1099"/>
    </row>
    <row r="66" spans="1:20" ht="15" customHeight="1">
      <c r="A66" s="1101">
        <v>10</v>
      </c>
      <c r="B66" s="1073"/>
      <c r="C66" s="897"/>
      <c r="D66" s="1082" t="s">
        <v>1239</v>
      </c>
      <c r="E66" s="546" t="s">
        <v>1240</v>
      </c>
      <c r="F66" s="1078">
        <v>0</v>
      </c>
      <c r="G66" s="1079">
        <v>0</v>
      </c>
      <c r="H66" s="1078">
        <v>0</v>
      </c>
      <c r="I66" s="1078">
        <v>0</v>
      </c>
      <c r="J66" s="1085" t="s">
        <v>1250</v>
      </c>
      <c r="K66" s="1086">
        <v>0</v>
      </c>
      <c r="L66" s="1086">
        <v>0</v>
      </c>
      <c r="M66" s="1088">
        <v>1</v>
      </c>
      <c r="N66" s="1095"/>
      <c r="O66" s="1096"/>
      <c r="P66" s="1001" t="str">
        <f t="shared" si="0"/>
        <v>T</v>
      </c>
      <c r="Q66" s="1023"/>
      <c r="R66" s="1023"/>
      <c r="S66" s="1023"/>
      <c r="T66" s="1099"/>
    </row>
    <row r="67" spans="1:20" ht="15" customHeight="1">
      <c r="A67" s="1102"/>
      <c r="B67" s="1073"/>
      <c r="C67" s="897"/>
      <c r="D67" s="1082"/>
      <c r="E67" s="546" t="s">
        <v>1241</v>
      </c>
      <c r="F67" s="1078"/>
      <c r="G67" s="1079"/>
      <c r="H67" s="1078"/>
      <c r="I67" s="1078"/>
      <c r="J67" s="1085"/>
      <c r="K67" s="1086"/>
      <c r="L67" s="1086"/>
      <c r="M67" s="1088"/>
      <c r="N67" s="1095"/>
      <c r="O67" s="1096"/>
      <c r="P67" s="1001"/>
      <c r="Q67" s="1023"/>
      <c r="R67" s="1023"/>
      <c r="S67" s="1023"/>
      <c r="T67" s="1099"/>
    </row>
    <row r="68" spans="1:20" ht="15" customHeight="1">
      <c r="A68" s="1102"/>
      <c r="B68" s="1073"/>
      <c r="C68" s="897"/>
      <c r="D68" s="1082"/>
      <c r="E68" s="546" t="s">
        <v>1242</v>
      </c>
      <c r="F68" s="1078"/>
      <c r="G68" s="1079"/>
      <c r="H68" s="1078"/>
      <c r="I68" s="1078"/>
      <c r="J68" s="1085"/>
      <c r="K68" s="1086"/>
      <c r="L68" s="1086"/>
      <c r="M68" s="1088"/>
      <c r="N68" s="1095"/>
      <c r="O68" s="1096"/>
      <c r="P68" s="1001"/>
      <c r="Q68" s="1023"/>
      <c r="R68" s="1023"/>
      <c r="S68" s="1023"/>
      <c r="T68" s="1099"/>
    </row>
    <row r="69" spans="1:20" ht="15.75" customHeight="1">
      <c r="A69" s="1103"/>
      <c r="B69" s="1073"/>
      <c r="C69" s="897"/>
      <c r="D69" s="1082"/>
      <c r="E69" s="546" t="s">
        <v>1243</v>
      </c>
      <c r="F69" s="1078"/>
      <c r="G69" s="1079"/>
      <c r="H69" s="1078"/>
      <c r="I69" s="1078"/>
      <c r="J69" s="1085"/>
      <c r="K69" s="1086"/>
      <c r="L69" s="1086"/>
      <c r="M69" s="1088"/>
      <c r="N69" s="1095"/>
      <c r="O69" s="1096"/>
      <c r="P69" s="1001"/>
      <c r="Q69" s="1023"/>
      <c r="R69" s="1023"/>
      <c r="S69" s="1023"/>
      <c r="T69" s="1099"/>
    </row>
    <row r="70" spans="1:20" ht="15.75">
      <c r="A70" s="1101">
        <v>11</v>
      </c>
      <c r="B70" s="1073"/>
      <c r="C70" s="897"/>
      <c r="D70" s="1082" t="s">
        <v>1244</v>
      </c>
      <c r="E70" s="546" t="s">
        <v>1245</v>
      </c>
      <c r="F70" s="1078">
        <v>25</v>
      </c>
      <c r="G70" s="1078">
        <v>25</v>
      </c>
      <c r="H70" s="1078">
        <v>25</v>
      </c>
      <c r="I70" s="1078">
        <v>25</v>
      </c>
      <c r="J70" s="1085" t="s">
        <v>1258</v>
      </c>
      <c r="K70" s="1086">
        <v>0</v>
      </c>
      <c r="L70" s="1086">
        <v>0</v>
      </c>
      <c r="M70" s="1088">
        <v>1</v>
      </c>
      <c r="N70" s="1105"/>
      <c r="O70" s="1105">
        <v>100</v>
      </c>
      <c r="P70" s="1001" t="str">
        <f t="shared" si="0"/>
        <v>P</v>
      </c>
      <c r="Q70" s="583"/>
      <c r="R70" s="583"/>
      <c r="S70" s="583"/>
      <c r="T70" s="585"/>
    </row>
    <row r="71" spans="1:20" ht="15.75">
      <c r="A71" s="1102"/>
      <c r="B71" s="1073"/>
      <c r="C71" s="897"/>
      <c r="D71" s="1082"/>
      <c r="E71" s="546" t="s">
        <v>1246</v>
      </c>
      <c r="F71" s="1078"/>
      <c r="G71" s="1078"/>
      <c r="H71" s="1078"/>
      <c r="I71" s="1078"/>
      <c r="J71" s="1085"/>
      <c r="K71" s="1086"/>
      <c r="L71" s="1086"/>
      <c r="M71" s="1088"/>
      <c r="N71" s="1105"/>
      <c r="O71" s="1105"/>
      <c r="P71" s="1001"/>
      <c r="Q71" s="583"/>
      <c r="R71" s="583"/>
      <c r="S71" s="583"/>
      <c r="T71" s="585"/>
    </row>
    <row r="72" spans="1:20" ht="16.5" thickBot="1">
      <c r="A72" s="1104"/>
      <c r="B72" s="1074"/>
      <c r="C72" s="898"/>
      <c r="D72" s="1084"/>
      <c r="E72" s="586" t="s">
        <v>1247</v>
      </c>
      <c r="F72" s="1080"/>
      <c r="G72" s="1080"/>
      <c r="H72" s="1080"/>
      <c r="I72" s="1080"/>
      <c r="J72" s="1108"/>
      <c r="K72" s="1109"/>
      <c r="L72" s="1109"/>
      <c r="M72" s="1110"/>
      <c r="N72" s="1106"/>
      <c r="O72" s="1106"/>
      <c r="P72" s="1107"/>
      <c r="Q72" s="587"/>
      <c r="R72" s="587"/>
      <c r="S72" s="587"/>
      <c r="T72" s="588"/>
    </row>
    <row r="73" spans="1:20">
      <c r="R73" s="581"/>
      <c r="S73" s="582"/>
    </row>
    <row r="74" spans="1:20">
      <c r="R74" s="581"/>
      <c r="S74" s="582"/>
    </row>
    <row r="75" spans="1:20">
      <c r="R75" s="581"/>
      <c r="S75" s="582"/>
    </row>
    <row r="76" spans="1:20">
      <c r="R76" s="581"/>
      <c r="S76" s="582"/>
    </row>
  </sheetData>
  <mergeCells count="234">
    <mergeCell ref="A70:A72"/>
    <mergeCell ref="Q63:Q65"/>
    <mergeCell ref="R63:R65"/>
    <mergeCell ref="S63:S65"/>
    <mergeCell ref="T63:T65"/>
    <mergeCell ref="Q66:Q69"/>
    <mergeCell ref="R66:R69"/>
    <mergeCell ref="S66:S69"/>
    <mergeCell ref="T66:T69"/>
    <mergeCell ref="A66:A69"/>
    <mergeCell ref="O70:O72"/>
    <mergeCell ref="P66:P69"/>
    <mergeCell ref="P70:P72"/>
    <mergeCell ref="J66:J69"/>
    <mergeCell ref="K66:K69"/>
    <mergeCell ref="L66:L69"/>
    <mergeCell ref="M66:M69"/>
    <mergeCell ref="J70:J72"/>
    <mergeCell ref="K70:K72"/>
    <mergeCell ref="L70:L72"/>
    <mergeCell ref="M70:M72"/>
    <mergeCell ref="N70:N72"/>
    <mergeCell ref="F66:F69"/>
    <mergeCell ref="G66:G69"/>
    <mergeCell ref="A23:A27"/>
    <mergeCell ref="A28:A34"/>
    <mergeCell ref="A35:A40"/>
    <mergeCell ref="A43:A44"/>
    <mergeCell ref="A45:A48"/>
    <mergeCell ref="A49:A52"/>
    <mergeCell ref="A53:A56"/>
    <mergeCell ref="A57:A62"/>
    <mergeCell ref="A63:A65"/>
    <mergeCell ref="Q49:Q52"/>
    <mergeCell ref="R49:R52"/>
    <mergeCell ref="S49:S52"/>
    <mergeCell ref="T49:T52"/>
    <mergeCell ref="Q53:Q56"/>
    <mergeCell ref="R53:R56"/>
    <mergeCell ref="S53:S56"/>
    <mergeCell ref="T53:T56"/>
    <mergeCell ref="Q57:Q62"/>
    <mergeCell ref="R57:R62"/>
    <mergeCell ref="S57:S62"/>
    <mergeCell ref="T57:T62"/>
    <mergeCell ref="Q35:Q40"/>
    <mergeCell ref="R35:R40"/>
    <mergeCell ref="S35:S40"/>
    <mergeCell ref="T35:T40"/>
    <mergeCell ref="Q41:Q44"/>
    <mergeCell ref="R41:R44"/>
    <mergeCell ref="S41:S44"/>
    <mergeCell ref="T41:T44"/>
    <mergeCell ref="Q45:Q48"/>
    <mergeCell ref="R45:R48"/>
    <mergeCell ref="S45:S48"/>
    <mergeCell ref="T45:T48"/>
    <mergeCell ref="T17:T22"/>
    <mergeCell ref="Q23:Q28"/>
    <mergeCell ref="R23:R28"/>
    <mergeCell ref="S23:S28"/>
    <mergeCell ref="T23:T28"/>
    <mergeCell ref="Q29:Q34"/>
    <mergeCell ref="R29:R34"/>
    <mergeCell ref="S29:S34"/>
    <mergeCell ref="T29:T34"/>
    <mergeCell ref="P23:P28"/>
    <mergeCell ref="P29:P34"/>
    <mergeCell ref="P35:P40"/>
    <mergeCell ref="P43:P44"/>
    <mergeCell ref="P45:P48"/>
    <mergeCell ref="P49:P52"/>
    <mergeCell ref="P53:P56"/>
    <mergeCell ref="P57:P62"/>
    <mergeCell ref="P63:P65"/>
    <mergeCell ref="O49:O52"/>
    <mergeCell ref="N53:N56"/>
    <mergeCell ref="O53:O56"/>
    <mergeCell ref="N57:N62"/>
    <mergeCell ref="O57:O62"/>
    <mergeCell ref="N63:N65"/>
    <mergeCell ref="O63:O65"/>
    <mergeCell ref="N66:N69"/>
    <mergeCell ref="O66:O69"/>
    <mergeCell ref="N49:N52"/>
    <mergeCell ref="O23:O28"/>
    <mergeCell ref="N29:N34"/>
    <mergeCell ref="O29:O34"/>
    <mergeCell ref="N35:N40"/>
    <mergeCell ref="O35:O40"/>
    <mergeCell ref="N43:N44"/>
    <mergeCell ref="O43:O44"/>
    <mergeCell ref="N45:N48"/>
    <mergeCell ref="O45:O48"/>
    <mergeCell ref="N23:N28"/>
    <mergeCell ref="J49:J52"/>
    <mergeCell ref="K49:K52"/>
    <mergeCell ref="L49:L52"/>
    <mergeCell ref="M49:M52"/>
    <mergeCell ref="J53:J56"/>
    <mergeCell ref="K53:K56"/>
    <mergeCell ref="L53:L56"/>
    <mergeCell ref="M53:M56"/>
    <mergeCell ref="J57:J62"/>
    <mergeCell ref="K57:K62"/>
    <mergeCell ref="L57:L62"/>
    <mergeCell ref="M57:M62"/>
    <mergeCell ref="J23:J28"/>
    <mergeCell ref="K23:K28"/>
    <mergeCell ref="L23:L28"/>
    <mergeCell ref="M23:M28"/>
    <mergeCell ref="J29:J34"/>
    <mergeCell ref="K29:K34"/>
    <mergeCell ref="L29:L34"/>
    <mergeCell ref="M29:M34"/>
    <mergeCell ref="J35:J40"/>
    <mergeCell ref="K35:K40"/>
    <mergeCell ref="L35:L40"/>
    <mergeCell ref="M35:M40"/>
    <mergeCell ref="I49:I52"/>
    <mergeCell ref="H66:H69"/>
    <mergeCell ref="I66:I69"/>
    <mergeCell ref="F70:F72"/>
    <mergeCell ref="G70:G72"/>
    <mergeCell ref="H70:H72"/>
    <mergeCell ref="I70:I72"/>
    <mergeCell ref="D23:D28"/>
    <mergeCell ref="D29:D34"/>
    <mergeCell ref="D35:D40"/>
    <mergeCell ref="D41:D44"/>
    <mergeCell ref="D45:D48"/>
    <mergeCell ref="D49:D52"/>
    <mergeCell ref="D53:D56"/>
    <mergeCell ref="D57:D62"/>
    <mergeCell ref="D63:D65"/>
    <mergeCell ref="D66:D69"/>
    <mergeCell ref="D70:D72"/>
    <mergeCell ref="I53:I56"/>
    <mergeCell ref="F57:F62"/>
    <mergeCell ref="G57:G62"/>
    <mergeCell ref="H57:H62"/>
    <mergeCell ref="I57:I62"/>
    <mergeCell ref="F63:F65"/>
    <mergeCell ref="D17:D22"/>
    <mergeCell ref="I23:I28"/>
    <mergeCell ref="F29:F34"/>
    <mergeCell ref="G29:G34"/>
    <mergeCell ref="H29:H34"/>
    <mergeCell ref="I29:I34"/>
    <mergeCell ref="F35:F40"/>
    <mergeCell ref="G35:G40"/>
    <mergeCell ref="H35:H40"/>
    <mergeCell ref="I35:I40"/>
    <mergeCell ref="B60:B72"/>
    <mergeCell ref="F23:F28"/>
    <mergeCell ref="G23:G28"/>
    <mergeCell ref="H23:H28"/>
    <mergeCell ref="F41:F44"/>
    <mergeCell ref="G41:G44"/>
    <mergeCell ref="H41:H44"/>
    <mergeCell ref="F53:F56"/>
    <mergeCell ref="G53:G56"/>
    <mergeCell ref="H53:H56"/>
    <mergeCell ref="H63:H65"/>
    <mergeCell ref="F45:F48"/>
    <mergeCell ref="G45:G48"/>
    <mergeCell ref="H45:H48"/>
    <mergeCell ref="F49:F52"/>
    <mergeCell ref="G49:G52"/>
    <mergeCell ref="H49:H52"/>
    <mergeCell ref="G63:G65"/>
    <mergeCell ref="J63:J65"/>
    <mergeCell ref="K63:K65"/>
    <mergeCell ref="L63:L65"/>
    <mergeCell ref="M63:M65"/>
    <mergeCell ref="E14:E15"/>
    <mergeCell ref="S17:S22"/>
    <mergeCell ref="L17:L22"/>
    <mergeCell ref="F14:I14"/>
    <mergeCell ref="J14:J15"/>
    <mergeCell ref="R17:R22"/>
    <mergeCell ref="J17:J22"/>
    <mergeCell ref="K17:K22"/>
    <mergeCell ref="I17:I22"/>
    <mergeCell ref="J41:J44"/>
    <mergeCell ref="K41:K44"/>
    <mergeCell ref="L41:L44"/>
    <mergeCell ref="M41:M44"/>
    <mergeCell ref="J45:J48"/>
    <mergeCell ref="K45:K48"/>
    <mergeCell ref="L45:L48"/>
    <mergeCell ref="M45:M48"/>
    <mergeCell ref="I63:I65"/>
    <mergeCell ref="I41:I44"/>
    <mergeCell ref="I45:I48"/>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A13:L13"/>
    <mergeCell ref="M13:T13"/>
    <mergeCell ref="A14:A15"/>
    <mergeCell ref="D14:D15"/>
    <mergeCell ref="N14:P14"/>
    <mergeCell ref="Q14:Q15"/>
    <mergeCell ref="N17:N22"/>
    <mergeCell ref="O17:O22"/>
    <mergeCell ref="P17:P22"/>
    <mergeCell ref="M17:M22"/>
    <mergeCell ref="B17:B59"/>
    <mergeCell ref="F17:F22"/>
    <mergeCell ref="G17:G22"/>
    <mergeCell ref="H17:H22"/>
    <mergeCell ref="T14:T15"/>
    <mergeCell ref="K14:K15"/>
    <mergeCell ref="L14:L15"/>
    <mergeCell ref="M14:M15"/>
    <mergeCell ref="B14:B15"/>
    <mergeCell ref="C14:C15"/>
    <mergeCell ref="A17:A22"/>
    <mergeCell ref="R14:R15"/>
    <mergeCell ref="Q17:Q22"/>
    <mergeCell ref="C17:C72"/>
  </mergeCells>
  <conditionalFormatting sqref="P17 P23 P29 P35 P41:P43 P45 P49 P53 P57 P63 P66 P70">
    <cfRule type="containsText" dxfId="103" priority="1" stopIfTrue="1" operator="containsText" text="P">
      <formula>NOT(ISERROR(SEARCH("P",P17)))</formula>
    </cfRule>
    <cfRule type="containsText" dxfId="102" priority="2" stopIfTrue="1" operator="containsText" text="R">
      <formula>NOT(ISERROR(SEARCH("R",P17)))</formula>
    </cfRule>
    <cfRule type="containsText" dxfId="101" priority="3" operator="containsText" text="T">
      <formula>NOT(ISERROR(SEARCH("T",P17)))</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57"/>
  <sheetViews>
    <sheetView topLeftCell="A18" zoomScaleNormal="100" workbookViewId="0">
      <selection activeCell="E56" sqref="E56"/>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5.140625" style="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8.710937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875"/>
      <c r="B2" s="876"/>
      <c r="C2" s="876"/>
      <c r="D2" s="876"/>
      <c r="E2" s="877"/>
      <c r="F2" s="884" t="s">
        <v>18</v>
      </c>
      <c r="G2" s="885"/>
      <c r="H2" s="885"/>
      <c r="I2" s="885"/>
      <c r="J2" s="885"/>
      <c r="K2" s="885"/>
      <c r="L2" s="885"/>
      <c r="M2" s="886"/>
      <c r="N2" s="857" t="s">
        <v>645</v>
      </c>
      <c r="O2" s="858"/>
      <c r="P2" s="858"/>
      <c r="Q2" s="858"/>
      <c r="R2" s="858"/>
      <c r="S2" s="858"/>
      <c r="T2" s="859"/>
    </row>
    <row r="3" spans="1:20" ht="14.25" thickBot="1">
      <c r="A3" s="878"/>
      <c r="B3" s="879"/>
      <c r="C3" s="879"/>
      <c r="D3" s="879"/>
      <c r="E3" s="880"/>
      <c r="F3" s="860" t="s">
        <v>17</v>
      </c>
      <c r="G3" s="861"/>
      <c r="H3" s="861"/>
      <c r="I3" s="861"/>
      <c r="J3" s="861"/>
      <c r="K3" s="861"/>
      <c r="L3" s="861"/>
      <c r="M3" s="862"/>
      <c r="N3" s="866" t="s">
        <v>23</v>
      </c>
      <c r="O3" s="867"/>
      <c r="P3" s="867"/>
      <c r="Q3" s="867"/>
      <c r="R3" s="867"/>
      <c r="S3" s="867"/>
      <c r="T3" s="868"/>
    </row>
    <row r="4" spans="1:20" ht="14.25" thickBot="1">
      <c r="A4" s="881"/>
      <c r="B4" s="882"/>
      <c r="C4" s="882"/>
      <c r="D4" s="882"/>
      <c r="E4" s="883"/>
      <c r="F4" s="863"/>
      <c r="G4" s="864"/>
      <c r="H4" s="864"/>
      <c r="I4" s="864"/>
      <c r="J4" s="864"/>
      <c r="K4" s="864"/>
      <c r="L4" s="864"/>
      <c r="M4" s="865"/>
      <c r="N4" s="869" t="s">
        <v>8</v>
      </c>
      <c r="O4" s="870"/>
      <c r="P4" s="870"/>
      <c r="Q4" s="870"/>
      <c r="R4" s="870"/>
      <c r="S4" s="870"/>
      <c r="T4" s="871"/>
    </row>
    <row r="5" spans="1:20">
      <c r="A5" s="2"/>
      <c r="B5" s="2"/>
      <c r="C5" s="2"/>
      <c r="D5" s="2"/>
      <c r="E5" s="2"/>
      <c r="F5" s="2"/>
      <c r="G5" s="2"/>
      <c r="H5" s="2"/>
      <c r="I5" s="2"/>
      <c r="J5" s="3"/>
      <c r="K5" s="3"/>
      <c r="L5" s="4"/>
      <c r="M5" s="4"/>
      <c r="N5" s="4"/>
      <c r="O5" s="4"/>
      <c r="P5" s="4"/>
      <c r="Q5" s="4"/>
      <c r="R5" s="4"/>
      <c r="S5" s="4"/>
      <c r="T5" s="4"/>
    </row>
    <row r="6" spans="1:20">
      <c r="A6" s="846" t="s">
        <v>112</v>
      </c>
      <c r="B6" s="846"/>
      <c r="C6" s="846"/>
      <c r="D6" s="846"/>
      <c r="E6" s="846"/>
      <c r="F6" s="872" t="s">
        <v>113</v>
      </c>
      <c r="G6" s="873"/>
      <c r="H6" s="873"/>
      <c r="I6" s="873"/>
      <c r="J6" s="873"/>
      <c r="K6" s="873"/>
      <c r="L6" s="873"/>
      <c r="M6" s="874"/>
      <c r="N6" s="4"/>
      <c r="O6" s="4"/>
      <c r="P6" s="4"/>
      <c r="Q6" s="4"/>
      <c r="R6" s="4"/>
      <c r="S6" s="4"/>
      <c r="T6" s="4"/>
    </row>
    <row r="7" spans="1:20" ht="15">
      <c r="A7" s="846" t="s">
        <v>114</v>
      </c>
      <c r="B7" s="846"/>
      <c r="C7" s="846"/>
      <c r="D7" s="846"/>
      <c r="E7" s="846"/>
      <c r="F7" s="820">
        <v>2024</v>
      </c>
      <c r="G7" s="821"/>
      <c r="H7" s="821"/>
      <c r="I7" s="821"/>
      <c r="J7" s="821"/>
      <c r="K7" s="821"/>
      <c r="L7" s="821"/>
      <c r="M7" s="822"/>
      <c r="N7" s="4"/>
      <c r="O7" s="4"/>
      <c r="P7" s="4"/>
      <c r="Q7" s="4"/>
      <c r="R7" s="4"/>
      <c r="S7" s="4"/>
      <c r="T7" s="4"/>
    </row>
    <row r="8" spans="1:20" ht="15">
      <c r="A8" s="846" t="s">
        <v>115</v>
      </c>
      <c r="B8" s="846"/>
      <c r="C8" s="846"/>
      <c r="D8" s="846"/>
      <c r="E8" s="846"/>
      <c r="F8" s="820" t="s">
        <v>713</v>
      </c>
      <c r="G8" s="821"/>
      <c r="H8" s="821"/>
      <c r="I8" s="821"/>
      <c r="J8" s="821"/>
      <c r="K8" s="821"/>
      <c r="L8" s="821"/>
      <c r="M8" s="822"/>
      <c r="N8" s="4"/>
      <c r="O8" s="4"/>
      <c r="P8" s="4"/>
      <c r="Q8" s="4"/>
      <c r="R8" s="4"/>
      <c r="S8" s="4"/>
      <c r="T8" s="4"/>
    </row>
    <row r="9" spans="1:20" ht="15">
      <c r="A9" s="846" t="s">
        <v>7</v>
      </c>
      <c r="B9" s="846"/>
      <c r="C9" s="846"/>
      <c r="D9" s="846"/>
      <c r="E9" s="846"/>
      <c r="F9" s="820" t="s">
        <v>1263</v>
      </c>
      <c r="G9" s="821"/>
      <c r="H9" s="821"/>
      <c r="I9" s="821"/>
      <c r="J9" s="821"/>
      <c r="K9" s="821"/>
      <c r="L9" s="821"/>
      <c r="M9" s="822"/>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23" t="s">
        <v>9</v>
      </c>
      <c r="B11" s="824"/>
      <c r="C11" s="824"/>
      <c r="D11" s="824"/>
      <c r="E11" s="824"/>
      <c r="F11" s="824"/>
      <c r="G11" s="824"/>
      <c r="H11" s="824"/>
      <c r="I11" s="824"/>
      <c r="J11" s="824"/>
      <c r="K11" s="824"/>
      <c r="L11" s="824"/>
      <c r="M11" s="824"/>
      <c r="N11" s="824"/>
      <c r="O11" s="824"/>
      <c r="P11" s="824"/>
      <c r="Q11" s="824"/>
      <c r="R11" s="824"/>
      <c r="S11" s="824"/>
      <c r="T11" s="825"/>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26" t="s">
        <v>16</v>
      </c>
      <c r="B13" s="827"/>
      <c r="C13" s="827"/>
      <c r="D13" s="827"/>
      <c r="E13" s="827"/>
      <c r="F13" s="827"/>
      <c r="G13" s="827"/>
      <c r="H13" s="827"/>
      <c r="I13" s="827"/>
      <c r="J13" s="827"/>
      <c r="K13" s="827"/>
      <c r="L13" s="828"/>
      <c r="M13" s="829" t="s">
        <v>1</v>
      </c>
      <c r="N13" s="829"/>
      <c r="O13" s="829"/>
      <c r="P13" s="829"/>
      <c r="Q13" s="829"/>
      <c r="R13" s="829"/>
      <c r="S13" s="829"/>
      <c r="T13" s="830"/>
    </row>
    <row r="14" spans="1:20" ht="27" customHeight="1" thickBot="1">
      <c r="A14" s="835" t="s">
        <v>27</v>
      </c>
      <c r="B14" s="844" t="s">
        <v>290</v>
      </c>
      <c r="C14" s="844" t="s">
        <v>291</v>
      </c>
      <c r="D14" s="835" t="s">
        <v>26</v>
      </c>
      <c r="E14" s="839" t="s">
        <v>19</v>
      </c>
      <c r="F14" s="841" t="s">
        <v>11</v>
      </c>
      <c r="G14" s="842"/>
      <c r="H14" s="842"/>
      <c r="I14" s="843"/>
      <c r="J14" s="831" t="s">
        <v>20</v>
      </c>
      <c r="K14" s="831" t="s">
        <v>21</v>
      </c>
      <c r="L14" s="831" t="s">
        <v>2</v>
      </c>
      <c r="M14" s="833" t="s">
        <v>22</v>
      </c>
      <c r="N14" s="848" t="s">
        <v>3</v>
      </c>
      <c r="O14" s="849"/>
      <c r="P14" s="850"/>
      <c r="Q14" s="851" t="s">
        <v>188</v>
      </c>
      <c r="R14" s="853" t="s">
        <v>5</v>
      </c>
      <c r="S14" s="10" t="s">
        <v>29</v>
      </c>
      <c r="T14" s="855" t="s">
        <v>0</v>
      </c>
    </row>
    <row r="15" spans="1:20" ht="33.75" customHeight="1" thickBot="1">
      <c r="A15" s="836"/>
      <c r="B15" s="845"/>
      <c r="C15" s="845"/>
      <c r="D15" s="836"/>
      <c r="E15" s="840"/>
      <c r="F15" s="11" t="s">
        <v>12</v>
      </c>
      <c r="G15" s="11" t="s">
        <v>13</v>
      </c>
      <c r="H15" s="11" t="s">
        <v>14</v>
      </c>
      <c r="I15" s="11" t="s">
        <v>15</v>
      </c>
      <c r="J15" s="832"/>
      <c r="K15" s="832"/>
      <c r="L15" s="832"/>
      <c r="M15" s="834"/>
      <c r="N15" s="35" t="s">
        <v>30</v>
      </c>
      <c r="O15" s="13" t="s">
        <v>28</v>
      </c>
      <c r="P15" s="14" t="s">
        <v>31</v>
      </c>
      <c r="Q15" s="852"/>
      <c r="R15" s="854"/>
      <c r="S15" s="15"/>
      <c r="T15" s="856"/>
    </row>
    <row r="16" spans="1:20" ht="14.25" thickBot="1">
      <c r="A16" s="2"/>
      <c r="B16" s="2"/>
      <c r="C16" s="2"/>
      <c r="D16" s="2"/>
      <c r="E16" s="2"/>
      <c r="F16" s="2"/>
      <c r="G16" s="2"/>
      <c r="H16" s="45"/>
      <c r="I16" s="2"/>
      <c r="J16" s="2"/>
      <c r="K16" s="2"/>
      <c r="L16" s="16"/>
      <c r="M16" s="2"/>
      <c r="Q16" s="2"/>
      <c r="R16" s="2"/>
      <c r="S16" s="2"/>
      <c r="T16" s="2"/>
    </row>
    <row r="17" spans="1:20" ht="48" customHeight="1">
      <c r="A17" s="1115">
        <v>1</v>
      </c>
      <c r="B17" s="1129" t="s">
        <v>295</v>
      </c>
      <c r="C17" s="1118" t="s">
        <v>360</v>
      </c>
      <c r="D17" s="914" t="s">
        <v>116</v>
      </c>
      <c r="E17" s="200" t="s">
        <v>117</v>
      </c>
      <c r="F17" s="213">
        <v>3</v>
      </c>
      <c r="G17" s="213">
        <v>3</v>
      </c>
      <c r="H17" s="213">
        <v>3</v>
      </c>
      <c r="I17" s="213">
        <v>3</v>
      </c>
      <c r="J17" s="200" t="s">
        <v>118</v>
      </c>
      <c r="K17" s="260">
        <v>0</v>
      </c>
      <c r="L17" s="203"/>
      <c r="M17" s="250">
        <v>3</v>
      </c>
      <c r="N17" s="251">
        <f>IF(M17&lt;1,M17-AVERAGE(F17:I17),M17-(SUM(F17:I17)))</f>
        <v>-9</v>
      </c>
      <c r="O17" s="225">
        <f>IF(M17&lt;1,(AVERAGE(F17:I17)/M17),SUM(F17:I17)/M17)</f>
        <v>4</v>
      </c>
      <c r="P17" s="627" t="str">
        <f>IF(O17&lt;=V$16,"T",IF(O17&lt;$Y$16,"R",IF(O17&gt;=$Y$16,"P")))</f>
        <v>P</v>
      </c>
      <c r="Q17" s="695"/>
      <c r="R17" s="1136" t="s">
        <v>970</v>
      </c>
      <c r="S17" s="1132" t="s">
        <v>971</v>
      </c>
      <c r="T17" s="1134" t="s">
        <v>972</v>
      </c>
    </row>
    <row r="18" spans="1:20" ht="48">
      <c r="A18" s="1116"/>
      <c r="B18" s="1130"/>
      <c r="C18" s="1119"/>
      <c r="D18" s="816"/>
      <c r="E18" s="216" t="s">
        <v>119</v>
      </c>
      <c r="F18" s="236">
        <v>3</v>
      </c>
      <c r="G18" s="236">
        <v>3</v>
      </c>
      <c r="H18" s="236">
        <v>3</v>
      </c>
      <c r="I18" s="236">
        <v>3</v>
      </c>
      <c r="J18" s="216" t="s">
        <v>120</v>
      </c>
      <c r="K18" s="262">
        <v>0</v>
      </c>
      <c r="L18" s="185"/>
      <c r="M18" s="693">
        <v>3</v>
      </c>
      <c r="N18" s="197">
        <f>IF(M18&lt;1,M18-AVERAGE(F18:I18),M18-(SUM(F18:I18)))</f>
        <v>-9</v>
      </c>
      <c r="O18" s="198">
        <v>1</v>
      </c>
      <c r="P18" s="639" t="str">
        <f t="shared" ref="P18:P43" si="0">IF(O18&lt;=V$16,"T",IF(O18&lt;$Y$16,"R",IF(O18&gt;=$Y$16,"P")))</f>
        <v>P</v>
      </c>
      <c r="Q18" s="640"/>
      <c r="R18" s="1137"/>
      <c r="S18" s="1133"/>
      <c r="T18" s="1135"/>
    </row>
    <row r="19" spans="1:20" ht="60">
      <c r="A19" s="1116"/>
      <c r="B19" s="1130"/>
      <c r="C19" s="1119"/>
      <c r="D19" s="816"/>
      <c r="E19" s="216" t="s">
        <v>121</v>
      </c>
      <c r="F19" s="206">
        <v>3</v>
      </c>
      <c r="G19" s="206">
        <v>3</v>
      </c>
      <c r="H19" s="206">
        <v>3</v>
      </c>
      <c r="I19" s="206">
        <v>3</v>
      </c>
      <c r="J19" s="216" t="s">
        <v>122</v>
      </c>
      <c r="K19" s="262">
        <v>0</v>
      </c>
      <c r="L19" s="185"/>
      <c r="M19" s="206">
        <v>3</v>
      </c>
      <c r="N19" s="197">
        <f t="shared" ref="N19:N28" si="1">IF(M19&lt;1,M19-AVERAGE(F19:I19),M19-(SUM(F19:I19)))</f>
        <v>-9</v>
      </c>
      <c r="O19" s="198">
        <v>1</v>
      </c>
      <c r="P19" s="639" t="str">
        <f t="shared" si="0"/>
        <v>P</v>
      </c>
      <c r="Q19" s="640"/>
      <c r="R19" s="1137"/>
      <c r="S19" s="1133"/>
      <c r="T19" s="1135"/>
    </row>
    <row r="20" spans="1:20" ht="36">
      <c r="A20" s="1116"/>
      <c r="B20" s="1130"/>
      <c r="C20" s="1119"/>
      <c r="D20" s="816"/>
      <c r="E20" s="216" t="s">
        <v>123</v>
      </c>
      <c r="F20" s="206">
        <v>8</v>
      </c>
      <c r="G20" s="206">
        <v>8</v>
      </c>
      <c r="H20" s="206">
        <v>8</v>
      </c>
      <c r="I20" s="206">
        <v>8</v>
      </c>
      <c r="J20" s="216" t="s">
        <v>124</v>
      </c>
      <c r="K20" s="262">
        <v>0</v>
      </c>
      <c r="L20" s="185"/>
      <c r="M20" s="206">
        <v>3</v>
      </c>
      <c r="N20" s="197">
        <f t="shared" si="1"/>
        <v>-29</v>
      </c>
      <c r="O20" s="198">
        <v>1</v>
      </c>
      <c r="P20" s="639" t="str">
        <f t="shared" si="0"/>
        <v>P</v>
      </c>
      <c r="Q20" s="640"/>
      <c r="R20" s="1137"/>
      <c r="S20" s="1133"/>
      <c r="T20" s="1135"/>
    </row>
    <row r="21" spans="1:20" ht="36">
      <c r="A21" s="1116"/>
      <c r="B21" s="1130"/>
      <c r="C21" s="1119"/>
      <c r="D21" s="816"/>
      <c r="E21" s="216" t="s">
        <v>125</v>
      </c>
      <c r="F21" s="206">
        <v>3</v>
      </c>
      <c r="G21" s="206">
        <v>3</v>
      </c>
      <c r="H21" s="206">
        <v>3</v>
      </c>
      <c r="I21" s="206">
        <v>3</v>
      </c>
      <c r="J21" s="216" t="s">
        <v>126</v>
      </c>
      <c r="K21" s="262">
        <v>0</v>
      </c>
      <c r="L21" s="185"/>
      <c r="M21" s="206">
        <v>3</v>
      </c>
      <c r="N21" s="197">
        <f t="shared" si="1"/>
        <v>-9</v>
      </c>
      <c r="O21" s="198">
        <v>1</v>
      </c>
      <c r="P21" s="639" t="str">
        <f t="shared" si="0"/>
        <v>P</v>
      </c>
      <c r="Q21" s="640"/>
      <c r="R21" s="1137"/>
      <c r="S21" s="1133"/>
      <c r="T21" s="1135"/>
    </row>
    <row r="22" spans="1:20" ht="36">
      <c r="A22" s="1116"/>
      <c r="B22" s="1130"/>
      <c r="C22" s="1119"/>
      <c r="D22" s="816"/>
      <c r="E22" s="216" t="s">
        <v>127</v>
      </c>
      <c r="F22" s="206">
        <v>3</v>
      </c>
      <c r="G22" s="206">
        <v>3</v>
      </c>
      <c r="H22" s="206">
        <v>3</v>
      </c>
      <c r="I22" s="206">
        <v>3</v>
      </c>
      <c r="J22" s="216" t="s">
        <v>128</v>
      </c>
      <c r="K22" s="262">
        <v>0</v>
      </c>
      <c r="L22" s="185"/>
      <c r="M22" s="206">
        <v>3</v>
      </c>
      <c r="N22" s="197">
        <f t="shared" si="1"/>
        <v>-9</v>
      </c>
      <c r="O22" s="198">
        <v>1</v>
      </c>
      <c r="P22" s="639" t="str">
        <f t="shared" si="0"/>
        <v>P</v>
      </c>
      <c r="Q22" s="640"/>
      <c r="R22" s="1137"/>
      <c r="S22" s="1133"/>
      <c r="T22" s="1135"/>
    </row>
    <row r="23" spans="1:20" ht="24.75" customHeight="1">
      <c r="A23" s="1116"/>
      <c r="B23" s="1130"/>
      <c r="C23" s="1119"/>
      <c r="D23" s="816"/>
      <c r="E23" s="204" t="s">
        <v>129</v>
      </c>
      <c r="F23" s="206">
        <v>3</v>
      </c>
      <c r="G23" s="206">
        <v>3</v>
      </c>
      <c r="H23" s="206">
        <v>3</v>
      </c>
      <c r="I23" s="206">
        <v>3</v>
      </c>
      <c r="J23" s="216" t="s">
        <v>130</v>
      </c>
      <c r="K23" s="262">
        <v>0</v>
      </c>
      <c r="L23" s="185"/>
      <c r="M23" s="206">
        <v>3</v>
      </c>
      <c r="N23" s="197">
        <f t="shared" si="1"/>
        <v>-9</v>
      </c>
      <c r="O23" s="198">
        <v>1</v>
      </c>
      <c r="P23" s="639" t="str">
        <f t="shared" si="0"/>
        <v>P</v>
      </c>
      <c r="Q23" s="640"/>
      <c r="R23" s="1137"/>
      <c r="S23" s="1133"/>
      <c r="T23" s="1135"/>
    </row>
    <row r="24" spans="1:20" ht="36">
      <c r="A24" s="1116"/>
      <c r="B24" s="1130"/>
      <c r="C24" s="1119"/>
      <c r="D24" s="816"/>
      <c r="E24" s="204" t="s">
        <v>131</v>
      </c>
      <c r="F24" s="206">
        <v>3</v>
      </c>
      <c r="G24" s="206">
        <v>3</v>
      </c>
      <c r="H24" s="206">
        <v>3</v>
      </c>
      <c r="I24" s="206">
        <v>3</v>
      </c>
      <c r="J24" s="216" t="s">
        <v>132</v>
      </c>
      <c r="K24" s="262">
        <v>0</v>
      </c>
      <c r="L24" s="185"/>
      <c r="M24" s="206"/>
      <c r="N24" s="197">
        <f t="shared" si="1"/>
        <v>-3</v>
      </c>
      <c r="O24" s="198">
        <v>1</v>
      </c>
      <c r="P24" s="639" t="str">
        <f t="shared" si="0"/>
        <v>P</v>
      </c>
      <c r="Q24" s="640"/>
      <c r="R24" s="1137"/>
      <c r="S24" s="1133"/>
      <c r="T24" s="1135"/>
    </row>
    <row r="25" spans="1:20" ht="24" customHeight="1">
      <c r="A25" s="1116"/>
      <c r="B25" s="1130"/>
      <c r="C25" s="1119"/>
      <c r="D25" s="815" t="s">
        <v>133</v>
      </c>
      <c r="E25" s="204" t="s">
        <v>134</v>
      </c>
      <c r="F25" s="206">
        <v>8</v>
      </c>
      <c r="G25" s="206">
        <v>8</v>
      </c>
      <c r="H25" s="206">
        <v>8</v>
      </c>
      <c r="I25" s="206">
        <v>8</v>
      </c>
      <c r="J25" s="816" t="s">
        <v>135</v>
      </c>
      <c r="K25" s="262">
        <v>0</v>
      </c>
      <c r="L25" s="185"/>
      <c r="M25" s="206">
        <v>3</v>
      </c>
      <c r="N25" s="197">
        <v>3</v>
      </c>
      <c r="O25" s="198">
        <v>1</v>
      </c>
      <c r="P25" s="639" t="str">
        <f t="shared" si="0"/>
        <v>P</v>
      </c>
      <c r="Q25" s="640"/>
      <c r="R25" s="1111" t="s">
        <v>136</v>
      </c>
      <c r="S25" s="1111" t="s">
        <v>973</v>
      </c>
      <c r="T25" s="1113" t="s">
        <v>974</v>
      </c>
    </row>
    <row r="26" spans="1:20" ht="15" customHeight="1">
      <c r="A26" s="1116"/>
      <c r="B26" s="1130"/>
      <c r="C26" s="1119"/>
      <c r="D26" s="815"/>
      <c r="E26" s="216" t="s">
        <v>137</v>
      </c>
      <c r="F26" s="206">
        <v>3</v>
      </c>
      <c r="G26" s="206">
        <v>3</v>
      </c>
      <c r="H26" s="206">
        <v>3</v>
      </c>
      <c r="I26" s="206">
        <v>3</v>
      </c>
      <c r="J26" s="816"/>
      <c r="K26" s="262">
        <v>0</v>
      </c>
      <c r="L26" s="185"/>
      <c r="M26" s="206"/>
      <c r="N26" s="197">
        <v>1</v>
      </c>
      <c r="O26" s="198">
        <v>1</v>
      </c>
      <c r="P26" s="639" t="str">
        <f t="shared" si="0"/>
        <v>P</v>
      </c>
      <c r="Q26" s="640"/>
      <c r="R26" s="1111"/>
      <c r="S26" s="1111"/>
      <c r="T26" s="1113"/>
    </row>
    <row r="27" spans="1:20" ht="66.75" customHeight="1">
      <c r="A27" s="1116"/>
      <c r="B27" s="1130"/>
      <c r="C27" s="1119"/>
      <c r="D27" s="815"/>
      <c r="E27" s="204" t="s">
        <v>138</v>
      </c>
      <c r="F27" s="185"/>
      <c r="G27" s="185"/>
      <c r="H27" s="185"/>
      <c r="I27" s="185"/>
      <c r="J27" s="816"/>
      <c r="K27" s="262">
        <v>0</v>
      </c>
      <c r="L27" s="185"/>
      <c r="M27" s="206">
        <v>3</v>
      </c>
      <c r="N27" s="197">
        <f t="shared" si="1"/>
        <v>3</v>
      </c>
      <c r="O27" s="198">
        <v>1</v>
      </c>
      <c r="P27" s="639" t="str">
        <f t="shared" si="0"/>
        <v>P</v>
      </c>
      <c r="Q27" s="640"/>
      <c r="R27" s="1111"/>
      <c r="S27" s="1111"/>
      <c r="T27" s="1113"/>
    </row>
    <row r="28" spans="1:20" ht="24" customHeight="1">
      <c r="A28" s="1116"/>
      <c r="B28" s="1130"/>
      <c r="C28" s="1119"/>
      <c r="D28" s="815" t="s">
        <v>139</v>
      </c>
      <c r="E28" s="216" t="s">
        <v>140</v>
      </c>
      <c r="F28" s="206">
        <v>12</v>
      </c>
      <c r="G28" s="206">
        <v>12</v>
      </c>
      <c r="H28" s="206">
        <v>12</v>
      </c>
      <c r="I28" s="206">
        <v>12</v>
      </c>
      <c r="J28" s="216" t="s">
        <v>141</v>
      </c>
      <c r="K28" s="262">
        <v>0</v>
      </c>
      <c r="L28" s="185"/>
      <c r="M28" s="206"/>
      <c r="N28" s="197">
        <f t="shared" si="1"/>
        <v>-12</v>
      </c>
      <c r="O28" s="198">
        <v>1</v>
      </c>
      <c r="P28" s="639" t="str">
        <f t="shared" si="0"/>
        <v>P</v>
      </c>
      <c r="Q28" s="640"/>
      <c r="R28" s="1111" t="s">
        <v>142</v>
      </c>
      <c r="S28" s="1111" t="s">
        <v>143</v>
      </c>
      <c r="T28" s="1113" t="s">
        <v>144</v>
      </c>
    </row>
    <row r="29" spans="1:20" ht="36">
      <c r="A29" s="1116"/>
      <c r="B29" s="1130"/>
      <c r="C29" s="1119"/>
      <c r="D29" s="815"/>
      <c r="E29" s="216" t="s">
        <v>145</v>
      </c>
      <c r="F29" s="206">
        <v>3</v>
      </c>
      <c r="G29" s="206">
        <v>3</v>
      </c>
      <c r="H29" s="201">
        <v>3</v>
      </c>
      <c r="I29" s="201">
        <v>3</v>
      </c>
      <c r="J29" s="816" t="s">
        <v>146</v>
      </c>
      <c r="K29" s="262">
        <v>0</v>
      </c>
      <c r="L29" s="185"/>
      <c r="M29" s="206">
        <v>3</v>
      </c>
      <c r="N29" s="197">
        <v>3</v>
      </c>
      <c r="O29" s="198">
        <f>IF(M29&lt;1,(AVERAGE(F29:I29)/M29),SUM(F29:I29)/M29)</f>
        <v>4</v>
      </c>
      <c r="P29" s="639" t="str">
        <f t="shared" si="0"/>
        <v>P</v>
      </c>
      <c r="Q29" s="640"/>
      <c r="R29" s="1111"/>
      <c r="S29" s="1111"/>
      <c r="T29" s="1113"/>
    </row>
    <row r="30" spans="1:20" ht="24">
      <c r="A30" s="1116"/>
      <c r="B30" s="1130"/>
      <c r="C30" s="1119"/>
      <c r="D30" s="815"/>
      <c r="E30" s="216" t="s">
        <v>147</v>
      </c>
      <c r="F30" s="206">
        <v>3</v>
      </c>
      <c r="G30" s="206">
        <v>3</v>
      </c>
      <c r="H30" s="206">
        <v>3</v>
      </c>
      <c r="I30" s="206">
        <v>3</v>
      </c>
      <c r="J30" s="816"/>
      <c r="K30" s="262">
        <v>0</v>
      </c>
      <c r="L30" s="185"/>
      <c r="M30" s="206">
        <v>3</v>
      </c>
      <c r="N30" s="197">
        <v>3</v>
      </c>
      <c r="O30" s="198">
        <v>1</v>
      </c>
      <c r="P30" s="639" t="str">
        <f t="shared" si="0"/>
        <v>P</v>
      </c>
      <c r="Q30" s="640"/>
      <c r="R30" s="1111"/>
      <c r="S30" s="1111"/>
      <c r="T30" s="1113"/>
    </row>
    <row r="31" spans="1:20" ht="48.75" customHeight="1">
      <c r="A31" s="1116"/>
      <c r="B31" s="1130"/>
      <c r="C31" s="1119"/>
      <c r="D31" s="815" t="s">
        <v>148</v>
      </c>
      <c r="E31" s="216" t="s">
        <v>149</v>
      </c>
      <c r="F31" s="211"/>
      <c r="G31" s="211">
        <v>1</v>
      </c>
      <c r="H31" s="185"/>
      <c r="I31" s="185"/>
      <c r="J31" s="204" t="s">
        <v>150</v>
      </c>
      <c r="K31" s="262">
        <v>0</v>
      </c>
      <c r="L31" s="185"/>
      <c r="M31" s="206">
        <v>3</v>
      </c>
      <c r="N31" s="197">
        <v>1</v>
      </c>
      <c r="O31" s="198">
        <f>IF(M31&lt;1,(AVERAGE(F31:I31)/M31),SUM(F31:I31)/M31)</f>
        <v>0.33333333333333331</v>
      </c>
      <c r="P31" s="639" t="str">
        <f t="shared" si="0"/>
        <v>P</v>
      </c>
      <c r="Q31" s="640"/>
      <c r="R31" s="1111" t="s">
        <v>151</v>
      </c>
      <c r="S31" s="1111" t="s">
        <v>152</v>
      </c>
      <c r="T31" s="1113" t="s">
        <v>153</v>
      </c>
    </row>
    <row r="32" spans="1:20" ht="48.75" customHeight="1">
      <c r="A32" s="1116"/>
      <c r="B32" s="1130"/>
      <c r="C32" s="1119"/>
      <c r="D32" s="815"/>
      <c r="E32" s="216" t="s">
        <v>154</v>
      </c>
      <c r="F32" s="206">
        <v>3</v>
      </c>
      <c r="G32" s="206">
        <v>3</v>
      </c>
      <c r="H32" s="206">
        <v>3</v>
      </c>
      <c r="I32" s="206">
        <v>3</v>
      </c>
      <c r="J32" s="204" t="s">
        <v>155</v>
      </c>
      <c r="K32" s="262">
        <v>0</v>
      </c>
      <c r="L32" s="185"/>
      <c r="M32" s="206">
        <v>3</v>
      </c>
      <c r="N32" s="197">
        <v>3</v>
      </c>
      <c r="O32" s="198">
        <v>1</v>
      </c>
      <c r="P32" s="639" t="str">
        <f t="shared" si="0"/>
        <v>P</v>
      </c>
      <c r="Q32" s="640"/>
      <c r="R32" s="1111"/>
      <c r="S32" s="1111"/>
      <c r="T32" s="1113"/>
    </row>
    <row r="33" spans="1:20" ht="60.75" customHeight="1">
      <c r="A33" s="1116"/>
      <c r="B33" s="1130"/>
      <c r="C33" s="1119"/>
      <c r="D33" s="815"/>
      <c r="E33" s="216" t="s">
        <v>156</v>
      </c>
      <c r="F33" s="211">
        <v>1</v>
      </c>
      <c r="G33" s="211"/>
      <c r="H33" s="185"/>
      <c r="I33" s="185"/>
      <c r="J33" s="204" t="s">
        <v>157</v>
      </c>
      <c r="K33" s="262">
        <v>0</v>
      </c>
      <c r="L33" s="185"/>
      <c r="M33" s="206">
        <v>1</v>
      </c>
      <c r="N33" s="197">
        <v>1</v>
      </c>
      <c r="O33" s="198">
        <f>IF(M33&lt;1,(AVERAGE(F33:I33)/M33),SUM(F33:I33)/M33)</f>
        <v>1</v>
      </c>
      <c r="P33" s="639" t="str">
        <f t="shared" si="0"/>
        <v>P</v>
      </c>
      <c r="Q33" s="640"/>
      <c r="R33" s="1111"/>
      <c r="S33" s="1111"/>
      <c r="T33" s="1113"/>
    </row>
    <row r="34" spans="1:20" ht="77.25" customHeight="1">
      <c r="A34" s="1116"/>
      <c r="B34" s="1130"/>
      <c r="C34" s="1119"/>
      <c r="D34" s="815"/>
      <c r="E34" s="216" t="s">
        <v>158</v>
      </c>
      <c r="F34" s="211"/>
      <c r="G34" s="211">
        <v>1</v>
      </c>
      <c r="H34" s="185"/>
      <c r="I34" s="185"/>
      <c r="J34" s="204" t="s">
        <v>159</v>
      </c>
      <c r="K34" s="262">
        <v>0</v>
      </c>
      <c r="L34" s="185"/>
      <c r="M34" s="211">
        <v>1</v>
      </c>
      <c r="N34" s="197">
        <v>1</v>
      </c>
      <c r="O34" s="198">
        <f>IF(M34&lt;1,(AVERAGE(F34:I34)/M34),SUM(F34:I34)/M34)</f>
        <v>1</v>
      </c>
      <c r="P34" s="639" t="str">
        <f t="shared" si="0"/>
        <v>P</v>
      </c>
      <c r="Q34" s="640"/>
      <c r="R34" s="415" t="s">
        <v>160</v>
      </c>
      <c r="S34" s="415" t="s">
        <v>161</v>
      </c>
      <c r="T34" s="694" t="s">
        <v>162</v>
      </c>
    </row>
    <row r="35" spans="1:20" ht="36" customHeight="1">
      <c r="A35" s="1116"/>
      <c r="B35" s="1130"/>
      <c r="C35" s="1119"/>
      <c r="D35" s="815" t="s">
        <v>163</v>
      </c>
      <c r="E35" s="216" t="s">
        <v>164</v>
      </c>
      <c r="F35" s="201">
        <v>3</v>
      </c>
      <c r="G35" s="201">
        <v>3</v>
      </c>
      <c r="H35" s="201">
        <v>3</v>
      </c>
      <c r="I35" s="201">
        <v>3</v>
      </c>
      <c r="J35" s="263" t="s">
        <v>165</v>
      </c>
      <c r="K35" s="262">
        <v>0</v>
      </c>
      <c r="L35" s="943"/>
      <c r="M35" s="967">
        <v>0</v>
      </c>
      <c r="N35" s="930">
        <v>3</v>
      </c>
      <c r="O35" s="916">
        <v>1</v>
      </c>
      <c r="P35" s="1122" t="str">
        <f t="shared" si="0"/>
        <v>P</v>
      </c>
      <c r="Q35" s="1138"/>
      <c r="R35" s="1111" t="s">
        <v>166</v>
      </c>
      <c r="S35" s="1111" t="s">
        <v>167</v>
      </c>
      <c r="T35" s="1113" t="s">
        <v>168</v>
      </c>
    </row>
    <row r="36" spans="1:20" ht="24">
      <c r="A36" s="1116"/>
      <c r="B36" s="1130"/>
      <c r="C36" s="1119"/>
      <c r="D36" s="815"/>
      <c r="E36" s="216" t="s">
        <v>169</v>
      </c>
      <c r="F36" s="206">
        <v>3</v>
      </c>
      <c r="G36" s="206">
        <v>3</v>
      </c>
      <c r="H36" s="201">
        <v>3</v>
      </c>
      <c r="I36" s="201">
        <v>3</v>
      </c>
      <c r="J36" s="816" t="s">
        <v>170</v>
      </c>
      <c r="K36" s="1126">
        <v>0</v>
      </c>
      <c r="L36" s="943"/>
      <c r="M36" s="967"/>
      <c r="N36" s="930"/>
      <c r="O36" s="916"/>
      <c r="P36" s="1122"/>
      <c r="Q36" s="1138"/>
      <c r="R36" s="1111"/>
      <c r="S36" s="1111"/>
      <c r="T36" s="1113"/>
    </row>
    <row r="37" spans="1:20" ht="15" customHeight="1">
      <c r="A37" s="1116"/>
      <c r="B37" s="1130"/>
      <c r="C37" s="1119"/>
      <c r="D37" s="815"/>
      <c r="E37" s="216" t="s">
        <v>171</v>
      </c>
      <c r="F37" s="185">
        <v>3</v>
      </c>
      <c r="G37" s="185">
        <v>3</v>
      </c>
      <c r="H37" s="185">
        <v>3</v>
      </c>
      <c r="I37" s="185">
        <v>3</v>
      </c>
      <c r="J37" s="816"/>
      <c r="K37" s="1126"/>
      <c r="L37" s="943"/>
      <c r="M37" s="1127"/>
      <c r="N37" s="1125" t="e">
        <f>F37/M37</f>
        <v>#DIV/0!</v>
      </c>
      <c r="O37" s="1128">
        <v>1</v>
      </c>
      <c r="P37" s="1122" t="str">
        <f t="shared" si="0"/>
        <v>P</v>
      </c>
      <c r="Q37" s="640"/>
      <c r="R37" s="1111"/>
      <c r="S37" s="1111"/>
      <c r="T37" s="1113"/>
    </row>
    <row r="38" spans="1:20" ht="24">
      <c r="A38" s="1116"/>
      <c r="B38" s="1130"/>
      <c r="C38" s="1119"/>
      <c r="D38" s="815"/>
      <c r="E38" s="216" t="s">
        <v>172</v>
      </c>
      <c r="F38" s="185">
        <v>3</v>
      </c>
      <c r="G38" s="185">
        <v>3</v>
      </c>
      <c r="H38" s="185">
        <v>3</v>
      </c>
      <c r="I38" s="185">
        <v>3</v>
      </c>
      <c r="J38" s="816"/>
      <c r="K38" s="1126"/>
      <c r="L38" s="943"/>
      <c r="M38" s="1127"/>
      <c r="N38" s="1125"/>
      <c r="O38" s="1128"/>
      <c r="P38" s="1122"/>
      <c r="Q38" s="640"/>
      <c r="R38" s="1111"/>
      <c r="S38" s="1111"/>
      <c r="T38" s="1113"/>
    </row>
    <row r="39" spans="1:20" ht="24">
      <c r="A39" s="1116"/>
      <c r="B39" s="1130"/>
      <c r="C39" s="1119"/>
      <c r="D39" s="815"/>
      <c r="E39" s="216" t="s">
        <v>173</v>
      </c>
      <c r="F39" s="185">
        <v>3</v>
      </c>
      <c r="G39" s="185">
        <v>3</v>
      </c>
      <c r="H39" s="185">
        <v>3</v>
      </c>
      <c r="I39" s="185">
        <v>3</v>
      </c>
      <c r="J39" s="816"/>
      <c r="K39" s="1126"/>
      <c r="L39" s="943"/>
      <c r="M39" s="1127"/>
      <c r="N39" s="1125"/>
      <c r="O39" s="1128"/>
      <c r="P39" s="1122"/>
      <c r="Q39" s="640"/>
      <c r="R39" s="1111"/>
      <c r="S39" s="1111"/>
      <c r="T39" s="1113"/>
    </row>
    <row r="40" spans="1:20" ht="15" customHeight="1">
      <c r="A40" s="1116"/>
      <c r="B40" s="1130"/>
      <c r="C40" s="1119"/>
      <c r="D40" s="815" t="s">
        <v>174</v>
      </c>
      <c r="E40" s="216" t="s">
        <v>175</v>
      </c>
      <c r="F40" s="185">
        <v>3</v>
      </c>
      <c r="G40" s="185">
        <v>3</v>
      </c>
      <c r="H40" s="185">
        <v>3</v>
      </c>
      <c r="I40" s="185">
        <v>3</v>
      </c>
      <c r="J40" s="912" t="s">
        <v>176</v>
      </c>
      <c r="K40" s="1124">
        <v>0</v>
      </c>
      <c r="L40" s="943"/>
      <c r="M40" s="967">
        <v>0</v>
      </c>
      <c r="N40" s="1125">
        <v>0</v>
      </c>
      <c r="O40" s="916">
        <v>1</v>
      </c>
      <c r="P40" s="1122" t="str">
        <f t="shared" si="0"/>
        <v>P</v>
      </c>
      <c r="Q40" s="640"/>
      <c r="R40" s="1111"/>
      <c r="S40" s="1111"/>
      <c r="T40" s="1113"/>
    </row>
    <row r="41" spans="1:20" ht="15" customHeight="1">
      <c r="A41" s="1116"/>
      <c r="B41" s="1130"/>
      <c r="C41" s="1119"/>
      <c r="D41" s="815"/>
      <c r="E41" s="216" t="s">
        <v>179</v>
      </c>
      <c r="F41" s="185"/>
      <c r="G41" s="185"/>
      <c r="H41" s="185"/>
      <c r="I41" s="185"/>
      <c r="J41" s="912"/>
      <c r="K41" s="1124"/>
      <c r="L41" s="943"/>
      <c r="M41" s="967"/>
      <c r="N41" s="1125"/>
      <c r="O41" s="916"/>
      <c r="P41" s="1122"/>
      <c r="Q41" s="640"/>
      <c r="R41" s="1111" t="s">
        <v>177</v>
      </c>
      <c r="S41" s="1111" t="s">
        <v>178</v>
      </c>
      <c r="T41" s="1113" t="s">
        <v>975</v>
      </c>
    </row>
    <row r="42" spans="1:20" ht="15" customHeight="1">
      <c r="A42" s="1116"/>
      <c r="B42" s="1130"/>
      <c r="C42" s="1119"/>
      <c r="D42" s="815"/>
      <c r="E42" s="216" t="s">
        <v>180</v>
      </c>
      <c r="F42" s="211">
        <v>3</v>
      </c>
      <c r="G42" s="211">
        <v>3</v>
      </c>
      <c r="H42" s="185">
        <v>3</v>
      </c>
      <c r="I42" s="185">
        <v>3</v>
      </c>
      <c r="J42" s="912"/>
      <c r="K42" s="1124"/>
      <c r="L42" s="943"/>
      <c r="M42" s="967"/>
      <c r="N42" s="1125"/>
      <c r="O42" s="916"/>
      <c r="P42" s="1122"/>
      <c r="Q42" s="640"/>
      <c r="R42" s="1111"/>
      <c r="S42" s="1111"/>
      <c r="T42" s="1113"/>
    </row>
    <row r="43" spans="1:20" ht="37.5" customHeight="1">
      <c r="A43" s="1116"/>
      <c r="B43" s="1130"/>
      <c r="C43" s="1119"/>
      <c r="D43" s="815" t="s">
        <v>181</v>
      </c>
      <c r="E43" s="216" t="s">
        <v>182</v>
      </c>
      <c r="F43" s="185"/>
      <c r="G43" s="185"/>
      <c r="H43" s="185"/>
      <c r="I43" s="185"/>
      <c r="J43" s="816" t="s">
        <v>183</v>
      </c>
      <c r="K43" s="228">
        <v>0</v>
      </c>
      <c r="L43" s="185"/>
      <c r="M43" s="211"/>
      <c r="N43" s="197" t="e">
        <f>F43/M43</f>
        <v>#DIV/0!</v>
      </c>
      <c r="O43" s="198">
        <v>1</v>
      </c>
      <c r="P43" s="1122" t="str">
        <f t="shared" si="0"/>
        <v>P</v>
      </c>
      <c r="Q43" s="640"/>
      <c r="R43" s="1111"/>
      <c r="S43" s="1111"/>
      <c r="T43" s="1113"/>
    </row>
    <row r="44" spans="1:20" ht="36" customHeight="1" thickBot="1">
      <c r="A44" s="1117"/>
      <c r="B44" s="1131"/>
      <c r="C44" s="1120"/>
      <c r="D44" s="1121"/>
      <c r="E44" s="313" t="s">
        <v>184</v>
      </c>
      <c r="F44" s="243">
        <v>3</v>
      </c>
      <c r="G44" s="243">
        <v>3</v>
      </c>
      <c r="H44" s="243">
        <v>3</v>
      </c>
      <c r="I44" s="243">
        <v>3</v>
      </c>
      <c r="J44" s="891"/>
      <c r="K44" s="265">
        <v>0</v>
      </c>
      <c r="L44" s="243"/>
      <c r="M44" s="246">
        <v>0.03</v>
      </c>
      <c r="N44" s="244">
        <f>M44/F44</f>
        <v>0.01</v>
      </c>
      <c r="O44" s="245">
        <f>IF(M44&lt;1,(AVERAGE(F44:I44)/M44),SUM(F44:I44)/M44)</f>
        <v>100</v>
      </c>
      <c r="P44" s="1123"/>
      <c r="Q44" s="676"/>
      <c r="R44" s="1112"/>
      <c r="S44" s="1112"/>
      <c r="T44" s="1114"/>
    </row>
    <row r="45" spans="1:20" ht="25.5" customHeight="1">
      <c r="A45" s="45"/>
      <c r="B45" s="46"/>
      <c r="C45" s="46"/>
      <c r="D45" s="49"/>
      <c r="E45" s="2"/>
      <c r="F45" s="91"/>
      <c r="G45" s="91"/>
      <c r="H45" s="91"/>
      <c r="I45" s="2"/>
      <c r="J45" s="2"/>
      <c r="K45" s="2"/>
      <c r="L45" s="2"/>
      <c r="M45" s="50"/>
      <c r="N45" s="51"/>
      <c r="O45" s="47"/>
      <c r="P45" s="48"/>
      <c r="Q45" s="2"/>
      <c r="R45" s="52"/>
      <c r="S45" s="52"/>
      <c r="T45" s="52"/>
    </row>
    <row r="46" spans="1:20">
      <c r="A46" s="696" t="s">
        <v>24</v>
      </c>
      <c r="B46" s="22"/>
      <c r="C46" s="22"/>
      <c r="D46" s="22"/>
      <c r="E46" s="39"/>
      <c r="F46" s="39"/>
      <c r="G46" s="39"/>
      <c r="H46" s="39"/>
      <c r="I46" s="39"/>
      <c r="J46" s="39"/>
      <c r="K46" s="22"/>
      <c r="L46" s="22"/>
      <c r="M46" s="22"/>
      <c r="N46" s="22"/>
      <c r="O46" s="22"/>
      <c r="P46" s="22"/>
      <c r="Q46" s="22"/>
      <c r="R46" s="22"/>
      <c r="S46" s="22"/>
      <c r="T46" s="22"/>
    </row>
    <row r="47" spans="1:20">
      <c r="A47" s="39"/>
      <c r="B47" s="39"/>
      <c r="C47" s="39"/>
      <c r="D47" s="39"/>
      <c r="E47" s="39"/>
      <c r="F47" s="39"/>
      <c r="G47" s="39"/>
      <c r="H47" s="39"/>
      <c r="I47" s="39"/>
      <c r="J47" s="39"/>
      <c r="K47" s="39"/>
      <c r="L47" s="39"/>
      <c r="M47" s="39"/>
      <c r="N47" s="39"/>
      <c r="O47" s="39"/>
      <c r="P47" s="39"/>
      <c r="Q47" s="39"/>
      <c r="R47" s="39"/>
      <c r="S47" s="39"/>
      <c r="T47" s="39"/>
    </row>
    <row r="48" spans="1:20">
      <c r="A48" s="39"/>
      <c r="B48" s="39"/>
      <c r="C48" s="39"/>
      <c r="D48" s="39"/>
      <c r="E48" s="39"/>
      <c r="F48" s="39"/>
      <c r="G48" s="39"/>
      <c r="H48" s="39"/>
      <c r="I48" s="39"/>
      <c r="J48" s="39"/>
      <c r="K48" s="39"/>
      <c r="L48" s="39"/>
      <c r="M48" s="39"/>
      <c r="N48" s="39"/>
      <c r="O48" s="39"/>
      <c r="P48" s="39"/>
      <c r="Q48" s="39"/>
      <c r="R48" s="39"/>
      <c r="S48" s="39"/>
      <c r="T48" s="39"/>
    </row>
    <row r="49" spans="1:20">
      <c r="A49" s="39"/>
      <c r="B49" s="39"/>
      <c r="C49" s="39"/>
      <c r="D49" s="39"/>
      <c r="E49" s="39"/>
      <c r="F49" s="39"/>
      <c r="G49" s="39"/>
      <c r="H49" s="39"/>
      <c r="I49" s="39"/>
      <c r="J49" s="39"/>
      <c r="K49" s="39"/>
      <c r="L49" s="39"/>
      <c r="M49" s="39"/>
      <c r="N49" s="39"/>
      <c r="O49" s="39"/>
      <c r="P49" s="39"/>
      <c r="Q49" s="39"/>
      <c r="R49" s="39"/>
      <c r="S49" s="39"/>
      <c r="T49" s="39"/>
    </row>
    <row r="50" spans="1:20">
      <c r="A50" s="39"/>
      <c r="B50" s="39"/>
      <c r="C50" s="39"/>
      <c r="D50" s="39"/>
      <c r="E50" s="39"/>
      <c r="F50" s="39"/>
      <c r="G50" s="39"/>
      <c r="H50" s="39"/>
      <c r="I50" s="39"/>
      <c r="J50" s="39"/>
      <c r="K50" s="39"/>
      <c r="L50" s="39"/>
      <c r="M50" s="39"/>
      <c r="N50" s="39"/>
      <c r="O50" s="39"/>
      <c r="P50" s="39"/>
      <c r="Q50" s="39"/>
      <c r="R50" s="39"/>
      <c r="S50" s="39"/>
      <c r="T50" s="39"/>
    </row>
    <row r="51" spans="1:20">
      <c r="A51" s="39"/>
      <c r="B51" s="39"/>
      <c r="C51" s="39"/>
      <c r="D51" s="39"/>
      <c r="E51" s="39"/>
      <c r="F51" s="39"/>
      <c r="G51" s="39"/>
      <c r="H51" s="39"/>
      <c r="I51" s="39"/>
      <c r="J51" s="39"/>
      <c r="K51" s="39"/>
      <c r="L51" s="39"/>
      <c r="M51" s="39"/>
      <c r="N51" s="39"/>
      <c r="O51" s="39"/>
      <c r="P51" s="39"/>
      <c r="Q51" s="39"/>
      <c r="R51" s="39"/>
      <c r="S51" s="39"/>
      <c r="T51" s="39"/>
    </row>
    <row r="52" spans="1:20">
      <c r="A52" s="39"/>
      <c r="B52" s="39"/>
      <c r="C52" s="39"/>
      <c r="D52" s="39"/>
      <c r="E52" s="39"/>
      <c r="F52" s="39"/>
      <c r="G52" s="39"/>
      <c r="H52" s="39"/>
      <c r="I52" s="39"/>
      <c r="J52" s="39"/>
      <c r="K52" s="39"/>
      <c r="L52" s="39"/>
      <c r="M52" s="39"/>
      <c r="N52" s="39"/>
      <c r="O52" s="39"/>
      <c r="P52" s="39"/>
      <c r="Q52" s="39"/>
      <c r="R52" s="39"/>
      <c r="S52" s="39"/>
      <c r="T52" s="39"/>
    </row>
    <row r="53" spans="1:20">
      <c r="A53" s="39"/>
      <c r="B53" s="39"/>
      <c r="C53" s="39"/>
      <c r="D53" s="39"/>
      <c r="E53" s="39"/>
      <c r="F53" s="39"/>
      <c r="G53" s="39"/>
      <c r="H53" s="39"/>
      <c r="I53" s="39"/>
      <c r="J53" s="39"/>
      <c r="K53" s="39"/>
      <c r="L53" s="39"/>
      <c r="M53" s="39"/>
      <c r="N53" s="39"/>
      <c r="O53" s="39"/>
      <c r="P53" s="39"/>
      <c r="Q53" s="39"/>
      <c r="R53" s="39"/>
      <c r="S53" s="39"/>
      <c r="T53" s="39"/>
    </row>
    <row r="54" spans="1:20">
      <c r="A54" s="39"/>
      <c r="B54" s="39"/>
      <c r="C54" s="39"/>
      <c r="D54" s="39"/>
      <c r="E54" s="39"/>
      <c r="F54" s="39"/>
      <c r="G54" s="39"/>
      <c r="H54" s="39"/>
      <c r="I54" s="39"/>
      <c r="J54" s="39"/>
      <c r="K54" s="39"/>
      <c r="L54" s="39"/>
      <c r="M54" s="39"/>
      <c r="N54" s="39"/>
      <c r="O54" s="39"/>
      <c r="P54" s="39"/>
      <c r="Q54" s="39"/>
      <c r="R54" s="39"/>
      <c r="S54" s="39"/>
      <c r="T54" s="39"/>
    </row>
    <row r="55" spans="1:20">
      <c r="A55" s="39"/>
      <c r="B55" s="39"/>
      <c r="C55" s="39"/>
      <c r="D55" s="39"/>
      <c r="E55" s="39"/>
      <c r="F55" s="20"/>
      <c r="G55" s="20"/>
      <c r="H55" s="20"/>
      <c r="I55" s="39"/>
      <c r="J55" s="39"/>
      <c r="K55" s="39"/>
      <c r="L55" s="39"/>
      <c r="M55" s="39"/>
      <c r="N55" s="39"/>
      <c r="O55" s="39"/>
      <c r="P55" s="39"/>
      <c r="Q55" s="39"/>
      <c r="R55" s="39"/>
      <c r="S55" s="39"/>
      <c r="T55" s="39"/>
    </row>
    <row r="56" spans="1:20">
      <c r="A56" s="39"/>
      <c r="B56" s="39"/>
      <c r="C56" s="39"/>
      <c r="D56" s="39"/>
      <c r="E56" s="39"/>
      <c r="F56" s="20"/>
      <c r="G56" s="20"/>
      <c r="H56" s="20"/>
      <c r="I56" s="39"/>
      <c r="J56" s="39"/>
      <c r="K56" s="39"/>
      <c r="L56" s="39"/>
      <c r="M56" s="39"/>
      <c r="N56" s="39"/>
      <c r="O56" s="39"/>
      <c r="P56" s="39"/>
      <c r="Q56" s="39"/>
      <c r="R56" s="39"/>
      <c r="S56" s="39"/>
      <c r="T56" s="39"/>
    </row>
    <row r="57" spans="1:20">
      <c r="A57" s="39"/>
      <c r="B57" s="39"/>
      <c r="C57" s="39"/>
      <c r="D57" s="39"/>
      <c r="E57" s="20"/>
      <c r="F57" s="20"/>
      <c r="G57" s="20"/>
      <c r="H57" s="20"/>
      <c r="I57" s="20"/>
      <c r="J57" s="20"/>
      <c r="K57" s="39"/>
      <c r="L57" s="39"/>
      <c r="M57" s="39"/>
      <c r="N57" s="39"/>
      <c r="O57" s="39"/>
      <c r="P57" s="39"/>
      <c r="Q57" s="39"/>
      <c r="R57" s="39"/>
      <c r="S57" s="39"/>
      <c r="T57" s="39"/>
    </row>
  </sheetData>
  <mergeCells count="83">
    <mergeCell ref="R31:R33"/>
    <mergeCell ref="B17:B44"/>
    <mergeCell ref="J40:J42"/>
    <mergeCell ref="T25:T27"/>
    <mergeCell ref="S17:S24"/>
    <mergeCell ref="T17:T24"/>
    <mergeCell ref="R17:R24"/>
    <mergeCell ref="R28:R30"/>
    <mergeCell ref="S31:S33"/>
    <mergeCell ref="T31:T33"/>
    <mergeCell ref="D35:D39"/>
    <mergeCell ref="Q35:Q36"/>
    <mergeCell ref="J36:J39"/>
    <mergeCell ref="L35:L36"/>
    <mergeCell ref="M35:M36"/>
    <mergeCell ref="N35:N36"/>
    <mergeCell ref="A6:E6"/>
    <mergeCell ref="F6:M6"/>
    <mergeCell ref="A7:E7"/>
    <mergeCell ref="F7:M7"/>
    <mergeCell ref="A8:E8"/>
    <mergeCell ref="F8:M8"/>
    <mergeCell ref="T14:T15"/>
    <mergeCell ref="S28:S30"/>
    <mergeCell ref="T28:T30"/>
    <mergeCell ref="J29:J30"/>
    <mergeCell ref="D25:D27"/>
    <mergeCell ref="J25:J27"/>
    <mergeCell ref="R25:R27"/>
    <mergeCell ref="S25:S27"/>
    <mergeCell ref="R14:R15"/>
    <mergeCell ref="Q14:Q15"/>
    <mergeCell ref="B14:B15"/>
    <mergeCell ref="C14:C15"/>
    <mergeCell ref="A9:E9"/>
    <mergeCell ref="F9:M9"/>
    <mergeCell ref="A11:T11"/>
    <mergeCell ref="A13:L13"/>
    <mergeCell ref="M13:T13"/>
    <mergeCell ref="A14:A15"/>
    <mergeCell ref="D14:D15"/>
    <mergeCell ref="E14:E15"/>
    <mergeCell ref="F14:I14"/>
    <mergeCell ref="J14:J15"/>
    <mergeCell ref="K14:K15"/>
    <mergeCell ref="L14:L15"/>
    <mergeCell ref="M14:M15"/>
    <mergeCell ref="N14:P14"/>
    <mergeCell ref="A2:E4"/>
    <mergeCell ref="F2:M2"/>
    <mergeCell ref="N2:T2"/>
    <mergeCell ref="F3:M4"/>
    <mergeCell ref="N3:T3"/>
    <mergeCell ref="N4:T4"/>
    <mergeCell ref="K36:K39"/>
    <mergeCell ref="O35:O36"/>
    <mergeCell ref="P35:P36"/>
    <mergeCell ref="L37:L39"/>
    <mergeCell ref="M37:M39"/>
    <mergeCell ref="N37:N39"/>
    <mergeCell ref="O37:O39"/>
    <mergeCell ref="P37:P39"/>
    <mergeCell ref="J43:J44"/>
    <mergeCell ref="P43:P44"/>
    <mergeCell ref="K40:K42"/>
    <mergeCell ref="L40:L42"/>
    <mergeCell ref="M40:M42"/>
    <mergeCell ref="N40:N42"/>
    <mergeCell ref="O40:O42"/>
    <mergeCell ref="P40:P42"/>
    <mergeCell ref="A17:A44"/>
    <mergeCell ref="D31:D34"/>
    <mergeCell ref="C17:C44"/>
    <mergeCell ref="D28:D30"/>
    <mergeCell ref="D17:D24"/>
    <mergeCell ref="D43:D44"/>
    <mergeCell ref="D40:D42"/>
    <mergeCell ref="S41:S44"/>
    <mergeCell ref="T41:T44"/>
    <mergeCell ref="R41:R44"/>
    <mergeCell ref="R35:R40"/>
    <mergeCell ref="S35:S40"/>
    <mergeCell ref="T35:T40"/>
  </mergeCells>
  <conditionalFormatting sqref="P17:P30">
    <cfRule type="iconSet" priority="16">
      <iconSet iconSet="3Symbols2">
        <cfvo type="percent" val="0"/>
        <cfvo type="percent" val="0.74"/>
        <cfvo type="percent" val="0.85"/>
      </iconSet>
    </cfRule>
  </conditionalFormatting>
  <conditionalFormatting sqref="P17:P34">
    <cfRule type="containsText" dxfId="100" priority="10" stopIfTrue="1" operator="containsText" text="P">
      <formula>NOT(ISERROR(SEARCH("P",P17)))</formula>
    </cfRule>
    <cfRule type="containsText" dxfId="99" priority="11" stopIfTrue="1" operator="containsText" text="R">
      <formula>NOT(ISERROR(SEARCH("R",P17)))</formula>
    </cfRule>
    <cfRule type="containsText" dxfId="98" priority="12" operator="containsText" text="T">
      <formula>NOT(ISERROR(SEARCH("T",P17)))</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97" priority="5" stopIfTrue="1" operator="containsText" text="P">
      <formula>NOT(ISERROR(SEARCH("P",P35)))</formula>
    </cfRule>
    <cfRule type="containsText" dxfId="96" priority="6" stopIfTrue="1" operator="containsText" text="R">
      <formula>NOT(ISERROR(SEARCH("R",P35)))</formula>
    </cfRule>
    <cfRule type="containsText" dxfId="95" priority="7" operator="containsText" text="T">
      <formula>NOT(ISERROR(SEARCH("T",P35)))</formula>
    </cfRule>
    <cfRule type="iconSet" priority="109">
      <iconSet iconSet="3Symbols2">
        <cfvo type="percent" val="0"/>
        <cfvo type="percent" val="0.74"/>
        <cfvo type="percent" val="0.85"/>
      </iconSet>
    </cfRule>
  </conditionalFormatting>
  <conditionalFormatting sqref="P40">
    <cfRule type="iconSet" priority="1">
      <iconSet iconSet="3Symbols2">
        <cfvo type="percent" val="0"/>
        <cfvo type="percent" val="0.74"/>
        <cfvo type="percent" val="0.85"/>
      </iconSet>
    </cfRule>
    <cfRule type="containsText" dxfId="94" priority="2" stopIfTrue="1" operator="containsText" text="P">
      <formula>NOT(ISERROR(SEARCH("P",P40)))</formula>
    </cfRule>
    <cfRule type="containsText" dxfId="93" priority="3" stopIfTrue="1" operator="containsText" text="R">
      <formula>NOT(ISERROR(SEARCH("R",P40)))</formula>
    </cfRule>
    <cfRule type="containsText" dxfId="92" priority="4" operator="containsText" text="T">
      <formula>NOT(ISERROR(SEARCH("T",P40)))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39"/>
  <sheetViews>
    <sheetView zoomScale="85" zoomScaleNormal="85" workbookViewId="0">
      <selection activeCell="K19" sqref="K19"/>
    </sheetView>
  </sheetViews>
  <sheetFormatPr baseColWidth="10" defaultColWidth="11.42578125" defaultRowHeight="15"/>
  <cols>
    <col min="1" max="1" width="6.5703125" style="61" customWidth="1"/>
    <col min="2" max="2" width="30.5703125" style="61" customWidth="1"/>
    <col min="3" max="3" width="26.85546875" style="61" customWidth="1"/>
    <col min="4" max="4" width="24.5703125" style="61" customWidth="1"/>
    <col min="5" max="5" width="41" style="61" customWidth="1"/>
    <col min="6" max="6" width="11.42578125" style="61"/>
    <col min="7" max="7" width="7.140625" style="61" customWidth="1"/>
    <col min="8" max="8" width="6" style="61" customWidth="1"/>
    <col min="9" max="9" width="5.85546875" style="61" customWidth="1"/>
    <col min="10" max="10" width="54.85546875" style="61" customWidth="1"/>
    <col min="11" max="12" width="20.42578125" style="61" customWidth="1"/>
    <col min="13" max="13" width="11.42578125" style="61"/>
    <col min="14" max="14" width="17" style="61" customWidth="1"/>
    <col min="15" max="15" width="11.42578125" style="61"/>
    <col min="16" max="16" width="14.85546875" style="61" customWidth="1"/>
    <col min="17" max="17" width="26" style="61" customWidth="1"/>
    <col min="18" max="18" width="19.85546875" style="61" customWidth="1"/>
    <col min="19" max="19" width="21.28515625" style="61" customWidth="1"/>
    <col min="20" max="20" width="20.28515625" style="61" customWidth="1"/>
    <col min="21" max="16384" width="11.42578125" style="61"/>
  </cols>
  <sheetData>
    <row r="1" spans="1:20" ht="15.75" thickBot="1"/>
    <row r="2" spans="1:20" ht="17.25" thickBot="1">
      <c r="A2" s="1180"/>
      <c r="B2" s="1181"/>
      <c r="C2" s="1181"/>
      <c r="D2" s="1181"/>
      <c r="E2" s="1182"/>
      <c r="F2" s="1189" t="s">
        <v>18</v>
      </c>
      <c r="G2" s="1190"/>
      <c r="H2" s="1190"/>
      <c r="I2" s="1190"/>
      <c r="J2" s="1190"/>
      <c r="K2" s="1190"/>
      <c r="L2" s="1190"/>
      <c r="M2" s="1191"/>
      <c r="N2" s="1192" t="s">
        <v>645</v>
      </c>
      <c r="O2" s="1193"/>
      <c r="P2" s="1193"/>
      <c r="Q2" s="1193"/>
      <c r="R2" s="1193"/>
      <c r="S2" s="1193"/>
      <c r="T2" s="1194"/>
    </row>
    <row r="3" spans="1:20" ht="17.25" thickBot="1">
      <c r="A3" s="1183"/>
      <c r="B3" s="1184"/>
      <c r="C3" s="1184"/>
      <c r="D3" s="1184"/>
      <c r="E3" s="1185"/>
      <c r="F3" s="1195" t="s">
        <v>17</v>
      </c>
      <c r="G3" s="1196"/>
      <c r="H3" s="1196"/>
      <c r="I3" s="1196"/>
      <c r="J3" s="1196"/>
      <c r="K3" s="1196"/>
      <c r="L3" s="1196"/>
      <c r="M3" s="1197"/>
      <c r="N3" s="1201" t="s">
        <v>185</v>
      </c>
      <c r="O3" s="1202"/>
      <c r="P3" s="1202"/>
      <c r="Q3" s="1202"/>
      <c r="R3" s="1202"/>
      <c r="S3" s="1202"/>
      <c r="T3" s="1203"/>
    </row>
    <row r="4" spans="1:20" ht="17.25" thickBot="1">
      <c r="A4" s="1186"/>
      <c r="B4" s="1187"/>
      <c r="C4" s="1187"/>
      <c r="D4" s="1187"/>
      <c r="E4" s="1188"/>
      <c r="F4" s="1198"/>
      <c r="G4" s="1199"/>
      <c r="H4" s="1199"/>
      <c r="I4" s="1199"/>
      <c r="J4" s="1199"/>
      <c r="K4" s="1199"/>
      <c r="L4" s="1199"/>
      <c r="M4" s="1200"/>
      <c r="N4" s="1204" t="s">
        <v>8</v>
      </c>
      <c r="O4" s="1205"/>
      <c r="P4" s="1205"/>
      <c r="Q4" s="1205"/>
      <c r="R4" s="1205"/>
      <c r="S4" s="1205"/>
      <c r="T4" s="1206"/>
    </row>
    <row r="5" spans="1:20" ht="16.5">
      <c r="A5" s="64"/>
      <c r="B5" s="64"/>
      <c r="C5" s="64"/>
      <c r="D5" s="64"/>
      <c r="E5" s="64"/>
      <c r="F5" s="64"/>
      <c r="G5" s="64"/>
      <c r="H5" s="64"/>
      <c r="I5" s="64"/>
      <c r="J5" s="65"/>
      <c r="K5" s="65"/>
      <c r="L5" s="66"/>
      <c r="M5" s="66"/>
      <c r="N5" s="66"/>
      <c r="O5" s="66"/>
      <c r="P5" s="66"/>
      <c r="Q5" s="66"/>
      <c r="R5" s="66"/>
      <c r="S5" s="66"/>
      <c r="T5" s="66"/>
    </row>
    <row r="6" spans="1:20" ht="16.5">
      <c r="A6" s="1207" t="s">
        <v>186</v>
      </c>
      <c r="B6" s="1207"/>
      <c r="C6" s="1207"/>
      <c r="D6" s="1207"/>
      <c r="E6" s="1207"/>
      <c r="F6" s="1208" t="s">
        <v>187</v>
      </c>
      <c r="G6" s="1209"/>
      <c r="H6" s="1209"/>
      <c r="I6" s="1209"/>
      <c r="J6" s="1209"/>
      <c r="K6" s="1209"/>
      <c r="L6" s="1209"/>
      <c r="M6" s="1210"/>
      <c r="N6" s="66"/>
      <c r="O6" s="66"/>
      <c r="P6" s="66"/>
      <c r="Q6" s="66"/>
      <c r="R6" s="66"/>
      <c r="S6" s="66"/>
      <c r="T6" s="66"/>
    </row>
    <row r="7" spans="1:20" ht="16.5">
      <c r="A7" s="1207" t="s">
        <v>114</v>
      </c>
      <c r="B7" s="1207"/>
      <c r="C7" s="1207"/>
      <c r="D7" s="1207"/>
      <c r="E7" s="1207"/>
      <c r="F7" s="820">
        <v>2024</v>
      </c>
      <c r="G7" s="821"/>
      <c r="H7" s="821"/>
      <c r="I7" s="821"/>
      <c r="J7" s="821"/>
      <c r="K7" s="821"/>
      <c r="L7" s="821"/>
      <c r="M7" s="822"/>
      <c r="N7" s="66"/>
      <c r="O7" s="66"/>
      <c r="P7" s="66"/>
      <c r="Q7" s="66"/>
      <c r="R7" s="66"/>
      <c r="S7" s="66"/>
      <c r="T7" s="66"/>
    </row>
    <row r="8" spans="1:20" ht="16.5">
      <c r="A8" s="1207" t="s">
        <v>435</v>
      </c>
      <c r="B8" s="1207"/>
      <c r="C8" s="1207"/>
      <c r="D8" s="1207"/>
      <c r="E8" s="1207"/>
      <c r="F8" s="820" t="s">
        <v>713</v>
      </c>
      <c r="G8" s="821"/>
      <c r="H8" s="821"/>
      <c r="I8" s="821"/>
      <c r="J8" s="821"/>
      <c r="K8" s="821"/>
      <c r="L8" s="821"/>
      <c r="M8" s="822"/>
      <c r="N8" s="66"/>
      <c r="O8" s="66"/>
      <c r="P8" s="66"/>
      <c r="Q8" s="66"/>
      <c r="R8" s="66"/>
      <c r="S8" s="66"/>
      <c r="T8" s="66"/>
    </row>
    <row r="9" spans="1:20" ht="16.5">
      <c r="A9" s="1207" t="s">
        <v>7</v>
      </c>
      <c r="B9" s="1207"/>
      <c r="C9" s="1207"/>
      <c r="D9" s="1207"/>
      <c r="E9" s="1207"/>
      <c r="F9" s="820" t="s">
        <v>1263</v>
      </c>
      <c r="G9" s="821"/>
      <c r="H9" s="821"/>
      <c r="I9" s="821"/>
      <c r="J9" s="821"/>
      <c r="K9" s="821"/>
      <c r="L9" s="821"/>
      <c r="M9" s="822"/>
      <c r="N9" s="66"/>
      <c r="O9" s="66"/>
      <c r="P9" s="66"/>
      <c r="Q9" s="66"/>
      <c r="R9" s="66"/>
      <c r="S9" s="66"/>
      <c r="T9" s="66"/>
    </row>
    <row r="10" spans="1:20" ht="17.25" thickBot="1">
      <c r="A10" s="67"/>
      <c r="B10" s="67"/>
      <c r="C10" s="67"/>
      <c r="D10" s="67"/>
      <c r="E10" s="67"/>
      <c r="F10" s="67"/>
      <c r="G10" s="67"/>
      <c r="H10" s="67"/>
      <c r="I10" s="67"/>
      <c r="J10" s="65"/>
      <c r="K10" s="65"/>
      <c r="L10" s="65"/>
      <c r="M10" s="65"/>
      <c r="N10" s="66"/>
      <c r="O10" s="66"/>
      <c r="P10" s="66"/>
      <c r="Q10" s="66"/>
      <c r="R10" s="66"/>
      <c r="S10" s="66"/>
      <c r="T10" s="66"/>
    </row>
    <row r="11" spans="1:20" ht="17.25" thickBot="1">
      <c r="A11" s="1152" t="s">
        <v>9</v>
      </c>
      <c r="B11" s="1153"/>
      <c r="C11" s="1153"/>
      <c r="D11" s="1153"/>
      <c r="E11" s="1153"/>
      <c r="F11" s="1153"/>
      <c r="G11" s="1153"/>
      <c r="H11" s="1153"/>
      <c r="I11" s="1153"/>
      <c r="J11" s="1153"/>
      <c r="K11" s="1153"/>
      <c r="L11" s="1153"/>
      <c r="M11" s="1153"/>
      <c r="N11" s="1153"/>
      <c r="O11" s="1153"/>
      <c r="P11" s="1153"/>
      <c r="Q11" s="1153"/>
      <c r="R11" s="1153"/>
      <c r="S11" s="1153"/>
      <c r="T11" s="1154"/>
    </row>
    <row r="12" spans="1:20" ht="17.25" thickBot="1">
      <c r="A12" s="68"/>
      <c r="B12" s="69"/>
      <c r="C12" s="69"/>
      <c r="D12" s="69"/>
      <c r="E12" s="69"/>
      <c r="F12" s="69"/>
      <c r="G12" s="69"/>
      <c r="H12" s="69"/>
      <c r="I12" s="69"/>
      <c r="J12" s="69"/>
      <c r="K12" s="69"/>
      <c r="L12" s="69"/>
      <c r="M12" s="69"/>
      <c r="N12" s="69"/>
      <c r="O12" s="69"/>
      <c r="P12" s="69"/>
      <c r="Q12" s="69"/>
      <c r="R12" s="69"/>
      <c r="S12" s="69"/>
      <c r="T12" s="70"/>
    </row>
    <row r="13" spans="1:20" ht="17.25" thickBot="1">
      <c r="A13" s="1155" t="s">
        <v>16</v>
      </c>
      <c r="B13" s="1156"/>
      <c r="C13" s="1156"/>
      <c r="D13" s="1156"/>
      <c r="E13" s="1156"/>
      <c r="F13" s="1156"/>
      <c r="G13" s="1156"/>
      <c r="H13" s="1156"/>
      <c r="I13" s="1156"/>
      <c r="J13" s="1156"/>
      <c r="K13" s="1156"/>
      <c r="L13" s="1157"/>
      <c r="M13" s="1158" t="s">
        <v>1</v>
      </c>
      <c r="N13" s="1158"/>
      <c r="O13" s="1158"/>
      <c r="P13" s="1158"/>
      <c r="Q13" s="1158"/>
      <c r="R13" s="1158"/>
      <c r="S13" s="1158"/>
      <c r="T13" s="1159"/>
    </row>
    <row r="14" spans="1:20" ht="32.25" customHeight="1" thickBot="1">
      <c r="A14" s="1160" t="s">
        <v>27</v>
      </c>
      <c r="B14" s="1169" t="s">
        <v>290</v>
      </c>
      <c r="C14" s="1169" t="s">
        <v>291</v>
      </c>
      <c r="D14" s="1160" t="s">
        <v>26</v>
      </c>
      <c r="E14" s="1162" t="s">
        <v>19</v>
      </c>
      <c r="F14" s="1164" t="s">
        <v>11</v>
      </c>
      <c r="G14" s="1165"/>
      <c r="H14" s="1165"/>
      <c r="I14" s="1166"/>
      <c r="J14" s="1167" t="s">
        <v>20</v>
      </c>
      <c r="K14" s="1167" t="s">
        <v>21</v>
      </c>
      <c r="L14" s="1167" t="s">
        <v>2</v>
      </c>
      <c r="M14" s="1171" t="s">
        <v>22</v>
      </c>
      <c r="N14" s="1173" t="s">
        <v>3</v>
      </c>
      <c r="O14" s="1174"/>
      <c r="P14" s="1175"/>
      <c r="Q14" s="1176" t="s">
        <v>188</v>
      </c>
      <c r="R14" s="1211" t="s">
        <v>5</v>
      </c>
      <c r="S14" s="71" t="s">
        <v>29</v>
      </c>
      <c r="T14" s="1178" t="s">
        <v>0</v>
      </c>
    </row>
    <row r="15" spans="1:20" ht="27.75" customHeight="1" thickBot="1">
      <c r="A15" s="1161"/>
      <c r="B15" s="1170"/>
      <c r="C15" s="1170"/>
      <c r="D15" s="1161"/>
      <c r="E15" s="1163"/>
      <c r="F15" s="168" t="s">
        <v>12</v>
      </c>
      <c r="G15" s="168" t="s">
        <v>13</v>
      </c>
      <c r="H15" s="168" t="s">
        <v>14</v>
      </c>
      <c r="I15" s="168" t="s">
        <v>15</v>
      </c>
      <c r="J15" s="1168"/>
      <c r="K15" s="1168"/>
      <c r="L15" s="1168"/>
      <c r="M15" s="1172"/>
      <c r="N15" s="169" t="s">
        <v>30</v>
      </c>
      <c r="O15" s="170" t="s">
        <v>28</v>
      </c>
      <c r="P15" s="171" t="s">
        <v>31</v>
      </c>
      <c r="Q15" s="1177"/>
      <c r="R15" s="1212"/>
      <c r="S15" s="71"/>
      <c r="T15" s="1179"/>
    </row>
    <row r="16" spans="1:20" ht="60.75" customHeight="1">
      <c r="A16" s="1139">
        <v>1</v>
      </c>
      <c r="B16" s="1144" t="s">
        <v>295</v>
      </c>
      <c r="C16" s="1118" t="s">
        <v>360</v>
      </c>
      <c r="D16" s="1147" t="s">
        <v>761</v>
      </c>
      <c r="E16" s="249" t="s">
        <v>189</v>
      </c>
      <c r="F16" s="213">
        <v>2</v>
      </c>
      <c r="G16" s="250">
        <v>2</v>
      </c>
      <c r="H16" s="250">
        <v>1</v>
      </c>
      <c r="I16" s="250">
        <v>1</v>
      </c>
      <c r="J16" s="249" t="s">
        <v>190</v>
      </c>
      <c r="K16" s="273"/>
      <c r="L16" s="273"/>
      <c r="M16" s="251">
        <v>1</v>
      </c>
      <c r="N16" s="326"/>
      <c r="O16" s="326">
        <v>100</v>
      </c>
      <c r="P16" s="78" t="str">
        <f>P17</f>
        <v>P</v>
      </c>
      <c r="Q16" s="292"/>
      <c r="R16" s="1136" t="s">
        <v>451</v>
      </c>
      <c r="S16" s="1136" t="s">
        <v>191</v>
      </c>
      <c r="T16" s="1134" t="s">
        <v>452</v>
      </c>
    </row>
    <row r="17" spans="1:20" ht="75.75" customHeight="1">
      <c r="A17" s="1140"/>
      <c r="B17" s="1145"/>
      <c r="C17" s="1119"/>
      <c r="D17" s="1148"/>
      <c r="E17" s="188" t="s">
        <v>762</v>
      </c>
      <c r="F17" s="181">
        <v>1</v>
      </c>
      <c r="G17" s="206">
        <v>1</v>
      </c>
      <c r="H17" s="206">
        <v>2</v>
      </c>
      <c r="I17" s="206">
        <v>2</v>
      </c>
      <c r="J17" s="188" t="s">
        <v>766</v>
      </c>
      <c r="K17" s="185"/>
      <c r="L17" s="185"/>
      <c r="M17" s="197">
        <v>2</v>
      </c>
      <c r="N17" s="247"/>
      <c r="O17" s="247">
        <v>100</v>
      </c>
      <c r="P17" s="79" t="str">
        <f>P18</f>
        <v>P</v>
      </c>
      <c r="Q17" s="80"/>
      <c r="R17" s="1137"/>
      <c r="S17" s="1137"/>
      <c r="T17" s="1135"/>
    </row>
    <row r="18" spans="1:20" ht="60.75" customHeight="1">
      <c r="A18" s="1140"/>
      <c r="B18" s="1145"/>
      <c r="C18" s="1119"/>
      <c r="D18" s="1148"/>
      <c r="E18" s="188" t="s">
        <v>192</v>
      </c>
      <c r="F18" s="181">
        <v>1</v>
      </c>
      <c r="G18" s="206">
        <v>1</v>
      </c>
      <c r="H18" s="206">
        <v>2</v>
      </c>
      <c r="I18" s="206">
        <v>2</v>
      </c>
      <c r="J18" s="188" t="s">
        <v>193</v>
      </c>
      <c r="K18" s="185"/>
      <c r="L18" s="185"/>
      <c r="M18" s="197">
        <v>2</v>
      </c>
      <c r="N18" s="247"/>
      <c r="O18" s="247">
        <v>100</v>
      </c>
      <c r="P18" s="79" t="str">
        <f>P19</f>
        <v>P</v>
      </c>
      <c r="Q18" s="80"/>
      <c r="R18" s="1137"/>
      <c r="S18" s="1137"/>
      <c r="T18" s="1135"/>
    </row>
    <row r="19" spans="1:20" ht="61.5" customHeight="1">
      <c r="A19" s="1140"/>
      <c r="B19" s="1145"/>
      <c r="C19" s="1119"/>
      <c r="D19" s="1148"/>
      <c r="E19" s="188" t="s">
        <v>763</v>
      </c>
      <c r="F19" s="181">
        <v>1</v>
      </c>
      <c r="G19" s="206"/>
      <c r="H19" s="206">
        <v>1</v>
      </c>
      <c r="I19" s="206">
        <v>1</v>
      </c>
      <c r="J19" s="188" t="s">
        <v>767</v>
      </c>
      <c r="K19" s="185"/>
      <c r="L19" s="185"/>
      <c r="M19" s="197">
        <v>1</v>
      </c>
      <c r="N19" s="247"/>
      <c r="O19" s="247">
        <v>100</v>
      </c>
      <c r="P19" s="79" t="str">
        <f>P21</f>
        <v>P</v>
      </c>
      <c r="Q19" s="80"/>
      <c r="R19" s="1137"/>
      <c r="S19" s="1137"/>
      <c r="T19" s="1135"/>
    </row>
    <row r="20" spans="1:20" ht="61.5" customHeight="1">
      <c r="A20" s="1140"/>
      <c r="B20" s="1145"/>
      <c r="C20" s="1119"/>
      <c r="D20" s="1148"/>
      <c r="E20" s="188" t="s">
        <v>764</v>
      </c>
      <c r="F20" s="181">
        <v>1</v>
      </c>
      <c r="G20" s="186">
        <v>0.01</v>
      </c>
      <c r="H20" s="206">
        <v>1</v>
      </c>
      <c r="I20" s="206">
        <v>1</v>
      </c>
      <c r="J20" s="188"/>
      <c r="K20" s="185"/>
      <c r="L20" s="185"/>
      <c r="M20" s="197">
        <v>1</v>
      </c>
      <c r="N20" s="247"/>
      <c r="O20" s="247">
        <v>100</v>
      </c>
      <c r="P20" s="79" t="str">
        <f>P22</f>
        <v>P</v>
      </c>
      <c r="Q20" s="80"/>
      <c r="R20" s="1137"/>
      <c r="S20" s="1137"/>
      <c r="T20" s="1135"/>
    </row>
    <row r="21" spans="1:20" ht="36.75" customHeight="1">
      <c r="A21" s="1140"/>
      <c r="B21" s="1145"/>
      <c r="C21" s="1119"/>
      <c r="D21" s="1148"/>
      <c r="E21" s="188" t="s">
        <v>1047</v>
      </c>
      <c r="F21" s="464"/>
      <c r="G21" s="498">
        <v>2</v>
      </c>
      <c r="H21" s="206">
        <v>1</v>
      </c>
      <c r="I21" s="206">
        <v>1</v>
      </c>
      <c r="J21" s="188" t="s">
        <v>768</v>
      </c>
      <c r="K21" s="228">
        <v>0</v>
      </c>
      <c r="L21" s="185"/>
      <c r="M21" s="197">
        <v>1</v>
      </c>
      <c r="N21" s="197">
        <v>0</v>
      </c>
      <c r="O21" s="198">
        <v>1</v>
      </c>
      <c r="P21" s="79" t="str">
        <f>P22</f>
        <v>P</v>
      </c>
      <c r="Q21" s="80"/>
      <c r="R21" s="1137"/>
      <c r="S21" s="1137"/>
      <c r="T21" s="1135"/>
    </row>
    <row r="22" spans="1:20" ht="36">
      <c r="A22" s="1140"/>
      <c r="B22" s="1145"/>
      <c r="C22" s="1119"/>
      <c r="D22" s="1148"/>
      <c r="E22" s="188" t="s">
        <v>1048</v>
      </c>
      <c r="F22" s="181">
        <v>1</v>
      </c>
      <c r="G22" s="206">
        <v>1</v>
      </c>
      <c r="H22" s="206"/>
      <c r="I22" s="206"/>
      <c r="J22" s="199" t="s">
        <v>194</v>
      </c>
      <c r="K22" s="228">
        <v>0</v>
      </c>
      <c r="L22" s="185"/>
      <c r="M22" s="197">
        <v>1</v>
      </c>
      <c r="N22" s="197">
        <f t="shared" ref="N22:N26" si="0">IF(M22&lt;1,M22-AVERAGE(F22:I22),M22-(SUM(F22:I22)))</f>
        <v>-1</v>
      </c>
      <c r="O22" s="198">
        <v>1</v>
      </c>
      <c r="P22" s="79" t="str">
        <f t="shared" ref="P22:P26" si="1">IF(O22&lt;=V$16,"T",IF(O22&lt;$Y$16,"R",IF(O22&gt;=$Y$16,"P")))</f>
        <v>P</v>
      </c>
      <c r="Q22" s="80"/>
      <c r="R22" s="1137" t="s">
        <v>462</v>
      </c>
      <c r="S22" s="1137" t="s">
        <v>976</v>
      </c>
      <c r="T22" s="1135" t="s">
        <v>463</v>
      </c>
    </row>
    <row r="23" spans="1:20" ht="36">
      <c r="A23" s="1140"/>
      <c r="B23" s="1145"/>
      <c r="C23" s="1119"/>
      <c r="D23" s="1148" t="s">
        <v>765</v>
      </c>
      <c r="E23" s="188" t="s">
        <v>195</v>
      </c>
      <c r="F23" s="181">
        <v>2</v>
      </c>
      <c r="G23" s="231">
        <v>0.01</v>
      </c>
      <c r="H23" s="206">
        <v>2</v>
      </c>
      <c r="I23" s="206">
        <v>2</v>
      </c>
      <c r="J23" s="199" t="s">
        <v>769</v>
      </c>
      <c r="K23" s="228">
        <v>0</v>
      </c>
      <c r="L23" s="185"/>
      <c r="M23" s="197">
        <v>2</v>
      </c>
      <c r="N23" s="197">
        <f t="shared" si="0"/>
        <v>-4.01</v>
      </c>
      <c r="O23" s="198">
        <v>1</v>
      </c>
      <c r="P23" s="79" t="str">
        <f t="shared" si="1"/>
        <v>P</v>
      </c>
      <c r="Q23" s="80"/>
      <c r="R23" s="1137"/>
      <c r="S23" s="1137"/>
      <c r="T23" s="1135"/>
    </row>
    <row r="24" spans="1:20" ht="24">
      <c r="A24" s="1140"/>
      <c r="B24" s="1145"/>
      <c r="C24" s="1119"/>
      <c r="D24" s="1148"/>
      <c r="E24" s="188" t="s">
        <v>196</v>
      </c>
      <c r="F24" s="181">
        <v>3</v>
      </c>
      <c r="G24" s="206">
        <v>3</v>
      </c>
      <c r="H24" s="206">
        <v>3</v>
      </c>
      <c r="I24" s="206">
        <v>3</v>
      </c>
      <c r="J24" s="199" t="s">
        <v>197</v>
      </c>
      <c r="K24" s="228">
        <v>0</v>
      </c>
      <c r="L24" s="185"/>
      <c r="M24" s="197">
        <v>3</v>
      </c>
      <c r="N24" s="197">
        <f t="shared" si="0"/>
        <v>-9</v>
      </c>
      <c r="O24" s="198">
        <v>1</v>
      </c>
      <c r="P24" s="79" t="str">
        <f t="shared" si="1"/>
        <v>P</v>
      </c>
      <c r="Q24" s="80"/>
      <c r="R24" s="1137"/>
      <c r="S24" s="1137"/>
      <c r="T24" s="1135"/>
    </row>
    <row r="25" spans="1:20" ht="36">
      <c r="A25" s="1140"/>
      <c r="B25" s="1145"/>
      <c r="C25" s="1119"/>
      <c r="D25" s="1148"/>
      <c r="E25" s="188" t="s">
        <v>198</v>
      </c>
      <c r="F25" s="181">
        <v>3</v>
      </c>
      <c r="G25" s="206">
        <v>2</v>
      </c>
      <c r="H25" s="206">
        <v>2</v>
      </c>
      <c r="I25" s="206">
        <v>2</v>
      </c>
      <c r="J25" s="199" t="s">
        <v>199</v>
      </c>
      <c r="K25" s="228">
        <v>0</v>
      </c>
      <c r="L25" s="185"/>
      <c r="M25" s="197">
        <v>2</v>
      </c>
      <c r="N25" s="197">
        <f t="shared" si="0"/>
        <v>-7</v>
      </c>
      <c r="O25" s="198">
        <f>IF(M25&lt;1,(AVERAGE(F25:I25)/M25),SUM(F25:I25)/M25)</f>
        <v>4.5</v>
      </c>
      <c r="P25" s="79" t="str">
        <f>IF(O25&lt;=V$16,"T",IF(O25&lt;$Y$16,"R",IF(O25&gt;=$Y$16,"P")))</f>
        <v>P</v>
      </c>
      <c r="Q25" s="80"/>
      <c r="R25" s="1137"/>
      <c r="S25" s="1137"/>
      <c r="T25" s="1135"/>
    </row>
    <row r="26" spans="1:20" ht="64.5" customHeight="1" thickBot="1">
      <c r="A26" s="1140"/>
      <c r="B26" s="1146"/>
      <c r="C26" s="1120"/>
      <c r="D26" s="1151"/>
      <c r="E26" s="223" t="s">
        <v>200</v>
      </c>
      <c r="F26" s="253">
        <v>4</v>
      </c>
      <c r="G26" s="296">
        <v>0.03</v>
      </c>
      <c r="H26" s="258">
        <v>1</v>
      </c>
      <c r="I26" s="258">
        <v>1</v>
      </c>
      <c r="J26" s="318" t="s">
        <v>770</v>
      </c>
      <c r="K26" s="265">
        <v>0</v>
      </c>
      <c r="L26" s="243"/>
      <c r="M26" s="261">
        <v>1</v>
      </c>
      <c r="N26" s="261">
        <f t="shared" si="0"/>
        <v>-5.03</v>
      </c>
      <c r="O26" s="245">
        <v>1</v>
      </c>
      <c r="P26" s="293" t="str">
        <f t="shared" si="1"/>
        <v>P</v>
      </c>
      <c r="Q26" s="294"/>
      <c r="R26" s="1149"/>
      <c r="S26" s="1149"/>
      <c r="T26" s="1150"/>
    </row>
    <row r="27" spans="1:20" ht="16.5">
      <c r="A27" s="82" t="s">
        <v>24</v>
      </c>
      <c r="B27" s="82"/>
      <c r="C27" s="82"/>
      <c r="D27" s="82"/>
      <c r="E27" s="64"/>
      <c r="F27" s="64"/>
      <c r="G27" s="64"/>
      <c r="H27" s="64"/>
      <c r="I27" s="64"/>
      <c r="J27" s="64"/>
      <c r="K27" s="64"/>
      <c r="L27" s="64"/>
      <c r="M27" s="64"/>
      <c r="N27" s="64"/>
      <c r="O27" s="64"/>
      <c r="P27" s="64"/>
      <c r="Q27" s="64"/>
      <c r="R27" s="64"/>
      <c r="S27" s="64"/>
      <c r="T27" s="64"/>
    </row>
    <row r="28" spans="1:20" ht="15.75">
      <c r="A28" s="64"/>
      <c r="B28" s="64"/>
      <c r="C28" s="64"/>
      <c r="D28" s="64"/>
      <c r="E28" s="64"/>
      <c r="F28" s="64"/>
      <c r="G28" s="64"/>
      <c r="H28" s="64"/>
      <c r="I28" s="64"/>
      <c r="J28" s="64"/>
      <c r="K28" s="64"/>
      <c r="L28" s="64"/>
      <c r="M28" s="64"/>
      <c r="N28" s="64"/>
      <c r="O28" s="64"/>
      <c r="P28" s="64"/>
      <c r="Q28" s="64"/>
      <c r="R28" s="64"/>
      <c r="S28" s="64"/>
      <c r="T28" s="64"/>
    </row>
    <row r="29" spans="1:20" ht="15.75">
      <c r="A29" s="1141"/>
      <c r="B29" s="1142"/>
      <c r="C29" s="1142"/>
      <c r="D29" s="1142"/>
      <c r="E29" s="1142"/>
      <c r="F29" s="1142"/>
      <c r="G29" s="1142"/>
      <c r="H29" s="1142"/>
      <c r="I29" s="1142"/>
      <c r="J29" s="1142"/>
      <c r="K29" s="1142"/>
      <c r="L29" s="1142"/>
      <c r="M29" s="1142"/>
      <c r="N29" s="1142"/>
      <c r="O29" s="1142"/>
      <c r="P29" s="1142"/>
      <c r="Q29" s="1142"/>
      <c r="R29" s="1142"/>
      <c r="S29" s="1142"/>
      <c r="T29" s="1143"/>
    </row>
    <row r="30" spans="1:20" ht="15.75">
      <c r="A30" s="1141"/>
      <c r="B30" s="1142"/>
      <c r="C30" s="1142"/>
      <c r="D30" s="1142"/>
      <c r="E30" s="1142"/>
      <c r="F30" s="1142"/>
      <c r="G30" s="1142"/>
      <c r="H30" s="1142"/>
      <c r="I30" s="1142"/>
      <c r="J30" s="1142"/>
      <c r="K30" s="1142"/>
      <c r="L30" s="1142"/>
      <c r="M30" s="1142"/>
      <c r="N30" s="1142"/>
      <c r="O30" s="1142"/>
      <c r="P30" s="1142"/>
      <c r="Q30" s="1142"/>
      <c r="R30" s="1142"/>
      <c r="S30" s="1142"/>
      <c r="T30" s="1143"/>
    </row>
    <row r="31" spans="1:20" ht="15.75">
      <c r="A31" s="1141"/>
      <c r="B31" s="1142"/>
      <c r="C31" s="1142"/>
      <c r="D31" s="1142"/>
      <c r="E31" s="1142"/>
      <c r="F31" s="1142"/>
      <c r="G31" s="1142"/>
      <c r="H31" s="1142"/>
      <c r="I31" s="1142"/>
      <c r="J31" s="1142"/>
      <c r="K31" s="1142"/>
      <c r="L31" s="1142"/>
      <c r="M31" s="1142"/>
      <c r="N31" s="1142"/>
      <c r="O31" s="1142"/>
      <c r="P31" s="1142"/>
      <c r="Q31" s="1142"/>
      <c r="R31" s="1142"/>
      <c r="S31" s="1142"/>
      <c r="T31" s="1143"/>
    </row>
    <row r="32" spans="1:20" ht="15.75">
      <c r="A32" s="1141"/>
      <c r="B32" s="1142"/>
      <c r="C32" s="1142"/>
      <c r="D32" s="1142"/>
      <c r="E32" s="1142"/>
      <c r="F32" s="1142"/>
      <c r="G32" s="1142"/>
      <c r="H32" s="1142"/>
      <c r="I32" s="1142"/>
      <c r="J32" s="1142"/>
      <c r="K32" s="1142"/>
      <c r="L32" s="1142"/>
      <c r="M32" s="1142"/>
      <c r="N32" s="1142"/>
      <c r="O32" s="1142"/>
      <c r="P32" s="1142"/>
      <c r="Q32" s="1142"/>
      <c r="R32" s="1142"/>
      <c r="S32" s="1142"/>
      <c r="T32" s="1143"/>
    </row>
    <row r="33" spans="1:20" ht="15.75">
      <c r="A33" s="1141"/>
      <c r="B33" s="1142"/>
      <c r="C33" s="1142"/>
      <c r="D33" s="1142"/>
      <c r="E33" s="1142"/>
      <c r="F33" s="1142"/>
      <c r="G33" s="1142"/>
      <c r="H33" s="1142"/>
      <c r="I33" s="1142"/>
      <c r="J33" s="1142"/>
      <c r="K33" s="1142"/>
      <c r="L33" s="1142"/>
      <c r="M33" s="1142"/>
      <c r="N33" s="1142"/>
      <c r="O33" s="1142"/>
      <c r="P33" s="1142"/>
      <c r="Q33" s="1142"/>
      <c r="R33" s="1142"/>
      <c r="S33" s="1142"/>
      <c r="T33" s="1143"/>
    </row>
    <row r="34" spans="1:20" ht="15.75">
      <c r="A34" s="1141"/>
      <c r="B34" s="1142"/>
      <c r="C34" s="1142"/>
      <c r="D34" s="1142"/>
      <c r="E34" s="1142"/>
      <c r="F34" s="1142"/>
      <c r="G34" s="1142"/>
      <c r="H34" s="1142"/>
      <c r="I34" s="1142"/>
      <c r="J34" s="1142"/>
      <c r="K34" s="1142"/>
      <c r="L34" s="1142"/>
      <c r="M34" s="1142"/>
      <c r="N34" s="1142"/>
      <c r="O34" s="1142"/>
      <c r="P34" s="1142"/>
      <c r="Q34" s="1142"/>
      <c r="R34" s="1142"/>
      <c r="S34" s="1142"/>
      <c r="T34" s="1143"/>
    </row>
    <row r="35" spans="1:20" ht="15.75">
      <c r="A35" s="1141"/>
      <c r="B35" s="1142"/>
      <c r="C35" s="1142"/>
      <c r="D35" s="1142"/>
      <c r="E35" s="1142"/>
      <c r="F35" s="1142"/>
      <c r="G35" s="1142"/>
      <c r="H35" s="1142"/>
      <c r="I35" s="1142"/>
      <c r="J35" s="1142"/>
      <c r="K35" s="1142"/>
      <c r="L35" s="1142"/>
      <c r="M35" s="1142"/>
      <c r="N35" s="1142"/>
      <c r="O35" s="1142"/>
      <c r="P35" s="1142"/>
      <c r="Q35" s="1142"/>
      <c r="R35" s="1142"/>
      <c r="S35" s="1142"/>
      <c r="T35" s="1143"/>
    </row>
    <row r="36" spans="1:20" ht="15.75">
      <c r="A36" s="1141"/>
      <c r="B36" s="1142"/>
      <c r="C36" s="1142"/>
      <c r="D36" s="1142"/>
      <c r="E36" s="1142"/>
      <c r="F36" s="1142"/>
      <c r="G36" s="1142"/>
      <c r="H36" s="1142"/>
      <c r="I36" s="1142"/>
      <c r="J36" s="1142"/>
      <c r="K36" s="1142"/>
      <c r="L36" s="1142"/>
      <c r="M36" s="1142"/>
      <c r="N36" s="1142"/>
      <c r="O36" s="1142"/>
      <c r="P36" s="1142"/>
      <c r="Q36" s="1142"/>
      <c r="R36" s="1142"/>
      <c r="S36" s="1142"/>
      <c r="T36" s="1143"/>
    </row>
    <row r="37" spans="1:20" ht="15.75">
      <c r="A37" s="1141"/>
      <c r="B37" s="1142"/>
      <c r="C37" s="1142"/>
      <c r="D37" s="1142"/>
      <c r="E37" s="1142"/>
      <c r="F37" s="1142"/>
      <c r="G37" s="1142"/>
      <c r="H37" s="1142"/>
      <c r="I37" s="1142"/>
      <c r="J37" s="1142"/>
      <c r="K37" s="1142"/>
      <c r="L37" s="1142"/>
      <c r="M37" s="1142"/>
      <c r="N37" s="1142"/>
      <c r="O37" s="1142"/>
      <c r="P37" s="1142"/>
      <c r="Q37" s="1142"/>
      <c r="R37" s="1142"/>
      <c r="S37" s="1142"/>
      <c r="T37" s="1143"/>
    </row>
    <row r="38" spans="1:20" ht="15.75">
      <c r="A38" s="1141"/>
      <c r="B38" s="1142"/>
      <c r="C38" s="1142"/>
      <c r="D38" s="1142"/>
      <c r="E38" s="1142"/>
      <c r="F38" s="1142"/>
      <c r="G38" s="1142"/>
      <c r="H38" s="1142"/>
      <c r="I38" s="1142"/>
      <c r="J38" s="1142"/>
      <c r="K38" s="1142"/>
      <c r="L38" s="1142"/>
      <c r="M38" s="1142"/>
      <c r="N38" s="1142"/>
      <c r="O38" s="1142"/>
      <c r="P38" s="1142"/>
      <c r="Q38" s="1142"/>
      <c r="R38" s="1142"/>
      <c r="S38" s="1142"/>
      <c r="T38" s="1143"/>
    </row>
    <row r="39" spans="1:20" ht="15.75">
      <c r="A39" s="1141"/>
      <c r="B39" s="1142"/>
      <c r="C39" s="1142"/>
      <c r="D39" s="1142"/>
      <c r="E39" s="1142"/>
      <c r="F39" s="1142"/>
      <c r="G39" s="1142"/>
      <c r="H39" s="1142"/>
      <c r="I39" s="1142"/>
      <c r="J39" s="1142"/>
      <c r="K39" s="1142"/>
      <c r="L39" s="1142"/>
      <c r="M39" s="1142"/>
      <c r="N39" s="1142"/>
      <c r="O39" s="1142"/>
      <c r="P39" s="1142"/>
      <c r="Q39" s="1142"/>
      <c r="R39" s="1142"/>
      <c r="S39" s="1142"/>
      <c r="T39" s="1143"/>
    </row>
  </sheetData>
  <mergeCells count="53">
    <mergeCell ref="T14:T15"/>
    <mergeCell ref="A2:E4"/>
    <mergeCell ref="F2:M2"/>
    <mergeCell ref="N2:T2"/>
    <mergeCell ref="F3:M4"/>
    <mergeCell ref="N3:T3"/>
    <mergeCell ref="N4:T4"/>
    <mergeCell ref="A9:E9"/>
    <mergeCell ref="A6:E6"/>
    <mergeCell ref="F6:M6"/>
    <mergeCell ref="A7:E7"/>
    <mergeCell ref="F7:M7"/>
    <mergeCell ref="A8:E8"/>
    <mergeCell ref="F8:M8"/>
    <mergeCell ref="F9:M9"/>
    <mergeCell ref="R14:R15"/>
    <mergeCell ref="D23:D26"/>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S16:S21"/>
    <mergeCell ref="T16:T21"/>
    <mergeCell ref="R22:R26"/>
    <mergeCell ref="S22:S26"/>
    <mergeCell ref="T22:T26"/>
    <mergeCell ref="A16:A26"/>
    <mergeCell ref="C16:C26"/>
    <mergeCell ref="A39:T39"/>
    <mergeCell ref="A29:T29"/>
    <mergeCell ref="A30:T30"/>
    <mergeCell ref="A31:T31"/>
    <mergeCell ref="A32:T32"/>
    <mergeCell ref="A33:T33"/>
    <mergeCell ref="A34:T34"/>
    <mergeCell ref="A35:T35"/>
    <mergeCell ref="A36:T36"/>
    <mergeCell ref="A37:T37"/>
    <mergeCell ref="A38:T38"/>
    <mergeCell ref="B16:B26"/>
    <mergeCell ref="D16:D22"/>
    <mergeCell ref="R16:R21"/>
  </mergeCells>
  <conditionalFormatting sqref="P16:P26">
    <cfRule type="containsText" dxfId="91" priority="1" stopIfTrue="1" operator="containsText" text="P">
      <formula>NOT(ISERROR(SEARCH("P",P16)))</formula>
    </cfRule>
    <cfRule type="containsText" dxfId="90" priority="2" stopIfTrue="1" operator="containsText" text="R">
      <formula>NOT(ISERROR(SEARCH("R",P16)))</formula>
    </cfRule>
    <cfRule type="containsText" dxfId="89" priority="3" stopIfTrue="1" operator="containsText" text="T">
      <formula>NOT(ISERROR(SEARCH("T",P16)))</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PLANTILLA RESUMEN</vt:lpstr>
      <vt:lpstr>PyD</vt:lpstr>
      <vt:lpstr>RRHH</vt:lpstr>
      <vt:lpstr>JURID</vt:lpstr>
      <vt:lpstr>COMUNICACIONES</vt:lpstr>
      <vt:lpstr>ADMVO</vt:lpstr>
      <vt:lpstr>TIC</vt:lpstr>
      <vt:lpstr>CONTABILIDAD</vt:lpstr>
      <vt:lpstr>PRESUPUESTO</vt:lpstr>
      <vt:lpstr>ENCADENAMIENTO P</vt:lpstr>
      <vt:lpstr>PROMOCION</vt:lpstr>
      <vt:lpstr>SERVICIOS AL USUARIO</vt:lpstr>
      <vt:lpstr>ESTADISTICAS</vt:lpstr>
      <vt:lpstr>DIV.ELABORACION INF TECNICOS</vt:lpstr>
      <vt:lpstr>ANALISIS EYC</vt:lpstr>
      <vt:lpstr>ZFP</vt:lpstr>
      <vt:lpstr>ZFE</vt:lpstr>
      <vt:lpstr>RTPYC</vt:lpstr>
      <vt:lpstr>SERVICIOS GENERALES</vt:lpstr>
      <vt:lpstr>COMPRAS Y CONTRATACIONES</vt:lpstr>
      <vt:lpstr>TESORERIA</vt:lpstr>
      <vt:lpstr>OAI</vt:lpstr>
      <vt:lpstr>OFICINA REGIONAL SANTIAGO</vt:lpstr>
      <vt:lpstr>Comite Sistap</vt:lpstr>
      <vt:lpstr>CIGCN</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Angel Fabian</cp:lastModifiedBy>
  <cp:lastPrinted>2024-07-12T13:40:33Z</cp:lastPrinted>
  <dcterms:created xsi:type="dcterms:W3CDTF">2011-02-28T16:26:44Z</dcterms:created>
  <dcterms:modified xsi:type="dcterms:W3CDTF">2025-01-17T18:48:27Z</dcterms:modified>
</cp:coreProperties>
</file>