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ESCRITORIO\DIGECOG CIERRE FISCAL 2018-2024\2024\CIERRE ENERO -DICIEMBRE 2024 VS 2023\ESTADOS FINANCIEROS ENERO-DICIEMBRE 2024\"/>
    </mc:Choice>
  </mc:AlternateContent>
  <xr:revisionPtr revIDLastSave="0" documentId="13_ncr:1_{7C1540F0-1F13-47BE-A7C3-3C27E52AFD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COMP. PRESUPUESTO 2024 " sheetId="14" r:id="rId1"/>
    <sheet name="CUADRO DE ACTIVOS" sheetId="13" state="hidden" r:id="rId2"/>
  </sheets>
  <definedNames>
    <definedName name="_xlnm.Print_Area" localSheetId="0">'ESTADO COMP. PRESUPUESTO 2024 '!$A$1:$G$52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4" l="1"/>
  <c r="D12" i="14"/>
  <c r="D8" i="14"/>
  <c r="E38" i="14"/>
  <c r="E11" i="14"/>
  <c r="E13" i="14"/>
  <c r="E14" i="14"/>
  <c r="E15" i="14"/>
  <c r="E16" i="14"/>
  <c r="E37" i="14"/>
  <c r="G16" i="14" l="1"/>
  <c r="G17" i="14" l="1"/>
  <c r="G9" i="14" l="1"/>
  <c r="F17" i="14" l="1"/>
  <c r="F16" i="14"/>
  <c r="D19" i="14"/>
  <c r="G15" i="14" l="1"/>
  <c r="F15" i="14"/>
  <c r="G18" i="14" l="1"/>
  <c r="F18" i="14"/>
  <c r="G10" i="14"/>
  <c r="F10" i="14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E12" i="14" l="1"/>
  <c r="E19" i="14" l="1"/>
  <c r="D40" i="14"/>
  <c r="G14" i="14"/>
  <c r="F14" i="14"/>
  <c r="G12" i="14" l="1"/>
  <c r="G19" i="14" s="1"/>
  <c r="F12" i="14"/>
  <c r="F19" i="14" s="1"/>
</calcChain>
</file>

<file path=xl/sharedStrings.xml><?xml version="1.0" encoding="utf-8"?>
<sst xmlns="http://schemas.openxmlformats.org/spreadsheetml/2006/main" count="40" uniqueCount="39">
  <si>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</si>
  <si>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</si>
  <si>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</si>
  <si>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</si>
  <si>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</si>
  <si>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</si>
  <si>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</si>
  <si>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</si>
  <si>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</si>
  <si>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</si>
  <si>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</si>
  <si>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</si>
  <si>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</si>
  <si>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</si>
  <si>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</si>
  <si>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</si>
  <si>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</si>
  <si>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</si>
  <si>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</si>
  <si>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</si>
  <si>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</si>
  <si>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</si>
  <si>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</si>
  <si>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</si>
  <si>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</si>
  <si>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</si>
  <si>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</si>
  <si>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</si>
  <si>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</si>
  <si>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CONSEJO NACIONAL DE ZONAS FRANCAS DE EXPORTACION (5150)</t>
  </si>
  <si>
    <t>Ingresos ejecutados en S/libros CNZFE</t>
  </si>
  <si>
    <t>Gastos ejecutados S/ libros CNZFE</t>
  </si>
  <si>
    <t>Resultado financiero Cnzfe(1-2)</t>
  </si>
  <si>
    <t>Resultado financiero SIGEF (1-2)</t>
  </si>
  <si>
    <t>Amortizaciones/depreciaciones/</t>
  </si>
  <si>
    <t>Durante el Período Terminado Al 31 de diciembre del año  2024</t>
  </si>
  <si>
    <t>DIF EN INGRESOS C/SIGEF</t>
  </si>
  <si>
    <t>DIF EN GASTOS C/SIGEF</t>
  </si>
  <si>
    <t>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</si>
</sst>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7" formatCode="###0;###0"/>
    <numFmt numFmtId="168" formatCode="###0.0;###0.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1" xfId="0" applyFont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0" fontId="4" fillId="0" borderId="2" xfId="0" applyFont="1" applyBorder="1"/>
    <xf numFmtId="0" fontId="4" fillId="0" borderId="3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67" fontId="9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5" fontId="10" fillId="0" borderId="0" xfId="1" applyFont="1" applyBorder="1" applyAlignment="1"/>
    <xf numFmtId="165" fontId="6" fillId="0" borderId="0" xfId="1" applyFont="1" applyFill="1" applyBorder="1" applyAlignment="1">
      <alignment horizontal="center" vertical="top" wrapText="1"/>
    </xf>
    <xf numFmtId="168" fontId="11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5" fontId="7" fillId="0" borderId="0" xfId="1" applyFont="1" applyBorder="1" applyAlignment="1"/>
    <xf numFmtId="165" fontId="12" fillId="0" borderId="0" xfId="1" applyFont="1"/>
    <xf numFmtId="165" fontId="12" fillId="0" borderId="0" xfId="1" applyFont="1" applyFill="1" applyBorder="1" applyAlignment="1">
      <alignment horizontal="center" vertical="top" wrapText="1"/>
    </xf>
    <xf numFmtId="4" fontId="12" fillId="0" borderId="0" xfId="0" applyNumberFormat="1" applyFont="1"/>
    <xf numFmtId="43" fontId="7" fillId="0" borderId="0" xfId="0" applyNumberFormat="1" applyFont="1"/>
    <xf numFmtId="41" fontId="7" fillId="0" borderId="0" xfId="0" applyNumberFormat="1" applyFont="1"/>
    <xf numFmtId="165" fontId="7" fillId="0" borderId="0" xfId="1" applyFont="1" applyFill="1" applyBorder="1" applyAlignment="1"/>
    <xf numFmtId="4" fontId="7" fillId="0" borderId="0" xfId="0" applyNumberFormat="1" applyFont="1"/>
    <xf numFmtId="0" fontId="7" fillId="0" borderId="0" xfId="0" applyFont="1" applyAlignment="1">
      <alignment horizontal="left" vertical="top" wrapText="1"/>
    </xf>
    <xf numFmtId="165" fontId="6" fillId="0" borderId="0" xfId="1" applyFont="1" applyFill="1" applyBorder="1" applyAlignment="1">
      <alignment horizontal="center" vertical="center" wrapText="1"/>
    </xf>
    <xf numFmtId="165" fontId="6" fillId="0" borderId="0" xfId="1" applyFont="1" applyFill="1" applyBorder="1" applyAlignment="1">
      <alignment horizontal="left" vertical="center" wrapText="1"/>
    </xf>
    <xf numFmtId="165" fontId="7" fillId="0" borderId="0" xfId="1" applyFont="1" applyBorder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/>
    <xf numFmtId="165" fontId="10" fillId="0" borderId="0" xfId="1" applyFont="1" applyBorder="1"/>
    <xf numFmtId="43" fontId="10" fillId="0" borderId="0" xfId="0" applyNumberFormat="1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4" fontId="3" fillId="0" borderId="5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19</xdr:row>
      <xdr:rowOff>76200</xdr:rowOff>
    </xdr:from>
    <xdr:to>
      <xdr:col>6</xdr:col>
      <xdr:colOff>1273810</xdr:colOff>
      <xdr:row>40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B0088D-8675-062C-7AD5-FC3456D9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4362450"/>
          <a:ext cx="1645285" cy="151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tabSelected="1" workbookViewId="0">
      <selection activeCell="L5" sqref="L5"/>
    </sheetView>
  </sheetViews>
  <sheetFormatPr baseColWidth="10" defaultColWidth="11.5703125" defaultRowHeight="15.75" x14ac:dyDescent="0.3"/>
  <cols>
    <col min="1" max="1" width="3.140625" style="9" customWidth="1"/>
    <col min="2" max="2" width="6.140625" style="9" customWidth="1"/>
    <col min="3" max="3" width="32" style="9" customWidth="1"/>
    <col min="4" max="4" width="22" style="9" customWidth="1"/>
    <col min="5" max="5" width="23.42578125" style="9" customWidth="1"/>
    <col min="6" max="6" width="14.28515625" style="9" customWidth="1"/>
    <col min="7" max="7" width="21.28515625" style="9" customWidth="1"/>
    <col min="8" max="8" width="11.5703125" style="9" hidden="1" customWidth="1"/>
    <col min="9" max="9" width="15.28515625" style="9" bestFit="1" customWidth="1"/>
    <col min="10" max="16384" width="11.5703125" style="9"/>
  </cols>
  <sheetData>
    <row r="1" spans="1:9" x14ac:dyDescent="0.3">
      <c r="A1" s="42" t="s">
        <v>29</v>
      </c>
      <c r="B1" s="42"/>
      <c r="C1" s="42"/>
      <c r="D1" s="42"/>
      <c r="E1" s="42"/>
      <c r="F1" s="42"/>
      <c r="G1" s="42"/>
    </row>
    <row r="2" spans="1:9" x14ac:dyDescent="0.3">
      <c r="A2" s="44" t="s">
        <v>11</v>
      </c>
      <c r="B2" s="44"/>
      <c r="C2" s="44"/>
      <c r="D2" s="44"/>
      <c r="E2" s="44"/>
      <c r="F2" s="44"/>
      <c r="G2" s="44"/>
      <c r="H2" s="10"/>
      <c r="I2" s="10"/>
    </row>
    <row r="3" spans="1:9" x14ac:dyDescent="0.3">
      <c r="A3" s="44" t="s">
        <v>35</v>
      </c>
      <c r="B3" s="44"/>
      <c r="C3" s="44"/>
      <c r="D3" s="44"/>
      <c r="E3" s="44"/>
      <c r="F3" s="44"/>
      <c r="G3" s="44"/>
      <c r="H3" s="10"/>
      <c r="I3" s="10"/>
    </row>
    <row r="4" spans="1:9" x14ac:dyDescent="0.3">
      <c r="A4" s="44" t="s">
        <v>12</v>
      </c>
      <c r="B4" s="44"/>
      <c r="C4" s="44"/>
      <c r="D4" s="44"/>
      <c r="E4" s="44"/>
      <c r="F4" s="44"/>
      <c r="G4" s="44"/>
      <c r="H4" s="10"/>
      <c r="I4" s="10"/>
    </row>
    <row r="5" spans="1:9" x14ac:dyDescent="0.3">
      <c r="A5" s="45" t="s">
        <v>13</v>
      </c>
      <c r="B5" s="45"/>
      <c r="C5" s="45"/>
      <c r="D5" s="45"/>
      <c r="E5" s="45"/>
      <c r="F5" s="45"/>
      <c r="G5" s="45"/>
      <c r="H5" s="11"/>
      <c r="I5" s="11"/>
    </row>
    <row r="6" spans="1:9" x14ac:dyDescent="0.3">
      <c r="B6" s="45"/>
      <c r="C6" s="45"/>
      <c r="D6" s="45"/>
      <c r="E6" s="45"/>
      <c r="F6" s="45"/>
      <c r="G6" s="45"/>
      <c r="H6" s="11"/>
      <c r="I6" s="11"/>
    </row>
    <row r="7" spans="1:9" ht="47.25" x14ac:dyDescent="0.3">
      <c r="B7" s="43" t="s">
        <v>14</v>
      </c>
      <c r="C7" s="43"/>
      <c r="D7" s="13" t="s">
        <v>15</v>
      </c>
      <c r="E7" s="13" t="s">
        <v>16</v>
      </c>
      <c r="F7" s="13" t="s">
        <v>17</v>
      </c>
      <c r="G7" s="13" t="s">
        <v>18</v>
      </c>
    </row>
    <row r="8" spans="1:9" x14ac:dyDescent="0.3">
      <c r="B8" s="14">
        <v>1</v>
      </c>
      <c r="C8" s="15" t="s">
        <v>19</v>
      </c>
      <c r="D8" s="16">
        <f>SUM(D9:D11)</f>
        <v>448352584.38999999</v>
      </c>
      <c r="E8" s="16">
        <f>SUM(E9:E11)</f>
        <v>258272385.47999999</v>
      </c>
      <c r="F8" s="17">
        <f t="shared" ref="F8:F18" si="0">+E8/D8</f>
        <v>0.57604750027567919</v>
      </c>
      <c r="G8" s="16">
        <f>+D8-E8</f>
        <v>190080198.91</v>
      </c>
    </row>
    <row r="9" spans="1:9" x14ac:dyDescent="0.3">
      <c r="B9" s="18">
        <v>1.3</v>
      </c>
      <c r="C9" s="19" t="s">
        <v>20</v>
      </c>
      <c r="D9" s="20">
        <v>0</v>
      </c>
      <c r="E9" s="20">
        <v>0</v>
      </c>
      <c r="F9" s="17">
        <v>0</v>
      </c>
      <c r="G9" s="20">
        <f>+D9-E9</f>
        <v>0</v>
      </c>
    </row>
    <row r="10" spans="1:9" x14ac:dyDescent="0.3">
      <c r="B10" s="18">
        <v>1.4</v>
      </c>
      <c r="C10" s="19" t="s">
        <v>21</v>
      </c>
      <c r="D10" s="20">
        <f>72478631+20000000+130873953.39</f>
        <v>223352584.38999999</v>
      </c>
      <c r="E10" s="21">
        <v>92478631</v>
      </c>
      <c r="F10" s="17">
        <f t="shared" si="0"/>
        <v>0.41404773198648731</v>
      </c>
      <c r="G10" s="20">
        <f>+D10-E10</f>
        <v>130873953.38999999</v>
      </c>
    </row>
    <row r="11" spans="1:9" x14ac:dyDescent="0.3">
      <c r="B11" s="18">
        <v>1.5</v>
      </c>
      <c r="C11" s="19" t="s">
        <v>22</v>
      </c>
      <c r="D11" s="20">
        <v>225000000</v>
      </c>
      <c r="E11" s="21">
        <f>165673276.91+120477.57</f>
        <v>165793754.47999999</v>
      </c>
      <c r="F11" s="17">
        <f t="shared" si="0"/>
        <v>0.73686113102222217</v>
      </c>
      <c r="G11" s="20">
        <f t="shared" ref="G11" si="1">+D11-E11</f>
        <v>59206245.520000011</v>
      </c>
    </row>
    <row r="12" spans="1:9" x14ac:dyDescent="0.3">
      <c r="B12" s="14">
        <v>2</v>
      </c>
      <c r="C12" s="15" t="s">
        <v>23</v>
      </c>
      <c r="D12" s="16">
        <f>SUM(D13:D18)</f>
        <v>448352584.38999999</v>
      </c>
      <c r="E12" s="16">
        <f>SUM(E13:E18)</f>
        <v>254220821.25</v>
      </c>
      <c r="F12" s="17">
        <f t="shared" si="0"/>
        <v>0.56701094205997871</v>
      </c>
      <c r="G12" s="16">
        <f t="shared" ref="G12:G18" si="2">+D12-E12</f>
        <v>194131763.13999999</v>
      </c>
    </row>
    <row r="13" spans="1:9" ht="17.25" customHeight="1" x14ac:dyDescent="0.3">
      <c r="B13" s="18">
        <v>2.1</v>
      </c>
      <c r="C13" s="19" t="s">
        <v>24</v>
      </c>
      <c r="D13" s="20">
        <v>204880600</v>
      </c>
      <c r="E13" s="20">
        <f>151093274.54+16693365.75</f>
        <v>167786640.28999999</v>
      </c>
      <c r="F13" s="22">
        <f t="shared" si="0"/>
        <v>0.81894840355797471</v>
      </c>
      <c r="G13" s="20">
        <f t="shared" si="2"/>
        <v>37093959.710000008</v>
      </c>
    </row>
    <row r="14" spans="1:9" x14ac:dyDescent="0.3">
      <c r="B14" s="18">
        <v>2.2000000000000002</v>
      </c>
      <c r="C14" s="19" t="s">
        <v>25</v>
      </c>
      <c r="D14" s="20">
        <v>146786461.02000001</v>
      </c>
      <c r="E14" s="20">
        <f>12482649.68+44982859.49</f>
        <v>57465509.170000002</v>
      </c>
      <c r="F14" s="22">
        <f t="shared" si="0"/>
        <v>0.39149052828632597</v>
      </c>
      <c r="G14" s="20">
        <f t="shared" si="2"/>
        <v>89320951.850000009</v>
      </c>
      <c r="I14" s="23"/>
    </row>
    <row r="15" spans="1:9" x14ac:dyDescent="0.3">
      <c r="B15" s="18">
        <v>2.2999999999999998</v>
      </c>
      <c r="C15" s="19" t="s">
        <v>26</v>
      </c>
      <c r="D15" s="20">
        <v>57813523.369999997</v>
      </c>
      <c r="E15" s="20">
        <f>1390019.32+15579312.04</f>
        <v>16969331.359999999</v>
      </c>
      <c r="F15" s="22">
        <f t="shared" si="0"/>
        <v>0.29351837374446466</v>
      </c>
      <c r="G15" s="20">
        <f t="shared" si="2"/>
        <v>40844192.009999998</v>
      </c>
      <c r="I15" s="24"/>
    </row>
    <row r="16" spans="1:9" x14ac:dyDescent="0.3">
      <c r="B16" s="18">
        <v>2.4</v>
      </c>
      <c r="C16" s="19" t="s">
        <v>27</v>
      </c>
      <c r="D16" s="20">
        <v>21063000</v>
      </c>
      <c r="E16" s="20">
        <f>10319732.48+557093.82</f>
        <v>10876826.300000001</v>
      </c>
      <c r="F16" s="22">
        <f t="shared" si="0"/>
        <v>0.51639492474956084</v>
      </c>
      <c r="G16" s="20">
        <f t="shared" si="2"/>
        <v>10186173.699999999</v>
      </c>
      <c r="I16" s="25"/>
    </row>
    <row r="17" spans="2:9" ht="15.6" customHeight="1" x14ac:dyDescent="0.3">
      <c r="B17" s="18">
        <v>2.6</v>
      </c>
      <c r="C17" s="19" t="s">
        <v>28</v>
      </c>
      <c r="D17" s="20">
        <v>17409000</v>
      </c>
      <c r="E17" s="20">
        <v>1122514.1299999999</v>
      </c>
      <c r="F17" s="22">
        <f t="shared" si="0"/>
        <v>6.4478955138146929E-2</v>
      </c>
      <c r="G17" s="20">
        <f t="shared" si="2"/>
        <v>16286485.870000001</v>
      </c>
      <c r="I17" s="23"/>
    </row>
    <row r="18" spans="2:9" x14ac:dyDescent="0.3">
      <c r="B18" s="18">
        <v>2.7</v>
      </c>
      <c r="C18" s="19" t="s">
        <v>38</v>
      </c>
      <c r="D18" s="26">
        <v>400000</v>
      </c>
      <c r="E18" s="26">
        <v>0</v>
      </c>
      <c r="F18" s="22">
        <f t="shared" si="0"/>
        <v>0</v>
      </c>
      <c r="G18" s="20">
        <f t="shared" si="2"/>
        <v>400000</v>
      </c>
      <c r="I18" s="27"/>
    </row>
    <row r="19" spans="2:9" ht="21.75" customHeight="1" x14ac:dyDescent="0.3">
      <c r="B19" s="28"/>
      <c r="C19" s="41" t="s">
        <v>33</v>
      </c>
      <c r="D19" s="29">
        <f>+D8-D12</f>
        <v>0</v>
      </c>
      <c r="E19" s="16">
        <f>+E8-E12</f>
        <v>4051564.2299999893</v>
      </c>
      <c r="F19" s="29">
        <f>+F8-F12</f>
        <v>9.0365582157004853E-3</v>
      </c>
      <c r="G19" s="30">
        <f>+G8-G12</f>
        <v>-4051564.2299999893</v>
      </c>
      <c r="I19" s="24"/>
    </row>
    <row r="20" spans="2:9" x14ac:dyDescent="0.3">
      <c r="B20" s="28"/>
      <c r="C20" s="12"/>
      <c r="D20" s="29"/>
      <c r="E20" s="16"/>
      <c r="F20" s="29"/>
      <c r="G20" s="30"/>
      <c r="I20" s="24"/>
    </row>
    <row r="21" spans="2:9" x14ac:dyDescent="0.3">
      <c r="C21" s="9" t="s">
        <v>30</v>
      </c>
      <c r="E21" s="24">
        <v>260337144.86000001</v>
      </c>
      <c r="I21" s="31"/>
    </row>
    <row r="22" spans="2:9" hidden="1" x14ac:dyDescent="0.3">
      <c r="D22" s="31"/>
      <c r="E22" s="31"/>
    </row>
    <row r="23" spans="2:9" s="32" customFormat="1" hidden="1" x14ac:dyDescent="0.3">
      <c r="F23" s="33"/>
    </row>
    <row r="24" spans="2:9" s="32" customFormat="1" hidden="1" x14ac:dyDescent="0.3">
      <c r="F24" s="33"/>
    </row>
    <row r="25" spans="2:9" s="32" customFormat="1" hidden="1" x14ac:dyDescent="0.3"/>
    <row r="26" spans="2:9" s="32" customFormat="1" hidden="1" x14ac:dyDescent="0.3"/>
    <row r="27" spans="2:9" s="32" customFormat="1" hidden="1" x14ac:dyDescent="0.3"/>
    <row r="28" spans="2:9" s="32" customFormat="1" hidden="1" x14ac:dyDescent="0.3"/>
    <row r="29" spans="2:9" s="32" customFormat="1" hidden="1" x14ac:dyDescent="0.3"/>
    <row r="30" spans="2:9" s="32" customFormat="1" hidden="1" x14ac:dyDescent="0.3"/>
    <row r="31" spans="2:9" s="32" customFormat="1" hidden="1" x14ac:dyDescent="0.3"/>
    <row r="32" spans="2:9" s="32" customFormat="1" hidden="1" x14ac:dyDescent="0.3"/>
    <row r="33" spans="2:16" s="32" customFormat="1" hidden="1" x14ac:dyDescent="0.3"/>
    <row r="34" spans="2:16" s="37" customFormat="1" hidden="1" x14ac:dyDescent="0.3">
      <c r="B34" s="34"/>
      <c r="C34" s="35"/>
      <c r="D34" s="34"/>
      <c r="E34" s="34"/>
      <c r="F34" s="25"/>
      <c r="G34" s="25"/>
      <c r="H34" s="25"/>
      <c r="I34" s="25"/>
      <c r="J34" s="25"/>
      <c r="K34" s="25"/>
      <c r="L34" s="36"/>
      <c r="M34" s="36"/>
      <c r="N34" s="36"/>
      <c r="O34" s="34"/>
      <c r="P34" s="34"/>
    </row>
    <row r="35" spans="2:16" hidden="1" x14ac:dyDescent="0.3"/>
    <row r="36" spans="2:16" x14ac:dyDescent="0.3">
      <c r="C36" s="9" t="s">
        <v>31</v>
      </c>
      <c r="E36" s="24">
        <v>265041465.99000001</v>
      </c>
    </row>
    <row r="37" spans="2:16" ht="18" customHeight="1" x14ac:dyDescent="0.3">
      <c r="C37" s="41" t="s">
        <v>32</v>
      </c>
      <c r="D37" s="38"/>
      <c r="E37" s="40">
        <f>+E21-E36</f>
        <v>-4704321.1299999952</v>
      </c>
    </row>
    <row r="38" spans="2:16" x14ac:dyDescent="0.3">
      <c r="C38" s="9" t="s">
        <v>34</v>
      </c>
      <c r="E38" s="24">
        <f>79531.15+437248.41+26389.5+3690820.85+5875950.12</f>
        <v>10109940.030000001</v>
      </c>
    </row>
    <row r="39" spans="2:16" x14ac:dyDescent="0.3">
      <c r="C39" s="38" t="s">
        <v>36</v>
      </c>
      <c r="D39" s="40">
        <f>+E21-E8</f>
        <v>2064759.380000025</v>
      </c>
      <c r="E39" s="16"/>
    </row>
    <row r="40" spans="2:16" x14ac:dyDescent="0.3">
      <c r="C40" s="38" t="s">
        <v>37</v>
      </c>
      <c r="D40" s="40">
        <f>+E36-E12</f>
        <v>10820644.74000001</v>
      </c>
      <c r="E40" s="16"/>
    </row>
    <row r="41" spans="2:16" x14ac:dyDescent="0.3">
      <c r="C41" s="38"/>
      <c r="D41" s="38"/>
      <c r="E41" s="39"/>
    </row>
    <row r="42" spans="2:16" x14ac:dyDescent="0.3">
      <c r="G42" s="24"/>
    </row>
    <row r="43" spans="2:16" s="32" customFormat="1" x14ac:dyDescent="0.3">
      <c r="D43" s="33"/>
    </row>
    <row r="44" spans="2:16" s="32" customFormat="1" x14ac:dyDescent="0.3">
      <c r="D44" s="33"/>
    </row>
    <row r="45" spans="2:16" s="32" customFormat="1" x14ac:dyDescent="0.3"/>
    <row r="46" spans="2:16" s="32" customFormat="1" x14ac:dyDescent="0.3"/>
    <row r="47" spans="2:16" s="32" customFormat="1" x14ac:dyDescent="0.3"/>
    <row r="48" spans="2:16" s="32" customFormat="1" x14ac:dyDescent="0.3"/>
    <row r="49" s="32" customFormat="1" x14ac:dyDescent="0.3"/>
    <row r="50" s="32" customFormat="1" x14ac:dyDescent="0.3"/>
    <row r="51" s="32" customFormat="1" x14ac:dyDescent="0.3"/>
    <row r="52" s="32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48"/>
      <c r="C8" s="49"/>
      <c r="D8" s="58" t="s">
        <v>0</v>
      </c>
      <c r="E8" s="58" t="s">
        <v>1</v>
      </c>
      <c r="F8" s="58" t="s">
        <v>6</v>
      </c>
      <c r="G8" s="52" t="s">
        <v>2</v>
      </c>
    </row>
    <row r="9" spans="2:7" ht="25.5" customHeight="1" x14ac:dyDescent="0.2">
      <c r="B9" s="50"/>
      <c r="C9" s="51"/>
      <c r="D9" s="59"/>
      <c r="E9" s="59"/>
      <c r="F9" s="59"/>
      <c r="G9" s="53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46" t="s">
        <v>7</v>
      </c>
      <c r="C11" s="46"/>
      <c r="D11" s="3"/>
      <c r="E11" s="3"/>
      <c r="F11" s="3"/>
      <c r="G11" s="3"/>
    </row>
    <row r="12" spans="2:7" ht="28.9" customHeight="1" x14ac:dyDescent="0.2">
      <c r="B12" s="46"/>
      <c r="C12" s="46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54" t="s">
        <v>3</v>
      </c>
      <c r="C13" s="55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4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47" t="s">
        <v>8</v>
      </c>
      <c r="C15" s="47"/>
      <c r="D15" s="4"/>
      <c r="E15" s="4"/>
      <c r="F15" s="4"/>
      <c r="G15" s="4"/>
    </row>
    <row r="16" spans="2:7" ht="25.5" customHeight="1" x14ac:dyDescent="0.2">
      <c r="B16" s="47"/>
      <c r="C16" s="47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46" t="s">
        <v>5</v>
      </c>
      <c r="C17" s="46"/>
      <c r="D17" s="56">
        <f>+D12+D16</f>
        <v>6237.3899999999994</v>
      </c>
      <c r="E17" s="56">
        <f>+E12+E16</f>
        <v>13906032.989999998</v>
      </c>
      <c r="F17" s="56">
        <f>+F12+F16</f>
        <v>4145072.8000000007</v>
      </c>
      <c r="G17" s="56">
        <f>+G12+G16</f>
        <v>18057343.180000007</v>
      </c>
    </row>
    <row r="18" spans="2:7" ht="21" customHeight="1" x14ac:dyDescent="0.2">
      <c r="B18" s="46"/>
      <c r="C18" s="46"/>
      <c r="D18" s="57"/>
      <c r="E18" s="57"/>
      <c r="F18" s="57"/>
      <c r="G18" s="57"/>
    </row>
    <row r="19" spans="2:7" ht="15" x14ac:dyDescent="0.25">
      <c r="B19" s="60"/>
      <c r="C19" s="61"/>
      <c r="D19" s="4"/>
      <c r="E19" s="4"/>
      <c r="F19" s="4"/>
      <c r="G19" s="6"/>
    </row>
    <row r="20" spans="2:7" ht="14.25" x14ac:dyDescent="0.2">
      <c r="B20" s="3" t="s">
        <v>9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47" t="s">
        <v>8</v>
      </c>
      <c r="C21" s="47"/>
      <c r="D21" s="62">
        <v>-27993.33</v>
      </c>
      <c r="E21" s="62">
        <f>-27118990.92</f>
        <v>-27118990.920000002</v>
      </c>
      <c r="F21" s="62">
        <v>-10395322.83</v>
      </c>
      <c r="G21" s="62">
        <f>+D21+E21+F21</f>
        <v>-37542307.079999998</v>
      </c>
    </row>
    <row r="22" spans="2:7" x14ac:dyDescent="0.2">
      <c r="B22" s="47"/>
      <c r="C22" s="47"/>
      <c r="D22" s="63"/>
      <c r="E22" s="63"/>
      <c r="F22" s="63"/>
      <c r="G22" s="63"/>
    </row>
    <row r="23" spans="2:7" x14ac:dyDescent="0.2">
      <c r="B23" s="46" t="s">
        <v>10</v>
      </c>
      <c r="C23" s="46"/>
      <c r="D23" s="64">
        <f>+D20+D21</f>
        <v>6130.6399999999994</v>
      </c>
      <c r="E23" s="64">
        <f>+E20+E21</f>
        <v>13649156.969999991</v>
      </c>
      <c r="F23" s="64">
        <f>+F20+F21</f>
        <v>3973196.76</v>
      </c>
      <c r="G23" s="64">
        <f>+G20+G21</f>
        <v>17628484.36999999</v>
      </c>
    </row>
    <row r="24" spans="2:7" ht="13.9" customHeight="1" x14ac:dyDescent="0.2">
      <c r="B24" s="46"/>
      <c r="C24" s="46"/>
      <c r="D24" s="65"/>
      <c r="E24" s="65"/>
      <c r="F24" s="65"/>
      <c r="G24" s="65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COMP. PRESUPUESTO 2024 </vt:lpstr>
      <vt:lpstr>CUADRO DE ACTIVOS</vt:lpstr>
      <vt:lpstr>'ESTADO COMP. PRESUPUESTO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2025-01-20T14:45:53Z</cp:lastPrinted>
  <dcterms:created xsi:type="dcterms:W3CDTF">1996-11-27T10:00:04Z</dcterms:created>
  <dcterms:modified xsi:type="dcterms:W3CDTF">2025-01-22T18:19:43Z</dcterms:modified>
</cp:coreProperties>
</file>