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cnzfenx400\COMUN\DIV. DE PLANIFICACION Y DESARROLLO\PLAN ANUAL OPERATIVO (POA)\INFORME TRIMESTRALES POA 2025\INFORME TRIMESTRAL POA NO.01 2025\"/>
    </mc:Choice>
  </mc:AlternateContent>
  <xr:revisionPtr revIDLastSave="0" documentId="13_ncr:1_{9A456E93-5035-4E31-AEDD-35FFAE926E1F}" xr6:coauthVersionLast="47" xr6:coauthVersionMax="47" xr10:uidLastSave="{00000000-0000-0000-0000-000000000000}"/>
  <bookViews>
    <workbookView xWindow="-120" yWindow="-120" windowWidth="29040" windowHeight="15720" xr2:uid="{00000000-000D-0000-FFFF-FFFF00000000}"/>
  </bookViews>
  <sheets>
    <sheet name="PLANTILLA RESUMEN" sheetId="17" r:id="rId1"/>
    <sheet name="PyD" sheetId="3" r:id="rId2"/>
    <sheet name="JURID" sheetId="5" r:id="rId3"/>
    <sheet name="RRHH" sheetId="4" r:id="rId4"/>
    <sheet name="Elaboración de Documentos Legal" sheetId="32" r:id="rId5"/>
    <sheet name="COMUNICACIONES" sheetId="7" r:id="rId6"/>
    <sheet name="ADMVO" sheetId="9" r:id="rId7"/>
    <sheet name="TIC" sheetId="8" r:id="rId8"/>
    <sheet name="DESARROLLO E IMPLEMENTACION DE " sheetId="33" r:id="rId9"/>
    <sheet name="ADMINISTRACION DE SERVICIOS TIC" sheetId="34" r:id="rId10"/>
    <sheet name="OPERACIONES TIC" sheetId="35" r:id="rId11"/>
    <sheet name="CONTABILIDAD" sheetId="11" r:id="rId12"/>
    <sheet name="PRESUPUESTO" sheetId="10" r:id="rId13"/>
    <sheet name="ENCADENAMIENTO P" sheetId="18" r:id="rId14"/>
    <sheet name="PROMOCION" sheetId="12" r:id="rId15"/>
    <sheet name="SERVICIOS AL USUARIO" sheetId="13" r:id="rId16"/>
    <sheet name="ESTADISTICAS" sheetId="14" r:id="rId17"/>
    <sheet name="ELABORACION INF TECNICOS" sheetId="29" r:id="rId18"/>
    <sheet name="SECCION CAPTURA Y ANALISIS" sheetId="37" r:id="rId19"/>
    <sheet name="ANALISIS EYC" sheetId="20" r:id="rId20"/>
    <sheet name="ZFP" sheetId="15" r:id="rId21"/>
    <sheet name="ZFE" sheetId="19" r:id="rId22"/>
    <sheet name="RTPYC" sheetId="21" r:id="rId23"/>
    <sheet name="SERVICIOS GENERALES" sheetId="23" r:id="rId24"/>
    <sheet name="COMPRAS Y CONTRATACIONES" sheetId="24" r:id="rId25"/>
    <sheet name="TESORERIA" sheetId="25" r:id="rId26"/>
    <sheet name="OAI" sheetId="26" r:id="rId27"/>
    <sheet name="OFICINA REGIONAL SANTIAGO" sheetId="27" r:id="rId28"/>
    <sheet name="Comite Sistap" sheetId="28" r:id="rId29"/>
    <sheet name="CIGCN" sheetId="31" r:id="rId30"/>
  </sheets>
  <definedNames>
    <definedName name="_xlnm.Print_Area" localSheetId="0">'PLANTILLA RESUMEN'!$A$1:$G$103</definedName>
    <definedName name="_xlnm.Print_Titles" localSheetId="0">'PLANTILLA RESUMEN'!$1:$7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7" l="1"/>
  <c r="S18" i="24"/>
  <c r="F13" i="17"/>
  <c r="F14" i="17"/>
  <c r="P24" i="4"/>
  <c r="P25" i="4"/>
  <c r="P26" i="4"/>
  <c r="P27" i="4"/>
  <c r="P28" i="4"/>
  <c r="P29" i="4"/>
  <c r="P30" i="4"/>
  <c r="P31" i="4"/>
  <c r="P32" i="4"/>
  <c r="P33" i="4"/>
  <c r="F31" i="17"/>
  <c r="F18" i="17"/>
  <c r="F30" i="17"/>
  <c r="F29" i="17"/>
  <c r="F28" i="17"/>
  <c r="F25" i="17"/>
  <c r="F24" i="17"/>
  <c r="F23" i="17"/>
  <c r="F21" i="17"/>
  <c r="F20" i="17"/>
  <c r="F19" i="17"/>
  <c r="F17" i="17"/>
  <c r="F16" i="17"/>
  <c r="F15" i="17"/>
  <c r="F12" i="17"/>
  <c r="F11" i="17"/>
  <c r="F10" i="17"/>
  <c r="F9" i="17"/>
  <c r="P17" i="37"/>
  <c r="Q23" i="24"/>
  <c r="Q24" i="24"/>
  <c r="Q25" i="24"/>
  <c r="Q26" i="24"/>
  <c r="P24" i="24"/>
  <c r="P25" i="24"/>
  <c r="P26" i="24"/>
  <c r="P45" i="14"/>
  <c r="P28" i="14"/>
  <c r="P32" i="14"/>
  <c r="P36" i="14"/>
  <c r="P40" i="14"/>
  <c r="F33" i="17" l="1"/>
  <c r="M17" i="31"/>
  <c r="M16" i="31"/>
  <c r="Q24" i="3"/>
  <c r="Q35" i="3"/>
  <c r="Q40" i="3"/>
  <c r="Q51" i="3"/>
  <c r="Q56" i="3"/>
  <c r="Q61" i="3"/>
  <c r="O29" i="11" l="1"/>
  <c r="P29" i="11" s="1"/>
  <c r="N21" i="35"/>
  <c r="N20" i="35"/>
  <c r="N19" i="35"/>
  <c r="N18" i="35"/>
  <c r="N17" i="35"/>
  <c r="N20" i="34" l="1"/>
  <c r="N18" i="34"/>
  <c r="N19" i="34"/>
  <c r="N17" i="34"/>
  <c r="N18" i="33" l="1"/>
  <c r="N19" i="33"/>
  <c r="N20" i="33"/>
  <c r="N21" i="33"/>
  <c r="N22" i="33"/>
  <c r="M17" i="33"/>
  <c r="N17" i="33" s="1"/>
  <c r="O23" i="21" l="1"/>
  <c r="N23" i="21"/>
  <c r="O22" i="21"/>
  <c r="N22" i="21"/>
  <c r="O20" i="21"/>
  <c r="N20" i="21"/>
  <c r="O17" i="21"/>
  <c r="N17" i="21"/>
  <c r="N21" i="7" l="1"/>
  <c r="P21" i="7"/>
  <c r="P22" i="7"/>
  <c r="P22" i="9"/>
  <c r="P24" i="9"/>
  <c r="P26" i="9"/>
  <c r="P28" i="9"/>
  <c r="P30" i="9"/>
  <c r="O32" i="9"/>
  <c r="N32" i="9"/>
  <c r="O30" i="9"/>
  <c r="N30" i="9"/>
  <c r="O28" i="9"/>
  <c r="N28" i="9"/>
  <c r="O26" i="9"/>
  <c r="N26" i="9"/>
  <c r="O24" i="9"/>
  <c r="N24" i="9"/>
  <c r="O22" i="9"/>
  <c r="N22" i="9"/>
  <c r="O21" i="9"/>
  <c r="N21" i="9"/>
  <c r="O20" i="9"/>
  <c r="P20" i="9" s="1"/>
  <c r="N20" i="9"/>
  <c r="O19" i="9"/>
  <c r="N19" i="9"/>
  <c r="O18" i="9"/>
  <c r="O17" i="9"/>
  <c r="N17" i="9"/>
  <c r="P19" i="9"/>
  <c r="P18" i="9"/>
  <c r="M34" i="12" l="1"/>
  <c r="K34" i="12"/>
  <c r="M16" i="32" l="1"/>
  <c r="N35" i="23" l="1"/>
  <c r="O33" i="23"/>
  <c r="O35" i="23" s="1"/>
  <c r="N33" i="23"/>
  <c r="O19" i="23"/>
  <c r="N19" i="23"/>
  <c r="O16" i="23"/>
  <c r="N16" i="23"/>
  <c r="O17" i="31" l="1"/>
  <c r="N16" i="31"/>
  <c r="O16" i="31" s="1"/>
  <c r="P34" i="25"/>
  <c r="N17" i="8" l="1"/>
  <c r="O16" i="27"/>
  <c r="P32" i="29"/>
  <c r="P28" i="29"/>
  <c r="P17" i="29"/>
  <c r="Q19" i="3" l="1"/>
  <c r="N26" i="5" l="1"/>
  <c r="O17" i="28"/>
  <c r="O18" i="28"/>
  <c r="O19" i="28"/>
  <c r="O16" i="28"/>
  <c r="O17" i="8" l="1"/>
  <c r="O39" i="15"/>
  <c r="P39" i="15" s="1"/>
  <c r="O38" i="15"/>
  <c r="P38" i="15" s="1"/>
  <c r="P23" i="19" l="1"/>
  <c r="Q29" i="3"/>
  <c r="Q31" i="3"/>
  <c r="P37" i="20"/>
  <c r="P21" i="20"/>
  <c r="P17" i="20"/>
  <c r="O37" i="20"/>
  <c r="N37" i="20"/>
  <c r="O34" i="20"/>
  <c r="N34" i="20"/>
  <c r="N25" i="20"/>
  <c r="N21" i="20"/>
  <c r="M25" i="27" l="1"/>
  <c r="N25" i="27" s="1"/>
  <c r="L25" i="27"/>
  <c r="M24" i="27"/>
  <c r="N24" i="27" s="1"/>
  <c r="L24" i="27"/>
  <c r="M23" i="27"/>
  <c r="N23" i="27" s="1"/>
  <c r="L23" i="27"/>
  <c r="M22" i="27"/>
  <c r="N22" i="27" s="1"/>
  <c r="L22" i="27"/>
  <c r="M21" i="27"/>
  <c r="N21" i="27" s="1"/>
  <c r="L21" i="27"/>
  <c r="M20" i="27"/>
  <c r="N20" i="27" s="1"/>
  <c r="L20" i="27"/>
  <c r="M19" i="27"/>
  <c r="N19" i="27" s="1"/>
  <c r="L19" i="27"/>
  <c r="M18" i="27"/>
  <c r="N18" i="27" s="1"/>
  <c r="L18" i="27"/>
  <c r="M17" i="27"/>
  <c r="N17" i="27" s="1"/>
  <c r="L17" i="27"/>
  <c r="M16" i="27"/>
  <c r="N16" i="27" s="1"/>
  <c r="L16" i="27"/>
  <c r="P24" i="26" l="1"/>
  <c r="P28" i="26"/>
  <c r="P20" i="26"/>
  <c r="P16" i="26"/>
  <c r="N28" i="26"/>
  <c r="P27" i="26"/>
  <c r="N27" i="26"/>
  <c r="P26" i="26"/>
  <c r="N26" i="26"/>
  <c r="P25" i="26"/>
  <c r="N25" i="26"/>
  <c r="N24" i="26"/>
  <c r="P23" i="26"/>
  <c r="N23" i="26"/>
  <c r="P22" i="26"/>
  <c r="N22" i="26"/>
  <c r="P21" i="26"/>
  <c r="N21" i="26"/>
  <c r="N20" i="26"/>
  <c r="P19" i="26"/>
  <c r="N19" i="26"/>
  <c r="P18" i="26"/>
  <c r="N18" i="26"/>
  <c r="P17" i="26"/>
  <c r="N17" i="26"/>
  <c r="N16" i="26"/>
  <c r="P30" i="25" l="1"/>
  <c r="O42" i="25" l="1"/>
  <c r="P42" i="25" s="1"/>
  <c r="N42" i="25"/>
  <c r="O40" i="25"/>
  <c r="P40" i="25" s="1"/>
  <c r="N40" i="25"/>
  <c r="N34" i="25"/>
  <c r="O24" i="25"/>
  <c r="P24" i="25" s="1"/>
  <c r="O16" i="25"/>
  <c r="P16" i="25" s="1"/>
  <c r="N16" i="25"/>
  <c r="P21" i="9" l="1"/>
  <c r="N24" i="18"/>
  <c r="N25" i="18"/>
  <c r="N26" i="18"/>
  <c r="N27" i="18"/>
  <c r="N23" i="18"/>
  <c r="P32" i="18"/>
  <c r="P23" i="18"/>
  <c r="P24" i="18"/>
  <c r="P25" i="18"/>
  <c r="P26" i="18"/>
  <c r="P27" i="18"/>
  <c r="P22" i="4" l="1"/>
  <c r="P19" i="4"/>
  <c r="P23" i="4"/>
  <c r="Q29" i="24"/>
  <c r="R29" i="24" s="1"/>
  <c r="P29" i="24"/>
  <c r="Q28" i="24"/>
  <c r="R28" i="24" s="1"/>
  <c r="P28" i="24"/>
  <c r="Q27" i="24"/>
  <c r="R27" i="24" s="1"/>
  <c r="P27" i="24"/>
  <c r="R26" i="24"/>
  <c r="R25" i="24"/>
  <c r="R24" i="24"/>
  <c r="R23" i="24"/>
  <c r="P23" i="24"/>
  <c r="Q22" i="24"/>
  <c r="R22" i="24" s="1"/>
  <c r="P22" i="24"/>
  <c r="Q21" i="24"/>
  <c r="R21" i="24" s="1"/>
  <c r="P21" i="24"/>
  <c r="Q20" i="24"/>
  <c r="R20" i="24" s="1"/>
  <c r="Q19" i="24"/>
  <c r="R19" i="24" s="1"/>
  <c r="P19" i="24"/>
  <c r="Q18" i="24"/>
  <c r="R18" i="24" s="1"/>
  <c r="P18" i="24"/>
  <c r="P21" i="10" l="1"/>
  <c r="P20" i="10" s="1"/>
  <c r="P19" i="10" s="1"/>
  <c r="P18" i="10" s="1"/>
  <c r="P17" i="10" s="1"/>
  <c r="P16" i="10" s="1"/>
  <c r="N24" i="19" l="1"/>
  <c r="N25" i="19"/>
  <c r="N21" i="19"/>
  <c r="N20" i="19"/>
  <c r="N17" i="13" l="1"/>
  <c r="P31" i="12" l="1"/>
  <c r="P29" i="12"/>
  <c r="N17" i="12"/>
  <c r="N28" i="12"/>
  <c r="N27" i="12"/>
  <c r="N18" i="18"/>
  <c r="N22" i="18"/>
  <c r="N20" i="18"/>
  <c r="N19" i="18"/>
  <c r="P19" i="18"/>
  <c r="P20" i="18"/>
  <c r="P21" i="18"/>
  <c r="P22" i="18"/>
  <c r="P25" i="10"/>
  <c r="P23" i="10"/>
  <c r="P22" i="10"/>
  <c r="O17" i="11" l="1"/>
  <c r="P19" i="7" l="1"/>
  <c r="P20" i="7"/>
  <c r="N20" i="7"/>
  <c r="P17" i="18" l="1"/>
  <c r="P18" i="18"/>
  <c r="P28" i="18"/>
  <c r="P30" i="18"/>
  <c r="P31" i="18"/>
  <c r="P29" i="18"/>
  <c r="P30" i="12" l="1"/>
  <c r="O17" i="5" l="1"/>
  <c r="P17" i="21" l="1"/>
  <c r="Q24" i="12" l="1"/>
  <c r="Q18" i="12" l="1"/>
  <c r="P17" i="9" l="1"/>
  <c r="N19" i="5" l="1"/>
  <c r="N20" i="5"/>
  <c r="N21" i="5"/>
  <c r="N22" i="5"/>
  <c r="N23" i="5"/>
  <c r="N24" i="5"/>
  <c r="N25" i="5"/>
  <c r="P18" i="7" l="1"/>
  <c r="O24" i="5"/>
  <c r="P24" i="5" s="1"/>
  <c r="O26" i="5"/>
  <c r="P26" i="5" s="1"/>
  <c r="O25" i="5"/>
  <c r="P25" i="5" s="1"/>
  <c r="O23" i="5"/>
  <c r="P23" i="5" s="1"/>
  <c r="O22" i="5"/>
  <c r="P22" i="5" s="1"/>
  <c r="O21" i="5"/>
  <c r="P21" i="5" s="1"/>
  <c r="O20" i="5"/>
  <c r="P20" i="5" s="1"/>
  <c r="O19" i="5"/>
  <c r="P19" i="5" s="1"/>
  <c r="N36" i="15" l="1"/>
  <c r="O36" i="15"/>
  <c r="P36" i="15" s="1"/>
  <c r="Q25" i="15"/>
  <c r="Q19" i="19"/>
  <c r="N19" i="19"/>
  <c r="O28" i="19" l="1"/>
  <c r="P28" i="19" s="1"/>
  <c r="N28" i="19"/>
  <c r="O27" i="19"/>
  <c r="P27" i="19" s="1"/>
  <c r="N27" i="19"/>
  <c r="O26" i="19"/>
  <c r="P26" i="19" s="1"/>
  <c r="N26" i="19"/>
  <c r="O25" i="19"/>
  <c r="P25" i="19" s="1"/>
  <c r="O24" i="19"/>
  <c r="P24"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5" i="10" l="1"/>
  <c r="O24" i="10"/>
  <c r="P24" i="10" s="1"/>
  <c r="N24" i="10"/>
  <c r="N23" i="10"/>
  <c r="N22" i="10"/>
  <c r="N21" i="10"/>
  <c r="O35" i="11" l="1"/>
  <c r="N35" i="11"/>
  <c r="P34" i="11"/>
  <c r="N34" i="11"/>
  <c r="P31" i="11"/>
  <c r="P30" i="11"/>
  <c r="O28" i="11"/>
  <c r="P28" i="11" s="1"/>
  <c r="O27" i="11"/>
  <c r="P27" i="11" s="1"/>
  <c r="P26" i="11"/>
  <c r="O25" i="11"/>
  <c r="P25" i="11" s="1"/>
  <c r="P24" i="11"/>
  <c r="N24" i="11"/>
  <c r="P23" i="11"/>
  <c r="N23" i="11"/>
  <c r="P22" i="11"/>
  <c r="P21" i="11"/>
  <c r="P20" i="11"/>
  <c r="N20" i="11"/>
  <c r="P19" i="11"/>
  <c r="N19" i="11"/>
  <c r="P18" i="11"/>
  <c r="N18" i="11"/>
  <c r="P17" i="11"/>
  <c r="N17" i="11"/>
  <c r="P17" i="14" l="1"/>
  <c r="P20" i="13" l="1"/>
  <c r="O19" i="13"/>
  <c r="P19" i="13" s="1"/>
  <c r="N19" i="13"/>
  <c r="O17" i="13"/>
  <c r="P17" i="13" s="1"/>
  <c r="P25" i="13"/>
  <c r="N25" i="13"/>
  <c r="O23" i="13"/>
  <c r="P23" i="13" s="1"/>
  <c r="N23" i="13"/>
  <c r="P21" i="4" l="1"/>
  <c r="P20" i="4"/>
  <c r="N20" i="4"/>
  <c r="P18" i="4"/>
  <c r="N18" i="4"/>
  <c r="N18" i="19" l="1"/>
  <c r="P18" i="19"/>
  <c r="A7" i="20"/>
  <c r="A7" i="20" a="1"/>
  <c r="A3" i="4"/>
  <c r="A3" i="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<sst xmlns="http://schemas.openxmlformats.org/spreadsheetml/2006/main" count="2493" uniqueCount="1188">
  <si>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</si>
  <si>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</si>
  <si>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</si>
  <si>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</si>
  <si>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</si>
  <si>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</si>
  <si>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</si>
  <si>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</si>
  <si>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</si>
  <si>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</si>
  <si>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</si>
  <si>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</si>
  <si>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</si>
  <si>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</si>
  <si>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</si>
  <si>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</si>
  <si>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</si>
  <si>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</si>
  <si>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</si>
  <si>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</si>
  <si>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</si>
  <si>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</si>
  <si>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</si>
  <si>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</si>
  <si>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</si>
  <si>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</si>
  <si>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</si>
  <si>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</si>
  <si>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</si>
  <si>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</si>
  <si>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</si>
  <si>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</si>
  <si>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</si>
  <si>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</si>
  <si>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</si>
  <si>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2. Coordinar la agenda de visitas a parques y empresas de zonas francas, a potenciales inversionistas</t>
  </si>
  <si>
    <t>Brindar asistencia técnica a los inversionistas</t>
  </si>
  <si>
    <t xml:space="preserve">Participar en ferias internaciones </t>
  </si>
  <si>
    <t>1. Identificar ferias internacionales de interés para atracción de inversión a RD</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</si>
  <si>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</si>
  <si>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</si>
  <si>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</si>
  <si>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</si>
  <si>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</si>
  <si>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</si>
  <si>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</si>
  <si>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</si>
  <si>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</si>
  <si>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</si>
  <si>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</si>
  <si>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</si>
  <si>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</si>
  <si>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</si>
  <si>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</si>
  <si>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</si>
  <si>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</si>
  <si>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</si>
  <si>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</si>
  <si>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</si>
  <si>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</si>
  <si>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</si>
  <si>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</si>
  <si>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</si>
  <si>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</si>
  <si>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</si>
  <si>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 xml:space="preserve">Recursos Humanos </t>
  </si>
  <si>
    <t>Actualización de los Indicadores dle SISMAP</t>
  </si>
  <si>
    <t>Se realizó la charla sobre la Ley No. 41-08 de Función Pública a los colaboradores del CNZFE</t>
  </si>
  <si>
    <t>No cumplimiento de la charla de Función Pública</t>
  </si>
  <si>
    <t>Planificación y seguimiento a la charla de Función Pública</t>
  </si>
  <si>
    <t>Actualizar el Indicador  Planificación de RRHH</t>
  </si>
  <si>
    <t>Actualizados con evidencias Plantilla de Planificación de RRHH</t>
  </si>
  <si>
    <t>No remisión de la Planificación de RRHH en el plazo estipulado</t>
  </si>
  <si>
    <t>Planificación y seguimiento constante a la remisión de evidencias dentro del plazo establecido</t>
  </si>
  <si>
    <t>No cumplimiento de las acciones que requieren los subindicadores establecidos</t>
  </si>
  <si>
    <t>SERVICIOS AL USUARIO</t>
  </si>
  <si>
    <t xml:space="preserve">Tramitacion (In-Out) de Solicitudes y Correspondencias </t>
  </si>
  <si>
    <t xml:space="preserve">Reporte de registro de Solicitudes y Comunicaciones.
</t>
  </si>
  <si>
    <t>Revisión constante del instructivo
Se instruye a los usuarios donde encontrar los modelos de cada tipo de solicitud.
Realizacion de informes
Personal capacitado
Sistema informático
Labores de seguimiento
Crear protocolo de inpección.</t>
  </si>
  <si>
    <t xml:space="preserve">Registro de labor diaria </t>
  </si>
  <si>
    <t>Gestión de solicitudes de información técnica o institucional</t>
  </si>
  <si>
    <t>Formulario para levantamiento.
Reporte de Asistencia y/o información</t>
  </si>
  <si>
    <t>Hemos creado un formulario digital para el registro de las asistencias.
Reuniones de reforzamiento con el personal, para elevar el nivel de compromiso.</t>
  </si>
  <si>
    <t>Reporte de cumplimiento</t>
  </si>
  <si>
    <t>Informe elaborado</t>
  </si>
  <si>
    <t>Mantener la comunicación con el organo rector MAP
Auxilliarnos del departamento de Estadísticas
Presentar programa de implememtación de encuesta.
Reuniones con los grupos de interes interno
Uso de plataforma digital y segura
Procesos responsabilizados</t>
  </si>
  <si>
    <t xml:space="preserve">Correo de convocatoria
imagenes de celebración
Minuta o informe (de ser necesario) </t>
  </si>
  <si>
    <t>Se mantiene una comunicación efectiva con los miembros del departamento
Creación de grupo de comunicacion via mensajería intradepartamental.</t>
  </si>
  <si>
    <t xml:space="preserve">DEPARTAMENTO/DIVISIÓN </t>
  </si>
  <si>
    <t>DEPARTAMENTO ESTADISTICAS DE ZONAS FRANCAS</t>
  </si>
  <si>
    <t>Perfiles elaborados</t>
  </si>
  <si>
    <t>Fecha: 09/12/2020</t>
  </si>
  <si>
    <t>ADMINISTRATIVO Y FINANCIERO</t>
  </si>
  <si>
    <t>QUE NO SE CUMPLAN LOS PROCESOS, TAL Y COMO LO ESTABLECE LA LEY DE COMPRAS Y CONTRATACIONES 340-06 Y SU REGLAMENTO 543-12 Y NORMAS REFERENTES</t>
  </si>
  <si>
    <t>RELACION INGRESOS</t>
  </si>
  <si>
    <t>DISMINUCION DE LOS INGRESOS PROVENIENTES DEL PAGO DE LAS CUOTAS POR SERVICIOS</t>
  </si>
  <si>
    <t xml:space="preserve">RELACION CHEQUES </t>
  </si>
  <si>
    <t>NOBACI</t>
  </si>
  <si>
    <t>FORMULARIOS DE AUTORIZACIÓN</t>
  </si>
  <si>
    <t>DESABASTECIMIENTO DE LOS ARTICULOS NECESARIOS QUE IMPIDAN PODER CUMPLIR CON LO REQUERIDO POR LOS DEPARTAMENTOS</t>
  </si>
  <si>
    <t>FORMULARIO CONTROL DE MANTENIMIENTO</t>
  </si>
  <si>
    <t>MANTENIMIENTOS NO EJECUTADOS CAUSANDO DAÑOS A LOS EQUIPOS</t>
  </si>
  <si>
    <t>REVISION DIARIA DE EQUIPOS PARA COMPROBAR SU CORRECTO FUNCIONAMIENTO</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</si>
  <si>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</si>
  <si>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</si>
  <si>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</si>
  <si>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</si>
  <si>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</si>
  <si>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</si>
  <si>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</si>
  <si>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</si>
  <si>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</si>
  <si>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</si>
  <si>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</si>
  <si>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7. Registrar las Cuentas por Pagar Proveedores en el Sistema DacEasy. Empleados, Acuerdo de Servicios.)</t>
  </si>
  <si>
    <t>Las cuentas por pagar se registran según las normas y manual de politicas contables de la DIGECOG y las NICSP 1 Y 29</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</si>
  <si>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</si>
  <si>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</si>
  <si>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</si>
  <si>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</si>
  <si>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</si>
  <si>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</si>
  <si>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</si>
  <si>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</si>
  <si>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</si>
  <si>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</si>
  <si>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</si>
  <si>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</si>
  <si>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</si>
  <si>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</si>
  <si>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</si>
  <si>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</si>
  <si>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</si>
  <si>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</si>
  <si>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</si>
  <si>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</si>
  <si>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</si>
  <si>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</si>
  <si>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</si>
  <si>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</si>
  <si>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</si>
  <si>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</si>
  <si>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</si>
  <si>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</si>
  <si>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</si>
  <si>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</si>
  <si>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</si>
  <si>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</si>
  <si>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</si>
  <si>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</si>
  <si>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</si>
  <si>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</si>
  <si>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</si>
  <si>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</si>
  <si>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</si>
  <si>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</si>
  <si>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</si>
  <si>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</si>
  <si>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</si>
  <si>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</si>
  <si>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</si>
  <si>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</si>
  <si>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</si>
  <si>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</si>
  <si>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</si>
  <si>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</si>
  <si>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</si>
  <si>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1. Falta de capacitacion del usuario.                                2.  incumplimiento en la fecha de programacion.</t>
  </si>
  <si>
    <t>3. Dar seguimiento a la ejecucion presupuestaria, conjuntamente con la programacion de las metas, para su cumplimiento eficiente y eficaz.</t>
  </si>
  <si>
    <t>El seguimiento a la ejecucion de las metas, se efectuó en el plazo establecido por la DIGEPRES.</t>
  </si>
  <si>
    <t>La ejecucion Financiera se realizó en el plazo establecido por la DIGEPRES</t>
  </si>
  <si>
    <t>1. Realizar la Regularizacion de los pagos por Fase 1 en Sigef, según  avisos de debitos conciliados.</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</si>
  <si>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</si>
  <si>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</si>
  <si>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</si>
  <si>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</si>
  <si>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</si>
  <si>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</si>
  <si>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</si>
  <si>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</si>
  <si>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</si>
  <si>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</si>
  <si>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</si>
  <si>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</si>
  <si>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</si>
  <si>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</si>
  <si>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Remisión de información sobre la herramienta para la inscripción de empresas.</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</si>
  <si>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</si>
  <si>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</si>
  <si>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</si>
  <si>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</si>
  <si>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</si>
  <si>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</si>
  <si>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</si>
  <si>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</si>
  <si>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</si>
  <si>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</si>
  <si>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</si>
  <si>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</si>
  <si>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</si>
  <si>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</si>
  <si>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</si>
  <si>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</si>
  <si>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</si>
  <si>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</si>
  <si>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</si>
  <si>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</si>
  <si>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</si>
  <si>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</si>
  <si>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</si>
  <si>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</si>
  <si>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</si>
  <si>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Incidir y participar activamente en la implementación y consolidación de la política comercial de la República Dominicana, específicamente en aquellos temas de especial relevancia para el sector de zonas francas</t>
  </si>
  <si>
    <t>Uno de los productos de la División no pudo completarse, debido a la no disponibilidad del informe estadístico 2020</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</si>
  <si>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</si>
  <si>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</si>
  <si>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</si>
  <si>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</si>
  <si>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</si>
  <si>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</si>
  <si>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</si>
  <si>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</si>
  <si>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</si>
  <si>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</si>
  <si>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</si>
  <si>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</si>
  <si>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</si>
  <si>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</si>
  <si>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</si>
  <si>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</si>
  <si>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</si>
  <si>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</si>
  <si>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</si>
  <si>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</si>
  <si>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</si>
  <si>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</si>
  <si>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</si>
  <si>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</si>
  <si>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</si>
  <si>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</si>
  <si>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</si>
  <si>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</si>
  <si>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</si>
  <si>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</si>
  <si>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</si>
  <si>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</si>
  <si>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</si>
  <si>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</si>
  <si>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</si>
  <si>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</si>
  <si>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</si>
  <si>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</si>
  <si>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</si>
  <si>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</si>
  <si>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</si>
  <si>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</si>
  <si>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</si>
  <si>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</si>
  <si>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</si>
  <si>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</si>
  <si>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</si>
  <si>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</si>
  <si>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</si>
  <si>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</si>
  <si>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</si>
  <si>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</si>
  <si>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</si>
  <si>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</si>
  <si>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</si>
  <si>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</si>
  <si>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</si>
  <si>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R2.4.Aumentada la creación de nuevos clústers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</si>
  <si>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</si>
  <si>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</si>
  <si>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</si>
  <si>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</si>
  <si>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1.1. Detección de desviaciones en los planes, programas y proyectos institucionales</t>
  </si>
  <si>
    <t xml:space="preserve">R2.2.Aumentada las negociaciones con empresas anclas en los 10 principales subsectores productivos </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</si>
  <si>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</si>
  <si>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</si>
  <si>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</si>
  <si>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</si>
  <si>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</si>
  <si>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</si>
  <si>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</si>
  <si>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</si>
  <si>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</si>
  <si>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</si>
  <si>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</si>
  <si>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</si>
  <si>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</si>
  <si>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</si>
  <si>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</si>
  <si>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</si>
  <si>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</si>
  <si>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</si>
  <si>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</si>
  <si>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</si>
  <si>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</si>
  <si>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</si>
  <si>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</si>
  <si>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</si>
  <si>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</si>
  <si>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</si>
  <si>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</si>
  <si>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</si>
  <si>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</si>
  <si>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</si>
  <si>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</si>
  <si>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</si>
  <si>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</si>
  <si>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</si>
  <si>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</si>
  <si>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</si>
  <si>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</si>
  <si>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</si>
  <si>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</si>
  <si>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</si>
  <si>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</si>
  <si>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</si>
  <si>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</si>
  <si>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</si>
  <si>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</si>
  <si>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</si>
  <si>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</si>
  <si>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</si>
  <si>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</si>
  <si>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</si>
  <si>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</si>
  <si>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</si>
  <si>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</si>
  <si>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</si>
  <si>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</si>
  <si>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</si>
  <si>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</si>
  <si>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</si>
  <si>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</si>
  <si>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</si>
  <si>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</si>
  <si>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</si>
  <si>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</si>
  <si>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</si>
  <si>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</si>
  <si>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</si>
  <si>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</si>
  <si>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</si>
  <si>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</si>
  <si>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</si>
  <si>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</si>
  <si>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</si>
  <si>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P</t>
  </si>
  <si>
    <t>PRODUCTOS EJE 1</t>
  </si>
  <si>
    <t>PRODUCTOS EJE 2</t>
  </si>
  <si>
    <t>PRODUCTOS EJE 3</t>
  </si>
  <si>
    <t>1.5. Implementada la Gestión de Riesgos</t>
  </si>
  <si>
    <t>3.3. Nuevas alianzas estratégicas para promoción de inversión y exportaciones</t>
  </si>
  <si>
    <t>ELABORADO POR: CORINA MARTINEZ</t>
  </si>
  <si>
    <t>II. AICE 2021</t>
  </si>
  <si>
    <t>Gestión de solicitudes de información técnica o institucional.</t>
  </si>
  <si>
    <t>1. Asistencia presencial, telefónica o correo.</t>
  </si>
  <si>
    <t>Actualizar Indicador Gestión del Desarrollo</t>
  </si>
  <si>
    <t>Se han ejecutado dos cursos de Inducción a la Administración Pública, con los grupos ocupacionales I y II. Igualmente, se realizaron los cursos de Manejo del Tiempo y Gestión y Resolución de Conflictos. Paralelamente se han llevado a cabo sensibilizaciones como es el caso de la Ley de Discapacidad.</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</si>
  <si>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</si>
  <si>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</si>
  <si>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</si>
  <si>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</si>
  <si>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</si>
  <si>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</si>
  <si>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</si>
  <si>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</si>
  <si>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</si>
  <si>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Desviaciones</t>
  </si>
  <si>
    <t>Division de Regulación de Textiles, Calzados y Pieles</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</si>
  <si>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</si>
  <si>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</si>
  <si>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t>División de Servicios a Zonas Francas Especiales</t>
  </si>
  <si>
    <t>Nivel de Cumplimiento</t>
  </si>
  <si>
    <t>Fecha: 06/12/2021</t>
  </si>
  <si>
    <t>SERVICIOS GENERALES</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</si>
  <si>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</si>
  <si>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</si>
  <si>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</si>
  <si>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</si>
  <si>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</si>
  <si>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</si>
  <si>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</si>
  <si>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</si>
  <si>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</si>
  <si>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</si>
  <si>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</si>
  <si>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</si>
  <si>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</si>
  <si>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</si>
  <si>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</si>
  <si>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</si>
  <si>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</si>
  <si>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</si>
  <si>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</si>
  <si>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</si>
  <si>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</si>
  <si>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</si>
  <si>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</si>
  <si>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</si>
  <si>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</si>
  <si>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</si>
  <si>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</si>
  <si>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</si>
  <si>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</si>
  <si>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</si>
  <si>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 xml:space="preserve">DEPARTAMENTO/DIVISIÓN:     </t>
  </si>
  <si>
    <t>FECHA DE EVALUACIÓN FINAL</t>
  </si>
  <si>
    <t xml:space="preserve">FECHA DE SEGUIMIENTO     </t>
  </si>
  <si>
    <t xml:space="preserve">COMPRAS Y CONTRATACIONES    </t>
  </si>
  <si>
    <t>$</t>
  </si>
  <si>
    <t xml:space="preserve">Se  realizó todo el proceso en conjunto con el MAP/INAP/INDOCAL para la ejecución de los mismos </t>
  </si>
  <si>
    <t>Ejecutado</t>
  </si>
  <si>
    <t>Ejecutar los procesos de compras de acuerdo a las disposiciones de la Ley de Compras y el Organo rector</t>
  </si>
  <si>
    <t xml:space="preserve">Producto </t>
  </si>
  <si>
    <t xml:space="preserve">Resultados </t>
  </si>
  <si>
    <t>2. Solicitar a las áreas sus necesidades del año, según las actividades del POA, para la elaboración del PACC.</t>
  </si>
  <si>
    <t>3.Remitir a la Div. De Contabilidad solicitud de pago a proveedores.</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</si>
  <si>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</si>
  <si>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</si>
  <si>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</si>
  <si>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</si>
  <si>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</si>
  <si>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</si>
  <si>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Disponer de una visión resumida sobre sobre el desempeño sectorial y principales parques; facilitar las labores de análisis, investigación y evaluación</t>
  </si>
  <si>
    <t>Elaborado y revisado el Boletin Estadistico 2022 (Cuadros, gráficos, presentacion, comentarios, indices)</t>
  </si>
  <si>
    <t xml:space="preserve">Celebrar ronda de negocios B2B con la participación de empresas de zonas francas y la industria local. Subsector(es) a ser definidos, según necesidades e intereses de las empresas. </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</si>
  <si>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</si>
  <si>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</si>
  <si>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</si>
  <si>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</si>
  <si>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</si>
  <si>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</si>
  <si>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Celebrar ronda de negocios internacional B2B con sede RD con la participación de empresas de zonas francas e invitados internacionales. Subsector(es) a ser definidos, según necesidades e intereses de las empresas</t>
  </si>
  <si>
    <t>Ejecutar el plan de capacitación y formación técnica para las empresas del sector y la industria nacional.</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</si>
  <si>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</si>
  <si>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</si>
  <si>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</si>
  <si>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</si>
  <si>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SE REALIZARON  REVISIONES MENSUALES DE LOS PROCESOS DE COMPRAS, CUMPLIÉNDOSE CON LAS NORMAS PAUTADAS PARA ESTOS FINES</t>
  </si>
  <si>
    <t>SE REALIZARON REVISIONES MENSUALES DE ESTE PROCESO Y SE EJECUTARON ACCIONES QUE CONLLEVARON A FORTALECER LA GESTIÓN DE COBROS</t>
  </si>
  <si>
    <t>SE OBSERVARON LAS NORMAS DE CONTROL EN CADA MES</t>
  </si>
  <si>
    <t>SE LLEVARON A CABO REVISIONES SEMANALES CON LA FINALIDAD DE VIGILAR ESTE PROCESO.</t>
  </si>
  <si>
    <t xml:space="preserve">Remisión de Minutas por las areas correpondientes </t>
  </si>
  <si>
    <t>DEPARTAMENTO/DIVISIÓN/SECCION</t>
  </si>
  <si>
    <t>TESORERIA</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</si>
  <si>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</si>
  <si>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</si>
  <si>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</si>
  <si>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</si>
  <si>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</si>
  <si>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</si>
  <si>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</si>
  <si>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</si>
  <si>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</si>
  <si>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</si>
  <si>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</si>
  <si>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</si>
  <si>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</si>
  <si>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</si>
  <si>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</si>
  <si>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</si>
  <si>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</si>
  <si>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</si>
  <si>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</si>
  <si>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</si>
  <si>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</si>
  <si>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</si>
  <si>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</si>
  <si>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</si>
  <si>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</si>
  <si>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</si>
  <si>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</si>
  <si>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</si>
  <si>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</si>
  <si>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</si>
  <si>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</si>
  <si>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</si>
  <si>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</si>
  <si>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</si>
  <si>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</si>
  <si>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</si>
  <si>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</si>
  <si>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</si>
  <si>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</si>
  <si>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</si>
  <si>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</si>
  <si>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</si>
  <si>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</si>
  <si>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</si>
  <si>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</si>
  <si>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</si>
  <si>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</si>
  <si>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</si>
  <si>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</si>
  <si>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</si>
  <si>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</si>
  <si>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Ley 567-05 y Resoluciones</t>
  </si>
  <si>
    <t>Que se incumpla con la ley 567-05 y las disposiones externas e interanas</t>
  </si>
  <si>
    <t>Aseguramiento de que se cumpla con ley de Tesoereria y las  disposiciones vigentes</t>
  </si>
  <si>
    <t>1.4. Establecer los controles para la correcta aplicación de los Sistemas de Administración Financiera del Estado y el Sistema Nacional de Control Interno</t>
  </si>
  <si>
    <t>1.Verificar y enviar al área correspondiente, la solicitud de información realizada por el ciudadano</t>
  </si>
  <si>
    <t>3.Revisar la información recibida y dar respuesta oportuna al ciudadano</t>
  </si>
  <si>
    <t>2.Verificar y organizar los documentos e informaciones recibidos para fines de publicación</t>
  </si>
  <si>
    <t>Informaciones del Sistema Nacional de Atención Ciudadana 311 gestionadas</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</si>
  <si>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</si>
  <si>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</si>
  <si>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</si>
  <si>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</si>
  <si>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CÓDIGO: MAT-PD-01</t>
  </si>
  <si>
    <t>CÓDIGO:MAT-PD-01</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</si>
  <si>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</si>
  <si>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</si>
  <si>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</si>
  <si>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</si>
  <si>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</si>
  <si>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</si>
  <si>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</si>
  <si>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</si>
  <si>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</si>
  <si>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</si>
  <si>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 xml:space="preserve">1. Contribuir en los procesos de defensa de los sub- sectores productivos de zonas francas, particularmente ante las autoridades de los EE.UU., con respecto a los procesos de negociación de nuevos acuerdos y al mejoramiento de los existentes. </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</si>
  <si>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</si>
  <si>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</si>
  <si>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</si>
  <si>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</si>
  <si>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</si>
  <si>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</si>
  <si>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</si>
  <si>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</si>
  <si>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</si>
  <si>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</si>
  <si>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</si>
  <si>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</si>
  <si>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</si>
  <si>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</si>
  <si>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</si>
  <si>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</si>
  <si>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</si>
  <si>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 xml:space="preserve">Empresas aprobadas </t>
  </si>
  <si>
    <t>Parques apronados</t>
  </si>
  <si>
    <t xml:space="preserve"> $-   0</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</si>
  <si>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</si>
  <si>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</si>
  <si>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</si>
  <si>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</si>
  <si>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</si>
  <si>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</si>
  <si>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</si>
  <si>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</si>
  <si>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</si>
  <si>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</si>
  <si>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</si>
  <si>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</si>
  <si>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</si>
  <si>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</si>
  <si>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</si>
  <si>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</si>
  <si>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</si>
  <si>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</si>
  <si>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Oficina Regional de Santiago</t>
  </si>
  <si>
    <t>OFICINA REGIONAL SANTIAGO</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</si>
  <si>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</si>
  <si>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</si>
  <si>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</si>
  <si>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</si>
  <si>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</si>
  <si>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</si>
  <si>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Se ejecuto y socializo en el acuerdo de desempeño, en espera fecha capacitación MAP</t>
  </si>
  <si>
    <t>Difundir y aplicar las disposiciones de la Tesoreria Nacional</t>
  </si>
  <si>
    <t>SERVICIOS  GENERALES</t>
  </si>
  <si>
    <t>COMPRAS Y CONTRATACIONES</t>
  </si>
  <si>
    <t>DEPARTAMENTO PLANIFICACIÓN Y DESARROLLO</t>
  </si>
  <si>
    <t>1 DE ENERO DE 2024</t>
  </si>
  <si>
    <t>31 DE MARZO 2024</t>
  </si>
  <si>
    <t xml:space="preserve">Se celebraron tres (3) reuniones del Clúster  Logístico; Participación en tres (01) reunión del Comité Nacional de Facilitacion del Comercio
</t>
  </si>
  <si>
    <t xml:space="preserve">Se realizaron los perfiles de Oportunidades de los siguientes paises: Alemania, Emiratos Árabes Unidos, Estados Unidos; elaboración de informe de preferencias arancelarias de la República Dominicana.
</t>
  </si>
  <si>
    <t>Monitoreo al Proyecto de Ley de los Estados Unidos "Ley de las Américas” que beneficiarían a la Republica Dominicana en el programa de subvenciones para la manufactura de dispositivos y equipos médicos, y en el programa de subvenciones para la manufactura textil. Análisis de las propuestas legislativas de Estados Unidos Nos. H.RES.979 y H.R.1486 relacionadas a la industria del tabaco. Análisis de propuesa legislativa de Reino Unido que busca una prohibición gradual del tabaco. Análisis de Proyecto de Ley No. HJ RES.99 que busca modificar la Ley Federal de Alimentos, Medicamentos y Cosméticos (FDA, por sus siglas en inglés) para eximir a la industria del Cigarro Premium de ciertas regulaciones.</t>
  </si>
  <si>
    <t>Colaboración y apoyo al MICM en el Programa de Capacitación en Parques Ecoindustriales de la Organización de las Naciones Unidas para el Desarrollo Industrial (ONUDI)</t>
  </si>
  <si>
    <t>Realización de informe sobre: Ley de Alianza para las Americas; Informe sobre el desempeño de las exportaciones en 2023; Actualización de listado de tejidos y componentes en escaso abasto (short supply) Anexo 3.25 DR-CAFTA, a marzo 2023; Principales cambios arancelarios de las exportaciones de ZF en 7ma Enmienda del SA.; Elaboración de  lista de la oferta arancelaria para protocolo bilateral del Acuerdo con Uzbekistán, en el marco de la adhesión de ese país a la OMC; Notificación relativa a la Ley No. 8-90 sobre Fomento de Zonas Francas, en el periodo enero-diciembre de 2022; de conformidad con el Acuerdo sobre Subvenciones y Medidas Compensatorias de la OMC.</t>
  </si>
  <si>
    <t>Monitorear la ejecución del presupuesto anual institucional</t>
  </si>
  <si>
    <t>1. Elaborar informe trimestral de ejecución presupuestaria</t>
  </si>
  <si>
    <t>2. Remitir informe al equipo directivo</t>
  </si>
  <si>
    <t>3. Elaborar informe trimestral de las metas físicas-financieras del presupuesto anual para subportal de transparencia gubernamental</t>
  </si>
  <si>
    <t>4. Remitir informe a la OAI para carga en el subportal</t>
  </si>
  <si>
    <t>5. Carga informe trimestral metas fisicas-financieras, y las causas de las desviaciones</t>
  </si>
  <si>
    <t>Sensibilización en Equidad de Género y Responsabilidad social</t>
  </si>
  <si>
    <t>1. Solicitar charlas de orientación</t>
  </si>
  <si>
    <t>Monitorear los planes de riesgos de desastres/de preservación y conservación del medio ambiente.</t>
  </si>
  <si>
    <t>2. Realizar los encuentros necesarios.</t>
  </si>
  <si>
    <t>3. Diseño y aplicación de encuesta de medición de impacto</t>
  </si>
  <si>
    <t>Fomentar la equidad de género en los planes, programas y proyectos</t>
  </si>
  <si>
    <t xml:space="preserve">No tener control de las actividades a realizar por cada departamento de la institución.  </t>
  </si>
  <si>
    <t>Que no se ejecute lo presupuestado</t>
  </si>
  <si>
    <t xml:space="preserve">Retraso en carga de evidencia </t>
  </si>
  <si>
    <t>Actualizar el Indicador Organización del Trabajo</t>
  </si>
  <si>
    <t>Gestión y envío de notas de prensa</t>
  </si>
  <si>
    <t>Crecimiento de las redes sociales</t>
  </si>
  <si>
    <t>1. Recibir las solicitudes de los departamentos.</t>
  </si>
  <si>
    <t>2. Gestionar de inmediato los trámites de las solicitudes a las empresas, Institución o departamento.</t>
  </si>
  <si>
    <t>3. Vigilar todos los requisitos de nuestra Carta Compromiso con el Ciudadano para lograr un crecimiento Institucional.
4. Solicitar sugerencias a los distintos</t>
  </si>
  <si>
    <t>4. Solicitar sugerencias a los distintos deptos.</t>
  </si>
  <si>
    <t>1. Realización de informe trimestrales POA</t>
  </si>
  <si>
    <t>2. Informes esporádicos de los parques.</t>
  </si>
  <si>
    <t>Mantener actualizado el Indicador sobre el Índice de Uso TIC e Implementación de Gobierno Electrónico</t>
  </si>
  <si>
    <t>Gestionar el mantenimiento de la infraestructura TIC</t>
  </si>
  <si>
    <t>Programacion de la Ejecucion.</t>
  </si>
  <si>
    <t>2. Registrar la Programacion trimestral de las  Metas  Financieras del presupuesto en el SIGEF.</t>
  </si>
  <si>
    <t>4.Colaborar en la elaboracion del  informe de la evaluacion de la ejecucion trimestralmente, para la DIGEPRES, en coordinacion con el analista asignado de calidad del gasto presupuestario en DIGEPRES.</t>
  </si>
  <si>
    <t>5. Dar seguimeniento al cumplimiento de los indicadores de medicion IGPS, en coordinacion con el Dpto. de Planificacion.</t>
  </si>
  <si>
    <t>6. Digitar la ejecucion fisica trimestral, en la fecha establecida por la DIGEPRES, junto al Dpto. de Planificacion.</t>
  </si>
  <si>
    <t>Ejecucion presupuestaria</t>
  </si>
  <si>
    <t>La programacion se registra en los primeros 15 dias mes  en que inicia el proximo  trimestre.</t>
  </si>
  <si>
    <t xml:space="preserve">La Digepres dispone de la guia-procedimiento para el monitoreo de la ejecucion del prsupuesto </t>
  </si>
  <si>
    <t xml:space="preserve">La Digepres dispone de la guia-procedimiento para el monitoreo de la ejecucion del presupuesto </t>
  </si>
  <si>
    <t>Al momento,  se ha regularizado trimestralmente los avisos de debitos, solo pendiente el ultimo mes del trimestre.</t>
  </si>
  <si>
    <t>Las modificaciones presupuestarias se realizaron por modificaciones en el Pacc.</t>
  </si>
  <si>
    <t xml:space="preserve">5.Realizar Encuesta de Satisfaccion de Usuarios OAI </t>
  </si>
  <si>
    <t xml:space="preserve">1.Indagar sobre la denuncia, queja o sugerencia del ciudadano </t>
  </si>
  <si>
    <t xml:space="preserve">2. Responder a la denuncia queja o sugerencia del ciudadano </t>
  </si>
  <si>
    <t xml:space="preserve">3. Cerrar el caso en el sistema de administracion digital </t>
  </si>
  <si>
    <t>1- Recopilar informaciones de las áreas.</t>
  </si>
  <si>
    <t>2- Actualizar el portal de Datos Abiertos</t>
  </si>
  <si>
    <t>Vericadas y enviadas al área correspondiente, la solicitud de información realizada por el ciudadano</t>
  </si>
  <si>
    <t>Gestionada  la  información solicitada, a través del departamento involucrado y  dado el seguimiento que corresponde</t>
  </si>
  <si>
    <t>Revisada la información recibida y respondida oportunamente  al ciudadano</t>
  </si>
  <si>
    <t>Elaborados los Informes de Solicitudes de Información presentada por los ciudadanos y enviadas a la MAE</t>
  </si>
  <si>
    <t xml:space="preserve">Realizadas las Encuestaa de Satisfaccion de Usuarios OAI </t>
  </si>
  <si>
    <t>Gestionadas con las áreas involucradas, las informaciones colgadas en el Portal de Transparencia</t>
  </si>
  <si>
    <t>Verificados y organizados los documentos e informaciones recibidos para fines de publicación</t>
  </si>
  <si>
    <t>Actualizado el Portal de Transparencia y validadas las informaciones publicadas</t>
  </si>
  <si>
    <t>Socializados con la MAE y el STAFF, los Reportes de Evaluación del Sub Portal de Transparencia</t>
  </si>
  <si>
    <t>Indaciones sobre denuncias, queja o sugerencia del ciudadano realizadas.</t>
  </si>
  <si>
    <t xml:space="preserve">Respondidas las denuncias quejas o sugerencias del ciudadano </t>
  </si>
  <si>
    <t xml:space="preserve">Cerrados los casos en el sistema de administracion digital </t>
  </si>
  <si>
    <t>Recopiladas las informaciones de las áreas</t>
  </si>
  <si>
    <t xml:space="preserve">Requerimientos de información del ciudadano gestionado
</t>
  </si>
  <si>
    <t xml:space="preserve">Sub Portal de Transparencia Institucional actualizado
</t>
  </si>
  <si>
    <t>Portal Datos Abiertos Actualizado</t>
  </si>
  <si>
    <t>Diseñar e imprimir las carpetas y folletos promocionales.</t>
  </si>
  <si>
    <t>Coordinar, diseñar e imprimir material promocional a exhibir y entregables en ferias y misiones comerciales en los cuales participe la institución.</t>
  </si>
  <si>
    <t>Dar seguimiento a empresas con potencial de instalarse en el país.  Difusión de material promocional a estas empresas contactadas.</t>
  </si>
  <si>
    <t>Identificar y coordinar la participación en ferias internacionales relacionadas con sectores con potencial de crecimiento.</t>
  </si>
  <si>
    <t>Visitar empresas y coordinar reuniones con empresas de interés, durante la participación en eventos internacionales</t>
  </si>
  <si>
    <t>Brindar seguimiento a las empresas contactadas en las distintas actividades en las cuales participe el Departamento de Promoción.</t>
  </si>
  <si>
    <t>Remitir información y procedimiento para la clasificación de nuevas empresas.</t>
  </si>
  <si>
    <t>1. Recibir solicitudes de visitas de inversionistas extranjeros.</t>
  </si>
  <si>
    <t>3. Realizar una presentación de los beneficios de la ley 8-90 y ventajas de instalarse en RD.</t>
  </si>
  <si>
    <t>4. Dar seguimiento a la solicitud de instalación de la empresa.</t>
  </si>
  <si>
    <t>5. Dar asistencia en proceso de instalación de la empresa.</t>
  </si>
  <si>
    <t>2. Realizar presupuesto de participación en la feria.</t>
  </si>
  <si>
    <t>3. Realizar el montaje de stand o visita a la feria.</t>
  </si>
  <si>
    <t>4. Realizar contactos con los visitantes al stand.</t>
  </si>
  <si>
    <t>5. Dar seguimiento a las empresas contactadas en la feria con posibilidad de instalarse en RD.</t>
  </si>
  <si>
    <t xml:space="preserve">Promover la instalación de  nuevas empresas, sobre todo las pertenecientes a los sectores con mayor potencial de crecimiento en el país, como es el caso de Dispositivos Médicos, Componentes Eléctricos y Electrónica, Logística, Textil, Calzados, Servicios de Apoyo a Negocios (Call Centers &amp; BPO´s) </t>
  </si>
  <si>
    <t>Facturar el material solicitado por los departamentos</t>
  </si>
  <si>
    <t>Llevar el control del consumo mensual por departamento</t>
  </si>
  <si>
    <t>Dar mantenimiento al ascensor</t>
  </si>
  <si>
    <t>Dar mantenimiento a extintores</t>
  </si>
  <si>
    <t>Dar mantenimeinto Sistema Incendio Data Center</t>
  </si>
  <si>
    <t>Dar mantenimiento a los aires acondicionados</t>
  </si>
  <si>
    <t>Fumigar periódicamente las instalaciones</t>
  </si>
  <si>
    <t xml:space="preserve">Entregar diariamente los vehiculos al Depto. De Seguridad </t>
  </si>
  <si>
    <t>SE ELABORARON RUTAS DE DISTRIBUCION E INFORMES MENSUALES</t>
  </si>
  <si>
    <t>COMITE DEL SISTAP</t>
  </si>
  <si>
    <t>Capacitar al personal sobre el seguro de riesgos laborales en coordinación con el IDOPPRIL</t>
  </si>
  <si>
    <t>Listado de asistencia</t>
  </si>
  <si>
    <t>Poca asitencia del personal del CNZFE</t>
  </si>
  <si>
    <t>Motivar la asistencia a las charlas</t>
  </si>
  <si>
    <t>Capacitacion impartida con exito a los miembros del SISTAP</t>
  </si>
  <si>
    <t>COMITE SISTAP</t>
  </si>
  <si>
    <t>Producto PEI</t>
  </si>
  <si>
    <t>3. Elaboración Cuadros y Gráficos</t>
  </si>
  <si>
    <t>4. Elaboración de Contenido</t>
  </si>
  <si>
    <t>5. Elaboración de índice</t>
  </si>
  <si>
    <t>3. Elaboración de cuadros sectoriales y geográficos con valores de comercio</t>
  </si>
  <si>
    <t>4. Comparación interanual de data de comercio, por sectores</t>
  </si>
  <si>
    <t>Elaboración perfiles económicos: país, sectoriales, parques y empresas.</t>
  </si>
  <si>
    <t>1. Se recibe el requerimiento</t>
  </si>
  <si>
    <t>4. se estructura, revisa y entrega</t>
  </si>
  <si>
    <t>Que no se acopie el dato de manera oportuna</t>
  </si>
  <si>
    <t>Realizados los perfiles económicos
Evaluado, registrado y presentado en formato de tablas los datos 
Remitidos los datos</t>
  </si>
  <si>
    <t>TECNOLOGIAS DE LA INFORMACION Y LA COMUNICACION</t>
  </si>
  <si>
    <t>División de Elaboración de Informes Técnicos</t>
  </si>
  <si>
    <t>ELABORACION INFORMES TECNICOS</t>
  </si>
  <si>
    <t>Información incompleta para completar informe</t>
  </si>
  <si>
    <t>QUE SE REALICEN COMPRAS DE ARTICULOS Y PAGOS DE VIATICOS QUE NO ESTEN DEBIDAMENTE SOPORTADOS GENERANDO PAGOS INCORRECTOS Y COMPRAS NO NECESARIAS O QUE PUEDEN REALIZARSE BAJO OTRA MODALIDAD</t>
  </si>
  <si>
    <t>AUMENTO DE LOS RIESGOS EN LAS OPERACIONES CONTABLES Y FINANCIERAS</t>
  </si>
  <si>
    <t>DESABASTECIMIENTO DE LOS ARTICULOS NECESARIOS QUE IMPIDAN PODER CUMPLIR CON LO REQUERIDO POR LOS DEPARTAMENTOS.  DESPERDICIO DE LOS MATERIALES GASTABLES</t>
  </si>
  <si>
    <t>NO CONTAR CON UNA INFRAESTRUCTURA ADECUADA PARA BRINDAR LOS SERVICIOS REQUERIDOS POR NUESTROS USUARIOS</t>
  </si>
  <si>
    <t>ENFRENTARNOS CON ALGUNA CATÁSTROFE Y NO ESTAR CUBIERTOS</t>
  </si>
  <si>
    <t>NO DISPONER DE RECURSOS PARA SUPLIR EL REQUERIMIENTO/ QUE SE EXCEDA DE LO QUE ESTÁ PERMITIDO ADQUIRIR</t>
  </si>
  <si>
    <t>NO DISPONER DE RECURSOS PARA SUPLIR EL REQUERIMIENTO / ALMUERZO DE MALA CALIDAD</t>
  </si>
  <si>
    <t>NO DISPONER DE RECURSOS PARA SUPLIR EL REQUERIMIENTO</t>
  </si>
  <si>
    <t>LA NO REMISIÓN A TIEMPO DE LAS INFORMACIONES / NO TENER FONDOS PROGRAMADOS PARA UNA EJECUCION ESPECIFICA</t>
  </si>
  <si>
    <t>PACC - NORMATIVAS ACTUALES-MEMORANDUN DIRECCIÓN EJECUTIVA</t>
  </si>
  <si>
    <t>ESTADOS FINANCIEROS, RELACIÓN INVENTARIO, INFORMES ARQUEOS</t>
  </si>
  <si>
    <t>FACTURAS/LIBRAMIENTO</t>
  </si>
  <si>
    <t>ORDEN DE COMPRA/FACTURAS/PRESUPUESTO/EXPEDIENTES</t>
  </si>
  <si>
    <t>ORDEN DE COMPRA/PRESUPUESTO INSTITUCIONAL/CORREOS ELECTRONICOS/ENCUESTA</t>
  </si>
  <si>
    <t>LIBRAMIENTO/FACTURA/ PRESUPUESTO/SOLICITUD</t>
  </si>
  <si>
    <t>PRESUPUESTO INSTITUCIONAL / PACC</t>
  </si>
  <si>
    <t>LLEVAR AL COMITÉ DE COMPRAS SOLO LOS PROCESOS DE COMPARACION DE PRECIOS EN ADELANTE, PARA LA ADQUISICION DE BIENES Y SERVICIOS  DE NUESTRA INSTITUCION.  EN LO REFERENTE A LAS COMPRAS MENORES Y DEBAJO DEL UMBRAL,  SOMETERLO A LA EVALUACIÓN DEL DEPARTAMENTO ADMINISTRATIVO, SEGÚN INDICA LA LEY CREADA PARA ESTOS FINES</t>
  </si>
  <si>
    <t>SE REALIZÓ LO SIGUIENTE:  1. SOLICITUD AL DEPTO, DE ESTADISTICAS POSIBLES EMPRESAS PARA COBROS.  2. SOLICITUD COLABORACIÓN DEPTO. ZF Y PAR;QUES PARA CONTACTO EMPRESAS SIN COMUNICACIÓN.  3. ENVIO MENSAJEROS A LAS DIFERENTES EMPRESAS PARA VERIFICAR FISICAMENTE SU ESTATUS</t>
  </si>
  <si>
    <t xml:space="preserve">1. SE PROCEDIÓ A SOLICITAR CONTRATO PARA ADQUISICIÓN ARREGLOS DE FLORES Y CORONAS DE FLORES.  2. SE SOLICITÓ CONTRATO PARA MANTENIMIENTO VEHÍCULOS.  3. SE SOLICITÓ CONTRATO PARA ADQUISICIÓN REFRIGERIO EN REUNIONES VARIAS. </t>
  </si>
  <si>
    <t>1. REVISIONES DE ESTADOS FINANCIEROS, 2. INVENTARIO SEMESTRALES,  3. ARQUEOS DE CAJAS MENSUALES,  4. REVISIONES ÓRDENES DE COMPRAS</t>
  </si>
  <si>
    <t>1. REVISION DEL INVENTARIO FISICO Y EJECUCION DEL INVENTARIO SEMESTRAL DE MATERIALES VS INVENTARIO DIGITAL.  2. RESPONSABILIZAR A UNA PERSONA PARA RETIRAR Y CONTROLAR LOS MATERIALES DE LIMPIEZA</t>
  </si>
  <si>
    <t>1. INCLUSIÓN FUMIGACION OFICINA SANTIAGO. 2. INCLUSION MANTENIMIENTO DATA CENTER INSTITUCION.  3. CONTRATACION PARA MANTENIMIENTOS DE EQUIPOS.   4. CONTROL LIMPIEZA BAÑOS</t>
  </si>
  <si>
    <t>SEGUIMIENTO A LAS RENOVACIONES DE LAS POLIZAS</t>
  </si>
  <si>
    <t>1. REVISIÓN POR EXPEDIENTE DE LAS LISTAS DE LIBROS</t>
  </si>
  <si>
    <t>1. INCLUSIÓN EN PRESUPUESTO INSTITUCIONAL.  2. SEGUIMIENTO A CALIDAD MEDIANTE ENCUESTAS Y CORREOS ELECTRONICOS</t>
  </si>
  <si>
    <t>1. INCLUSIÓN EN PRESUPUESTO INSTITUCIONAL.  2. ELABORACIÓN DOCUMENTACIÓN LOS DIAS 1ERO. DE CADA MES</t>
  </si>
  <si>
    <t xml:space="preserve">1. SOLICITUD A TIEMPO DE LAS NECESIDADES DEPARTAMENTALES / </t>
  </si>
  <si>
    <t xml:space="preserve"> 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</si>
  <si>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5. </t>
  </si>
  <si>
    <t>1.Capacitacion del personal.                   2. Optimizacion de los sistemas.</t>
  </si>
  <si>
    <t>1. Falta de capacitacion del usuario.                          2. Problemas en el sistema            3.  incumplimiento en la fecha de presentacion.</t>
  </si>
  <si>
    <t>1.Capacitacion del personal.                   2. Optimizacion de los sistemas.                        3. Entrega a tiempo de las informaciones.</t>
  </si>
  <si>
    <t xml:space="preserve">    1. Solicitar los fondos de manera oportuna,.   2.. Contar con un sistema mas eficiente y actualizado.</t>
  </si>
  <si>
    <t>1. Que las partidas ejecutadas, no estén contempladas en el presupuesto.           2. No exista justificacion para el desvio en la ejecucion.   3. No registro de las partidas de ingresos devengados.</t>
  </si>
  <si>
    <t>Informe impresión carpetas</t>
  </si>
  <si>
    <t>Solicitud impresión y/o copia material impreso</t>
  </si>
  <si>
    <t>Informes de seguimiento participación en eventos internacionales.  Correos de seguimientos; remisión oportunidades comerciales.</t>
  </si>
  <si>
    <t xml:space="preserve">Registro, agenda o imágenes de participación en actividades </t>
  </si>
  <si>
    <t>Informe de Participación MD&amp;M West 2024.</t>
  </si>
  <si>
    <t>Informes de seguimiento participación en eventos.  Informes mensuales Departamento de Promoción</t>
  </si>
  <si>
    <t>Informes mensuales Departamento de Promoción</t>
  </si>
  <si>
    <t>Informes mensuales Departamento de Promoción.  Agenda de visitas.</t>
  </si>
  <si>
    <t xml:space="preserve">Registro MD&amp;M West 2024 y Medica 2024. </t>
  </si>
  <si>
    <t>Informe de Participación MD&amp;M West 2024</t>
  </si>
  <si>
    <t>Presupuesto no autorizado o falta de recursos.    Imposibilidad de participar en eventos internacionales por razones de pandemia u otras.</t>
  </si>
  <si>
    <t>No interés o falta de contactos en las ferias y actividades participantes. Imposibilidad de participar en eventos internacionales por razones de pandemia u otras.</t>
  </si>
  <si>
    <t>Falta de seguimiento a las empresas contactadas.  Imposibilidad de participar en eventos internacionales por razones de pandemia u otras.</t>
  </si>
  <si>
    <t>Reporte de sistema.</t>
  </si>
  <si>
    <t>5.1. Verificar la fechas de la resolucion de clasificación de la empresa
5.2. Informar mediante comunicación a las empresas la fecha en que le corresponde solicitar la Evaluación Técnica, Legal y Operativa
5.3. Evaluación de solicitud.
5.4.  Emitir documento.</t>
  </si>
  <si>
    <t xml:space="preserve">Seguimiento de las fechas que corresponda realizacion de evaluacion técnica, legal y operativa.
</t>
  </si>
  <si>
    <t>Realizar Levantamiento de fechas</t>
  </si>
  <si>
    <t>CÓDIGO: FSPOA-P&amp;D-01</t>
  </si>
  <si>
    <t>CIGCN</t>
  </si>
  <si>
    <t>Estrategia para  fomentar  los valores en el personal institucional</t>
  </si>
  <si>
    <t>Comisión de Integridad Gubernamental y Cumplimiento Normativo (CIGCN)</t>
  </si>
  <si>
    <t>ENERO -MARZO 2025</t>
  </si>
  <si>
    <t>1 DE ENERO DE 2025</t>
  </si>
  <si>
    <t>31 DE MARZO 2025</t>
  </si>
  <si>
    <t>Suministro Materiales de oficina y Limpieza</t>
  </si>
  <si>
    <t xml:space="preserve">Entregar los materiales </t>
  </si>
  <si>
    <t xml:space="preserve">MANTENIMIENTO DE EQUIPOS E INFRAESTRUCTURA </t>
  </si>
  <si>
    <t>Dar mantenimiento a las plantas eléctricas</t>
  </si>
  <si>
    <t>Realizar la pintura general</t>
  </si>
  <si>
    <t>Adquirir plantas ornamentales para ambientación</t>
  </si>
  <si>
    <t>Realizar las limpiezas diarias de la institución</t>
  </si>
  <si>
    <t>MODERNIZACIÓN AREAS DE LA INSTITUCIÓN</t>
  </si>
  <si>
    <t>Instalar sistema contra incendio</t>
  </si>
  <si>
    <t>Adecuar sistema eléctrico</t>
  </si>
  <si>
    <t>Instalar sistema de cámara para Santiago</t>
  </si>
  <si>
    <t>Remodelar Cocina 5to. Nivel</t>
  </si>
  <si>
    <t>Organizar área suministro / Almacén</t>
  </si>
  <si>
    <t>DISTRIBUCION DE CORRESPONDENCIA Y TRANSPORTE TÉCNICOS E INVERSIONISTAS</t>
  </si>
  <si>
    <t>Elaborar la ruta diaria  de los choferes evaluando los requerimientos de los diferentes departamentos para optimizar los recursos.</t>
  </si>
  <si>
    <t xml:space="preserve">Realizar reportes mensuales de viajes </t>
  </si>
  <si>
    <t>MANTENIMIENTO  FLOTILLA DE VEHICULOS</t>
  </si>
  <si>
    <t>Realizar los mantenimientos preventivos de los vehículos</t>
  </si>
  <si>
    <t>Realizar los mantenimientos correctivos de los vehiculos</t>
  </si>
  <si>
    <t>Renovar los marbetes de placa</t>
  </si>
  <si>
    <t>Renovar los seguros de vehículos</t>
  </si>
  <si>
    <t>Adquiirir  vehículos</t>
  </si>
  <si>
    <t>SE REALIZARON DESPACHOS SEMANALES MEDIANTE FORMULARIO DE CONTROL Y  REPORTES MENSUALES</t>
  </si>
  <si>
    <t xml:space="preserve">REALIZAMOS  EL MANTENIMIENTO DEL ASCENSOR,  DE LOS AIRES ACONDICIONADOS Y PLANTAS ELECTRICAS, AL IGUAL QUE LA FUMIGACION EN O.P. Y REGIONAL SANTIAGO.  </t>
  </si>
  <si>
    <t xml:space="preserve">  ESTE TRABAJO ESTA PAUTADO PARA REALIZARSE EN EL 2DO. Y 3ER. TRIMESTRE DEL 2025.  EN CUANTO AL SISTEMA CONTRA INCENDIO,  TENEMOS QUE ESPERAR CONCLUIR CON LA PARTE ELECTRICA.</t>
  </si>
  <si>
    <t>SE REALIZAN INSPECCIONES  Y MANTENIMIENTOS MENSUALES.  LA RENOVACION DE LOS MARBETES Y SEGUROS SON PARA EL 4TO. TRIMESTRE</t>
  </si>
  <si>
    <t>El proceso se subió con 3 vehículos, dos vehiculos tipo sub y otro todo terrero,  pero no tuvimos ofertantes para el vehículo todo terreno.  Solo se compraron dos vehiculos.</t>
  </si>
  <si>
    <t>REVISION DEL INVENTARIO FISICO Y EJECUCION DEL INVENTARIO SEMESTRAL DE MATERIALES VS INVENTARIO DIGITAL</t>
  </si>
  <si>
    <t xml:space="preserve">PACC.  </t>
  </si>
  <si>
    <t>NO TENER LAS AREAS ACONDICIONADAS PARA SATISFACER LOS REQUERIMIENTOS DE NUESTROS SERVIDORES Y VISITANTES</t>
  </si>
  <si>
    <t>SEGUIMIENTO A LAS NECESIDADES SEGÚN LAS DETECCION DE MEJORAS</t>
  </si>
  <si>
    <t>INFORMES MENSUALES</t>
  </si>
  <si>
    <t>QUE VISITAS DE INSPECCION O RUTAS CON INVERSIONISTAS NO SE REALICEN, QUE LAS COMUNICACIONES NO LLEGUEN A TIEMPO A SU LUGAR DE DESTINO</t>
  </si>
  <si>
    <t>PREPARACION DE UNA AGENDA SEMANAL SEGÚN REQUERIMIENTOS RECIBIDOS</t>
  </si>
  <si>
    <t>FORMULARIO CONTROL MANTENIMIENTO E INSPECCIONES VEHICULOS.   ARCHIVO CONTROL MANTENIMIENTOS REALIZADOS.  PACC, PRESUPUESTO, PLAN DE MANTENIMIENTO</t>
  </si>
  <si>
    <t>QUE NO SE DISPONGA DE MEDIOS DE TRANSPORTE IDONEOS PARA BRINDAR SERVICIOS A NUESTROS INVERSIONISTAS Y COLABORADORES</t>
  </si>
  <si>
    <t>SEGUIMIENTO  A LAS INSPECCIONES Y MANTENIMIENTOS DE LOS VEHICULOS.  Y COORDINACIÓN CON EL AREA DE COMPRAS Y PRESUPUESTO PARA SU EJECUCIÓN</t>
  </si>
  <si>
    <t>QUE NO SE DISPONGA DE MEDIOS DE TRANSPORTE MODERNOS PARA BRINDAR COMODIDAD A INVERSIONISTAS</t>
  </si>
  <si>
    <t>SEGUIMIENTO A ASIGNACION PRESUPUESTARIA Y PERMISOS CORRESPONDIENTES</t>
  </si>
  <si>
    <t>Elaboración de Documentos Legales</t>
  </si>
  <si>
    <t>1.Recibir la solicitud de elaboración de contrato y/o resoluciones.</t>
  </si>
  <si>
    <t xml:space="preserve">1.En este trimestre fueron recibidos cinco (5) expedientes para elaboración de contratos, y fueron deibidamente realizados cada uno, de los cuales ,reposan en nuestros archivo un ejemplar.
2. En estre primer trimestre solo fue celabra una (1) sesion ordinaria del Consejo Directivo, y fue realiza el acta correspondiente.
</t>
  </si>
  <si>
    <t>1. Realizar registros de los contratos, adendas  o acuerdos, según aplique.</t>
  </si>
  <si>
    <t>1. Realizamos el registro en la Contraloria General de la República de los cinco (5) realizados en este treimestre (cabe destacar que no recibimos solicitud para la elaboracion de adendas o acuerdos). 
2. Dimos estricto cumplimiento al seguimiento de los contratos registrados, hasta que los mismo fueran aprobados por la CGR y emitidas las debidas certificaciones..</t>
  </si>
  <si>
    <t>2. Dar seguimiento al registro.</t>
  </si>
  <si>
    <t>Recibimos cuatro (4) solicitudes de eleboracion  de proyectos de decretos (2 para la creación de nuevos parques, 1 modificacion de area y 1 para un cambio de nombre de la operadora) los cuales furos realizos cada uno y depositados en la Consultoria Jurídica del PE, a la fecha la Consultoria ha  emitido un decrecto, aun esperamos por los faltantes, a los cuales realizamos seguimiento continuo.</t>
  </si>
  <si>
    <t>Realizamos oportunamente cada uno de los procedimeintos establecidos para el cumplimiento de la noma, incluyendo los informes mensalues correspondientes a los indicadores, asi como los informes de gestion de riesgo.</t>
  </si>
  <si>
    <t>Elaboración y revisión de documentos legales (contratos, acuerdos, reoluciones, actas del Consejo Directivo, entre otros).</t>
  </si>
  <si>
    <t>Registro de Contratos en sistema TRE</t>
  </si>
  <si>
    <t>Elaboración de borradores y anteproyectos de  decretos que esten dentro del ambito de la aplicación de la Ley Núm. 8-90.</t>
  </si>
  <si>
    <t>Emisión de  Carta de No Objeción (certificaciones) a empresas o parques de zonas francas</t>
  </si>
  <si>
    <t>2. Revisar que el expediente cumpla con los requerimientos establecidos.</t>
  </si>
  <si>
    <t>3. Elaborar los anteproyectos.</t>
  </si>
  <si>
    <t>4. Remitir al Director ejecutivo para la aprobación y firma de la carta de remisión de los borradores.</t>
  </si>
  <si>
    <t>5. Remitir a la Consultoría jurídica del P.E. las resoluciones con los borradores de decretos.</t>
  </si>
  <si>
    <t>6. Dar seguimiento.</t>
  </si>
  <si>
    <t>1. Recibir las resoluciones para la elaboración de los proyectos de decreto, ya sean para la creación de nuevos parques de zonas francas o para la modiifcación de los ya creados.</t>
  </si>
  <si>
    <t>2- Evaluar expediente de solicitud del servicio, que cumpla con las condiciones y requisitos establecidos en las normativas, de lo contrario, enviar mensaje al usuario solicitante.</t>
  </si>
  <si>
    <t>3- Asignar al tecnico el expediente para la elaboración de la certificación, si procede.</t>
  </si>
  <si>
    <t>4. Asegurar los requerimientos de calidad en la prestación de los servicios.</t>
  </si>
  <si>
    <t>5. Remitir al Director para aprobación, dar seguimiento a firma.</t>
  </si>
  <si>
    <t>6. Llevar un control de las evidencias de las solicitudes trabajadas.</t>
  </si>
  <si>
    <t>7. Tabulación de datos.</t>
  </si>
  <si>
    <t>8. Generar informes.</t>
  </si>
  <si>
    <t xml:space="preserve">1- Recibir expediente mediante el sistema LPB. </t>
  </si>
  <si>
    <t>2.Gestionar  firmar y legalización los contratos.</t>
  </si>
  <si>
    <t>3.Redacción de las actas correspondientes a las reuniones celebradas por el Consejo Directivo.</t>
  </si>
  <si>
    <t>$-</t>
  </si>
  <si>
    <t>ELABORACION DE DOCUMENTOS LEGALES</t>
  </si>
  <si>
    <t>Dar seguimiento a las eventualidades que se presenten en los diferentes parques y empresas.</t>
  </si>
  <si>
    <t>31 DE MARZO  2025</t>
  </si>
  <si>
    <t xml:space="preserve"> COMPRAS INSTITUCIONALES</t>
  </si>
  <si>
    <t>Velar por el cumplimiento de las Leyes,  Reglamentos, Decretos y Circulares  elaborados para fines de Compras y Contrataciones Públicas</t>
  </si>
  <si>
    <t>PROCESO DE FACTURACION Y FLUJO DE INGRESO</t>
  </si>
  <si>
    <t>Dar seguimiento al cobro en empresas de acuerdo a su facturación</t>
  </si>
  <si>
    <t>FONDO VIATICOS Y CAJA CHICA</t>
  </si>
  <si>
    <t>Supervisar que  las erogaciones realizadas mediante las caja chica cumplan con lo establecido en las normas que la regula.</t>
  </si>
  <si>
    <t>SE REALIZARON REVISIONES SEMANALES CON LA FINALIDAD DE QUE LAS EROGACIONES DEL MISMO SEAN ACORDE A LAS NORMATIVAS DISPUESTAS PARA ESTOS FINES.</t>
  </si>
  <si>
    <t xml:space="preserve"> NORMAS DE CONTROL INTERNO</t>
  </si>
  <si>
    <t>Supervisar el cumplimiento de la NOBACI en las gestiones institucionales</t>
  </si>
  <si>
    <t>PROCESO DE SUMINISTRO</t>
  </si>
  <si>
    <t>Velar por el control del consumo mensual institucional</t>
  </si>
  <si>
    <t>MANTENIMIENTO FISICO DE LOS ESPACIOS, MOBILIARIOS Y TRANSPORTE</t>
  </si>
  <si>
    <t xml:space="preserve">Supervisar mantenimiento de los equipos institucionales </t>
  </si>
  <si>
    <t xml:space="preserve">SE REALIZARON MANTENIMIENTOS MENSUALES E INSPECCIONES REGULARES.  </t>
  </si>
  <si>
    <t>Supervisar mantenimiento de  la flotilla de vehiculos</t>
  </si>
  <si>
    <t xml:space="preserve"> PÓLIZAS DE SEGUROS</t>
  </si>
  <si>
    <t xml:space="preserve">Supervisar el pago de las pólizas de seguros de la institución </t>
  </si>
  <si>
    <t>Se realizaron las renovaciones en el mes de febrero 2025 de las pólizas de incendio, fidelidad y lineas aliadas.  En septiembre 2025 renovaremos la de los vehículos</t>
  </si>
  <si>
    <t xml:space="preserve"> SUBSIDIO EDUCATIVO INSTITUCIONAL</t>
  </si>
  <si>
    <t>Adquirir los  útiles escolares para hijos de colaboradores de nuestra institución</t>
  </si>
  <si>
    <t>Este proceso está pautado para ejecutarse el 3er. Trimestre</t>
  </si>
  <si>
    <t xml:space="preserve"> ALMUERZO INSTITUCIONAL</t>
  </si>
  <si>
    <t>Supervisar el  almuerzo institucional para  colaboradores de nuestra institución</t>
  </si>
  <si>
    <t>Se supervisó las entregas diarias del almuerzo al personal de la institución con facturación mensual</t>
  </si>
  <si>
    <t>COMBUSTIBLE INSTITUCIONAL</t>
  </si>
  <si>
    <t>Supervisar el   combustible para personal técnico, flotilla de la  institución</t>
  </si>
  <si>
    <t>Se realizaron las entregas mensuales a los destinatarios</t>
  </si>
  <si>
    <t>PRESUPUESTO DEL AÑO 2026</t>
  </si>
  <si>
    <t xml:space="preserve">Supervisar que el Presupuesto Institucional se realice cumpliendo con las normativas dispuestas. </t>
  </si>
  <si>
    <t>Esta tarea está planificada para ejecutarse el 3er. Trimestre</t>
  </si>
  <si>
    <t>Gestión de Medios de Comunicación</t>
  </si>
  <si>
    <t>Gestión de la Comunicación Digital</t>
  </si>
  <si>
    <t xml:space="preserve">Proceso de recertificación de la Normativa para la Gestión de las Redes Sociales en los medios Gubernamentales NORTIC: E1 2022 </t>
  </si>
  <si>
    <t>Elaboración del Plan de Comunicaciones 2025-2026</t>
  </si>
  <si>
    <t>Elaboración mensual del calendario editorial de redes sociales y la creación de campañas digitales</t>
  </si>
  <si>
    <t xml:space="preserve">Durante este periodo se envió una  nota de prensa sobre la primera reunión de Consejo Directivo, donde se aprobaron  nuevas empresas y parques de zonas francas. </t>
  </si>
  <si>
    <t>La División de Comunicaciones se encuentra completando el proceso de documentación  requerido para la certificación.</t>
  </si>
  <si>
    <t>Se elaboró el nuevo Plan de Comunicaciones 2025-2026, el cual tiene como objetivo fortalecer la visibilidad de la institución en los canales de comunicación tradicionales y digitales, así como, facilitar una comunicación abierta y cercana.</t>
  </si>
  <si>
    <t>La División de Comunicaciones realizó la elaboración mensual del calendario de contenido para las redes sociales, en este calendario se incluyeron las siguientes campañas digitales: ¨Amor por las zonas francas¨, ¨Sostenibilidad en Acción¨, ¨Conoce nuestros Subsectores claves¨.</t>
  </si>
  <si>
    <t>Las redes sociales del CNZFE continuan exhibiendo un crecimiento sostenido, principalmente en la cuenta de Instagram, la cual se destaca como la cuenta lider al alcanzar 600 nuevos seguidores en el primer trimestre de este año, al pasar de 12,020 a 12,600, asimismo en termino de interacción y alcance ha continuado creciendo. En cuanto en Facebook y X, no se ha registrado un crecimiento significativo, pero si la fidelización de los usuarios.</t>
  </si>
  <si>
    <t>No aplica</t>
  </si>
  <si>
    <t>Resolución de clasificación de empresas pertenecientes a la cadena textil, confección, fabricación de calzados y manufactura de cuero bajo la Ley No. 56-07</t>
  </si>
  <si>
    <t>Fueron evaluadas las documentaciones legales y tecnicas que soportan las solicitude de permiso de clasificación. Ademas, fue solicitada la colaboracion del departamento juridico.</t>
  </si>
  <si>
    <t xml:space="preserve">Fueron supervisados cada una de las instalaciones donde operarán las empresas a las que se les otorgó el permiso de operación y realizados los informes de visita. </t>
  </si>
  <si>
    <t>Fueron generadas, firmadas y entregadas las resoluciones a sus respectivos beneficiarios.</t>
  </si>
  <si>
    <t>Autotización de solicitudes de exoneración de materias primas, maquinarias y equipos de las empresas amparadas en la Ley No. 56-07 en VUCE</t>
  </si>
  <si>
    <t>Las solicitudes presentadas han sido procesadas satisfactoriamente.
El 100% de las solicitudes presentadas han sido evaluadas y respondidas dentre del plaza todas las que no presentaron incumplimientos de los usuarios.</t>
  </si>
  <si>
    <t>La División Regulación Textiles, Calzados y Manufactura de Pieles ha gestionado satisfactoriamente las distirntas solicitudes de informacion y/o asistencia de los usurios.</t>
  </si>
  <si>
    <t>Evlauación de cumplimiento Resolución 06-2023-A sobre aspectos  técnicos, legales y operativos de empresas pertenecientes a la cadena textil, confección, fabricación de calzados y manufactura de cuero bajo la Ley No. 56-07</t>
  </si>
  <si>
    <t>1. Evaluación Técnica, Legal y Operativa de empreasas Ley 56-07.</t>
  </si>
  <si>
    <t>La División Regulación Textiles, Calzados y Manufactura de Pieles ha gestionado satisfactoriamente las distirntas solicitudes de evaluación de los aspectos técnicos, legales y operativos</t>
  </si>
  <si>
    <t>Reporte de solicitudes del Sistema LPB
Resolución de clasificación.</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</si>
  <si>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</si>
  <si>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Definición clara de los requisitos para la recepción de solicitudes de este tipo.
Asistencia tecnica previa, para comunicarle los detalles d elos requisitos.
 de Revisión constantemente del proceso de registro y realizar las mejoras de lugar.
Procesos responsabilizados.</t>
  </si>
  <si>
    <t>Reporte de gestión  de plataforma VUCCE</t>
  </si>
  <si>
    <t xml:space="preserve">2.1.1 Que los documentos adjuntos no estén actualizados en la solicitud.
2.1.2 Que no verifique la existencia del documento adjunto en la solicitud.
2.2.1 No aprobar solicitud dentro del plazo establecido.
</t>
  </si>
  <si>
    <t>Reporte de asistencia.</t>
  </si>
  <si>
    <t>4.1.1 Que llamadas y correos no sean contestadas o ignoradas.
4.1.2 Que no se le respuesta a la solicitud.
4.1.3 Técnico no desconozca la información que debe suministrar y  entrega de información equivocada.</t>
  </si>
  <si>
    <t>Reuniones intradepartamentales
Correo de socialización de informaciones actualizadas
Entrenamiento sobre la plataforma de registro de asistencia</t>
  </si>
  <si>
    <t>13. Gestionar la infraestructura tecnológica</t>
  </si>
  <si>
    <t>Cumplir con las politicas, normas y procedimientos TIC establecidas.</t>
  </si>
  <si>
    <t>Mejorar la Infraestructura técnologica de la institución.</t>
  </si>
  <si>
    <t>Mejorar la seguridad de la Información</t>
  </si>
  <si>
    <t>Brindar servicios de calidad a nuestros usuarios</t>
  </si>
  <si>
    <t>Incrementar la automatizacion de trámites de la institución</t>
  </si>
  <si>
    <t>Cumplir con el Índice de Uso TIC e Implementación de Gobierno Electrónico (iTicGe).</t>
  </si>
  <si>
    <t>Fueron revisadas las políticas y procedimientos TIC con el equipo y no se han realizado actualizaciones. Esto con el objetivo de asegurar que estén alineados en un 100% con las mejores prácticas y normativas vigentes.</t>
  </si>
  <si>
    <t>De acuerdo a los informes de las divisiones del departamento se evidencia que se realizaron las adquisiciones y/o actualizaciones planificadas en el PACC para el trimestre.  Así como la realización del mantenimiento preventivo y correctivo de los usuarios de la institución establecidos en los procedimientos.</t>
  </si>
  <si>
    <t>De acuerdo a los informes de las divisiones del departamento se evidencia que las políticas de seguridad fueron cumplidas según están establecidas. De igual manera, se evidencia que hemos realizado intercambios de información con el  Centro Nacional de Ciberseguridad (CNCS) como lo establece el acuerdo firmado 31-03-2023.</t>
  </si>
  <si>
    <t>De acuerdo a los informes de las divisiones del departamento se evidencia que los servicios  de soporte tecnico requeridos por los usuarios de la institución, mensualmente, fueron satisfechos.</t>
  </si>
  <si>
    <t>Coordinar con la Ventanilla Unica de Comercio Exterior (VUCE) y con el Consejo Nacional de Competitividad (Ventanilla de Zonas Francas y Parques Industriales del Programa Burocracia Cero) la incorporación de más trámites en dichas plataformas.</t>
  </si>
  <si>
    <t>No se han realizado actualizaciones</t>
  </si>
  <si>
    <t>Desconocimiento de cambios en las politicas, normas y procedimientos</t>
  </si>
  <si>
    <t>Ningunas</t>
  </si>
  <si>
    <t>Solicitudes de ordenes de compras y/o servicios remitidas por las divisiones de Operaciones TIC y Administración de Servicios TIC</t>
  </si>
  <si>
    <t>Ausencia de presupuesto</t>
  </si>
  <si>
    <t>Intercambio de información con el CNCS.</t>
  </si>
  <si>
    <t>Informes mensuales División de Operaciones TIC y vigencia del acuerdo</t>
  </si>
  <si>
    <t>Informe de Mesa de Servicios remitida por la Division de Administración de Servicios TIC</t>
  </si>
  <si>
    <t>Informes no realizados</t>
  </si>
  <si>
    <t>Informe sobre trámites en línea</t>
  </si>
  <si>
    <t>Indicador iTicGe, formulario sometido y requerimientos realizados a responsables remitidos por la división de Desarrollo e Implementación de Sistemas</t>
  </si>
  <si>
    <t>Fecha: 30/06/2023</t>
  </si>
  <si>
    <t>Garantizar el desarrollo y actualización de los sistemas institucionales</t>
  </si>
  <si>
    <t>Fueron completadas todas las solicitudes de los usuarios en la mesa de ayuda y se puso en el pacc la contratación de un desarrolador senior.</t>
  </si>
  <si>
    <t>Requerimientos completados en la mesa de ayuda.</t>
  </si>
  <si>
    <t>Pérdida de data del sistema.</t>
  </si>
  <si>
    <t>Se solicitaron las recertificaciones de los nortic A2 y nortic A3, asi como los avances en tema de innovación</t>
  </si>
  <si>
    <t>Informes y Ranking del Indicador</t>
  </si>
  <si>
    <t>Cambios de Analista asignado</t>
  </si>
  <si>
    <t>Cumplir con las normas Básicas de Control Interno</t>
  </si>
  <si>
    <t>Se realizaron todos los requerimientos de NOBACI</t>
  </si>
  <si>
    <t>Actualizaciones remitidas a Div. Planificación sobre NOBACI y Sistema de Gestión de Calidad bajo la Norma ISO 9001:2015</t>
  </si>
  <si>
    <t>Cumplir con el Sistema de Gestion Integrado</t>
  </si>
  <si>
    <t xml:space="preserve">Se le agregaron las nortivas  impactan al proceso de desarrollo e actualizacion de sistemas </t>
  </si>
  <si>
    <t>Dar cumplimiento del pilar de innovación de ITICGE</t>
  </si>
  <si>
    <t xml:space="preserve">Fue creada la politica de innovacion y  la conformacion del comite de innovacion </t>
  </si>
  <si>
    <t>Actualizaciones remitidas OGTIC</t>
  </si>
  <si>
    <t>Falta de presupuesto o responsable no implementó requerimiento.</t>
  </si>
  <si>
    <t>Innovación: Automatización de trámites a través del programa Burocracia Cero</t>
  </si>
  <si>
    <t>Procesos de compra realizados</t>
  </si>
  <si>
    <t>Resistencia al uso de la firma digital y llenado de encuesta.</t>
  </si>
  <si>
    <t>Gestionar los incidentes y requerimientos TIC de los usuarios de la institución</t>
  </si>
  <si>
    <t>Todos los casos reportados por nuestros usuarios fueron atendidas y cerradas satisfactoriamente en nuestra plataforma de mesa de serivicios TIC.</t>
  </si>
  <si>
    <t>Reporte emitido mensualmente al departamento de TIC, asi como también a planificación y desarrolo</t>
  </si>
  <si>
    <t>Incidentes/requerimientos no reportados
-Incidente/requerimiento mal formulado.
- Ausencia de retroalimentación entre las  partes(Usuario y técnico)</t>
  </si>
  <si>
    <t>Renovar el servicio de Portafirmas Gubernamental</t>
  </si>
  <si>
    <t xml:space="preserve">La renovación en este caso consistirá en agregar al contrato una adenda ya que aún tenemos disponibles firmas para todo el año. Este docuemento esta en su fase final en departamento jurídico para ser firmado por nuestra Máxima Autoridad. </t>
  </si>
  <si>
    <t>Contrato modificado y firmado por ambas partes.</t>
  </si>
  <si>
    <t>Retraso en solicitud de renovacion, no programación de recursos, retraso en revision contrato por parte de jurídico</t>
  </si>
  <si>
    <t>Gestionar adquisición equipo tecnológico</t>
  </si>
  <si>
    <t>Se realizaron la solicitud junto a los TDR para la adquisición de equipos TIC para usuarios nuestros. Como peritos evaluamos 20 propuestas y ya compra elegió los proveedores a adjudicarles los bienes. Pendiente entrega de equipos  por parte de proveedores</t>
  </si>
  <si>
    <t>Solicitud de compra y TDR, orden de compra</t>
  </si>
  <si>
    <t>Retraso en proceso de compra</t>
  </si>
  <si>
    <t>Se llevo a cabo el mantenimiento preventivo a equipos de TIC utilizado por los usuarios finales. Los usuarios firmaron formulario de recepción del mantenimiento</t>
  </si>
  <si>
    <t>Cronograma definido, formulario firmado.</t>
  </si>
  <si>
    <t>Cronograma no ejecutado acorde a lo planificado.</t>
  </si>
  <si>
    <t>Administración de Servicios TIC</t>
  </si>
  <si>
    <t xml:space="preserve">Desarrollo e Implementación de Sistemas </t>
  </si>
  <si>
    <t>6. Sistema de gestión de calidad, antisoborno y cumplimiento normativo</t>
  </si>
  <si>
    <t>Dar seguimiento y en los casos requeridos aprobar las solicitudes de servicios de EM, CNO y VML en la plataforma VUCE</t>
  </si>
  <si>
    <t>Implementación de la Carta Compromiso al Ciudadano (CCC)</t>
  </si>
  <si>
    <t>Aplicar Encuesta de Satisfacción de Calidad de los servicios</t>
  </si>
  <si>
    <t xml:space="preserve">Durante el 1er. Trimestre se tramitaron 8,747 servicios y se recibieron 200 correspondencias para un total de 8,947.
</t>
  </si>
  <si>
    <t>En el 1er. Trimestre se tramitaron por VUCE:
EX: 7425, VML: 442, CNO: 482 = 7,875</t>
  </si>
  <si>
    <t xml:space="preserve">Durante el 1er. Trimestre se realizaron un total de 189 asistencias, principalmente sobre como realizar tramites por VUCE.
</t>
  </si>
  <si>
    <t>Se realizó la encuesta que determina cuales son los atributos que prefieren nuestros usuarios.</t>
  </si>
  <si>
    <t>El departamento ha realizado oportunamente el registro y digitalización, asi como la entrega del 100% de los servicios y comunicaciones a los usuarios correspondientes en el periodo julio-septiembre, para un total de 5,576</t>
  </si>
  <si>
    <t>Se realizó un taller en el MAP, en donde nos enseñaron el nuevo método a utilizar, a través de una plataforma.</t>
  </si>
  <si>
    <t>Recibir y registrar solicitudes que no cumplan los requisitos establecidos</t>
  </si>
  <si>
    <t>Retraso en tramitación de solicitudes</t>
  </si>
  <si>
    <t>Incumplimiento en tiempo de respuesta.
Suministro de información errada o incompleta.</t>
  </si>
  <si>
    <t>Que no se realicen los reportes de control en los plazos establecidos.</t>
  </si>
  <si>
    <t>Incumplimiento del plazo establecido.</t>
  </si>
  <si>
    <t>División Operaciones TIC</t>
  </si>
  <si>
    <t>Gestionar licencias para infraestructura y usuarios</t>
  </si>
  <si>
    <t>Se renovaron 3 Licencias en este trimestre, Trellix - Antivirus, Forcepoint - Filtrado correo y Suite de Adobe</t>
  </si>
  <si>
    <t>Informe de Licencias  renovadas</t>
  </si>
  <si>
    <t>Gestionar la seguridad TIC</t>
  </si>
  <si>
    <t>Se actualizo la Matriz de accesos, 4 Personas Nuevas, 1 moviemiento de personal y 3 Salidas de personal</t>
  </si>
  <si>
    <t xml:space="preserve">Matriz de Accesos </t>
  </si>
  <si>
    <t xml:space="preserve">Que  recursos humanos no envie el correo autorizando la vinculacion o desvincuacion de usuario </t>
  </si>
  <si>
    <t>Se creo el cronograma de mantenimeintos. 
Ademas se  realizaron todos los Mantenimientos  Programados en el cronograma.
Se gestionaron lascopias de respaldo de los sistemas y aplicaciones de la institución, todoel trimestre</t>
  </si>
  <si>
    <t>Cronograma Mantenimientos 
Informe de Respaldos registrados en mesa de ayuda.
Informe de Mantenimientos registrados en mesa de ayuda</t>
  </si>
  <si>
    <t>Fallos en el cronograma</t>
  </si>
  <si>
    <t>Se implementaron variose Servicios con Centro nacional de ciber seguridad</t>
  </si>
  <si>
    <t>Infome de Implementacion de CSIRT</t>
  </si>
  <si>
    <t xml:space="preserve">Incompatibilidad para implementar una solucion </t>
  </si>
  <si>
    <t>Realizar la planificación estratégica y presupuestaria del departamento</t>
  </si>
  <si>
    <t xml:space="preserve">Se dio seguimiento al PoA y los acuerdos de desempeño del Trimestre
</t>
  </si>
  <si>
    <t>Poa de Seguimiento,
Seguimiento Acuerdo de desempeno</t>
  </si>
  <si>
    <t>Actualizar el Indicador Organización de la Función de RRHH</t>
  </si>
  <si>
    <t>Aplicación nuevo método de evaluacion: Logro de Metas y Competencias, Monitoreo del acuerdo de desempeño</t>
  </si>
  <si>
    <t>Actualizar el Indicador Gestión del Empleo</t>
  </si>
  <si>
    <t>No cumplimiento Indicador  SISMAP 07.01</t>
  </si>
  <si>
    <t>No cumplimiento de las acciones requeridas por los subindicadores establecidos en este indicador</t>
  </si>
  <si>
    <t>Actualización del Acta Constitutiva del Comité Mixto de Seguridad y Salud en el Trabajo en la Administracion Publica (SISTAP)</t>
  </si>
  <si>
    <t>División de Brigadas: Brigadista de Evacuación y Contra  Incendio, Brigadista de Primeros Auxilios, Brigadista de Comunicaciones</t>
  </si>
  <si>
    <t>Propuesta Plan Integral de Seguridad y repuesta a Emergencias</t>
  </si>
  <si>
    <t xml:space="preserve">Capacitacion impartida con exito a 55 colabodores </t>
  </si>
  <si>
    <t>Nuevo listado de colaboradores brigadista electo voluntariamente</t>
  </si>
  <si>
    <t xml:space="preserve">Envío por correo  y entregado fisicamente a miebros del comité SISTAP  y brigadistas </t>
  </si>
  <si>
    <t>Que no sea autorizado o devuelto por el MAP</t>
  </si>
  <si>
    <t>Estar en contacto permanente con los las autoridades a cargo</t>
  </si>
  <si>
    <t>Listado de asistencia reunion comité de SISTAP</t>
  </si>
  <si>
    <t>Que no acepten la postulacion al cargo voluntario</t>
  </si>
  <si>
    <t xml:space="preserve">Motivarlo a que las tecnicas aprendidas salvan vida </t>
  </si>
  <si>
    <t>Correo enviado y entregado fisicamente, evidencia listado de asitencia a reunion del comité</t>
  </si>
  <si>
    <t>Que no cumpla con los requisitos de regulaciones nacionales e internacionalee.</t>
  </si>
  <si>
    <t>Actulizacion de algunos acapites para robustecer el contenido</t>
  </si>
  <si>
    <t>Formular Plan Estratégico Institucional PEI 2025-2028</t>
  </si>
  <si>
    <t>1. Elaborar convocatoria a los grupos de interés para participación en la formulación del PEI.</t>
  </si>
  <si>
    <t>2. Compilar informaciones de grupos de interés y estudios económicos, sociales y ambientales del sector.</t>
  </si>
  <si>
    <t>3. Diseño de objetivos, estrategias, indicadores y metas</t>
  </si>
  <si>
    <t>4. Remisión del PEI al MEPYD para revisión y/o aprobación</t>
  </si>
  <si>
    <t>5. Socialización de PEI aprobado con las partes interesadas.</t>
  </si>
  <si>
    <t>Plan de Acción META RD 2036</t>
  </si>
  <si>
    <t>1. Participar en las mesas sectoriales del sector público y privado para la definición de las prioridades del Plan Meta RD 2036</t>
  </si>
  <si>
    <t xml:space="preserve">2. Elaborar los informes de las acciones ejecutadas </t>
  </si>
  <si>
    <t>Resideño de estructura organizativa</t>
  </si>
  <si>
    <t>1. Solicitar propuesta áreas</t>
  </si>
  <si>
    <t xml:space="preserve">2. Elaborar documento de justificación </t>
  </si>
  <si>
    <t>3. Remitir al MAP</t>
  </si>
  <si>
    <t>4. Dar seguimiento hasta el final</t>
  </si>
  <si>
    <t>Mantener actualizado el Sub-indicador Gestión y Calidad de Servicios en el SISMAP</t>
  </si>
  <si>
    <t>1. Revisar el autodiagnóstico realizado el año anterior</t>
  </si>
  <si>
    <t>2. Realizar los cambios en el autodiagnóstico de acuerdo al Plan de Mejora</t>
  </si>
  <si>
    <t>3. Realizar reuniones con el Comité de Calidad para discutir el autodiagnóstico</t>
  </si>
  <si>
    <t>4. Remitir al MAP el autodiagnóstico actualizado</t>
  </si>
  <si>
    <t>5. Remitir informe y plan de mejora CAF para carga en el SISMAP</t>
  </si>
  <si>
    <t>Cumplimiento con las Normas Básicas de Control Interno (Ley Núm.10-07) y el Índice de Control Interno (ICI)</t>
  </si>
  <si>
    <t>1. Revisar el cumplimiento de los requerimientos  para proceder con la actualización correspondiente.</t>
  </si>
  <si>
    <t>2. Efectuar reunión de seguimiento con las áreas involucradas y analista asignado CGR</t>
  </si>
  <si>
    <t>3. Cargar documentos actualizados, aprobados y consensuados.</t>
  </si>
  <si>
    <t xml:space="preserve">4. Cumplimiento Normas Basicas de Control Interno </t>
  </si>
  <si>
    <t xml:space="preserve">5. Dar seguimiento al Cumplimiento Normas de 2do. Grado </t>
  </si>
  <si>
    <t xml:space="preserve">6. Dar seguimiento a las Devoluciones de Contratos </t>
  </si>
  <si>
    <t xml:space="preserve">7. Devolución de Archivos de Nóminas Tramitados </t>
  </si>
  <si>
    <t xml:space="preserve">8. Cumplimento Indicador de Gestión Presupuestaria </t>
  </si>
  <si>
    <t>9. Cumplimiento del POA Institucional</t>
  </si>
  <si>
    <t xml:space="preserve">10. Informe de Cierre de operaciones Contables </t>
  </si>
  <si>
    <t xml:space="preserve">11. Manejo de Cajas Chicas  </t>
  </si>
  <si>
    <t>Cumplimiento con el Sistema de Gestión de Calidad bajo la Norma ISO 9001:2015</t>
  </si>
  <si>
    <t>1. Elaborar programa de auditoria interna y socializar con los involucrados</t>
  </si>
  <si>
    <t>2. Ejecución de la Auditoría Interna</t>
  </si>
  <si>
    <t xml:space="preserve">3. Aplicación de mejoras </t>
  </si>
  <si>
    <t>4. Realizar Reunión de Revisión por la Dirección al SGI</t>
  </si>
  <si>
    <t>4. Coordinar la auditoría externa con la empresa certificadora para la Re-Certificación</t>
  </si>
  <si>
    <t>1. Impartir charlas para sensibilización cuidado medio ambiente y cambio climático</t>
  </si>
  <si>
    <t>2. Identificar instituciones para intercambiar buenas prácticas</t>
  </si>
  <si>
    <t>4. Realizacion de actividades de Responsabilidad social: Jornada de reforestación y Limpieza de costas</t>
  </si>
  <si>
    <t>2. Cooperar en actividades de responsabilidad social en conjunto con el CIGCN y Comité Medio Ambiente: Jornada de reforestación y limpieza de costas</t>
  </si>
  <si>
    <t xml:space="preserve">3. Realizar encuesta semestral de percepción </t>
  </si>
  <si>
    <t>4. Elaborar informes, POA trimestral y Encuesta Semestral.</t>
  </si>
  <si>
    <t>Imprevistos en los lineamientos del sector público
No disponibilidad de recursos</t>
  </si>
  <si>
    <t>Retraso en la elaboración del plan de acción</t>
  </si>
  <si>
    <t>Retraso en remisión de propuesta</t>
  </si>
  <si>
    <t xml:space="preserve">Desconocimiento de la Metodología CAF           </t>
  </si>
  <si>
    <t>Retraso en la carga de los reportes requeridos
Errores en los documentos cargados</t>
  </si>
  <si>
    <t>Resistencia en las áreas a auditar</t>
  </si>
  <si>
    <t>Reprogramación por agenda institucional ocupada</t>
  </si>
  <si>
    <t>No disponibilidad de recursos. Reprogramación de actividades por agenda institucional y por  no disponibilidad de institución encargada de impartir charla.</t>
  </si>
  <si>
    <t>PEI aprobado y socializado</t>
  </si>
  <si>
    <t>Informes trimestrales de ejecución del presupuesto realizado y socializado</t>
  </si>
  <si>
    <t>Porcentaje de cumplimiento</t>
  </si>
  <si>
    <t>No. De cambios aplicados</t>
  </si>
  <si>
    <t>No. de Actualizaciones del Sismap</t>
  </si>
  <si>
    <t>Porcentaje de cumplimiento en el ICI</t>
  </si>
  <si>
    <t>No. De auditorías realizadas</t>
  </si>
  <si>
    <t>Certificación del SGI</t>
  </si>
  <si>
    <t>No. De acciones implementadas</t>
  </si>
  <si>
    <t>No. De charlas y talleres impartidos</t>
  </si>
  <si>
    <t>No. De actividades celebradas</t>
  </si>
  <si>
    <t>No. de actividades de promoción sobre equidad de género y responsabilidad social realizadas</t>
  </si>
  <si>
    <t>R1.1. Aumentada la evaluación de los programas, políticas y proyectos institucionales</t>
  </si>
  <si>
    <t>R.1.2.Delimitado los niveles de jerarquías institucionales y la distribución de las funciones</t>
  </si>
  <si>
    <t>R1.4. Asegurado el Sistema de Control Interno</t>
  </si>
  <si>
    <t>1.5. Asegurado el Sistema Integrado de Gestión Calidad, Antisoborno y Cumplimiento Normativo</t>
  </si>
  <si>
    <t>1.6. Fortalecidas las competencias del talento humano</t>
  </si>
  <si>
    <t>Fortalecimiento de la Estructura Organizativa</t>
  </si>
  <si>
    <t>Indicador SISMAP actualizado</t>
  </si>
  <si>
    <t>Sistema de Administración y Control Interno fortalecido</t>
  </si>
  <si>
    <t xml:space="preserve">Sistema de Gestión Integrado Calidad, Antisoborno y Cumplimiento Normativo </t>
  </si>
  <si>
    <t>Fortalecimiento de la Gestión integral de riesgos de desastres y cambio climático fortalecida</t>
  </si>
  <si>
    <t>Cultura de integridad.</t>
  </si>
  <si>
    <t xml:space="preserve">2. Crear campaña institucional de sensibilización y promoción transversal de los valores  institucionales  por una cultura de integridad. </t>
  </si>
  <si>
    <t xml:space="preserve">3. Talleres la implementación de mecanismos de inducción sobre integridad a los nuevos servidores.
	</t>
  </si>
  <si>
    <t>Ausencia de los actores o miembros.</t>
  </si>
  <si>
    <t>Gestionar la seguridad física y tecnológica</t>
  </si>
  <si>
    <t>1. Recibida base de datos del Censo 2024</t>
  </si>
  <si>
    <t>2. Revisada   base del Censo</t>
  </si>
  <si>
    <t xml:space="preserve">6.Ensamble, revisión y remisión </t>
  </si>
  <si>
    <t>Elaborar Informe Estadístico del sector del año 2024</t>
  </si>
  <si>
    <t>1. Recibida base de empleos del mes a trabajar</t>
  </si>
  <si>
    <t>2. Elaborados cuadros y gráficos sectoriales y regionales</t>
  </si>
  <si>
    <t>3. Comparación interanual y datos mes anterior</t>
  </si>
  <si>
    <t>4.  Comentar</t>
  </si>
  <si>
    <t>5. Remisión al encargado</t>
  </si>
  <si>
    <t>Elaborar informes de actualización de empleos en las empresas del sector</t>
  </si>
  <si>
    <t>1. Requerimiento área rentada a cada operador: producción, oficinas, otras</t>
  </si>
  <si>
    <t>2. Registro información</t>
  </si>
  <si>
    <t>3. Comparación con últimos registros</t>
  </si>
  <si>
    <t>3. Informe y remisión</t>
  </si>
  <si>
    <t>Actualización área de naves ocupadas</t>
  </si>
  <si>
    <t>1. Se recibe base mensual empleos y exportación</t>
  </si>
  <si>
    <t>2. Verificación de base</t>
  </si>
  <si>
    <t>3. Estructuración en formato definido</t>
  </si>
  <si>
    <t>4. Se cargan las bases</t>
  </si>
  <si>
    <t>Mantenimiento DashBoard de Zonas Francas</t>
  </si>
  <si>
    <t>2. Consultas bases de datos en la web</t>
  </si>
  <si>
    <t>3. Revisión, selección y agrupación de datos</t>
  </si>
  <si>
    <t>1. Actualizada la base del comercio 2025, mensual</t>
  </si>
  <si>
    <t>2. Incorporación variables sectoriales y geográficas</t>
  </si>
  <si>
    <t xml:space="preserve">5. Remisión de informe </t>
  </si>
  <si>
    <t>Informes sobre el desempeño exportador 2025</t>
  </si>
  <si>
    <t>1. Identificada base de empresas vigentes del mes correspondiente</t>
  </si>
  <si>
    <t>2. Creación de link en Google Forms</t>
  </si>
  <si>
    <t>3. Envío del link a las empresas</t>
  </si>
  <si>
    <t>3. Seguimiento a las recepciones y pendientes</t>
  </si>
  <si>
    <t>5. Preparación y envío base de empleos recibida</t>
  </si>
  <si>
    <t>Creación base de datos censo mensual de empleos 2025</t>
  </si>
  <si>
    <t>95%. Retrazos proceso validación datos inversión</t>
  </si>
  <si>
    <t>Realizados y remitidos enero y febrero</t>
  </si>
  <si>
    <t>14 parques, empresas, provincias y regiones</t>
  </si>
  <si>
    <t xml:space="preserve">Informes elaborados </t>
  </si>
  <si>
    <t>Reportes remitidos</t>
  </si>
  <si>
    <t>Bases en la plataforma</t>
  </si>
  <si>
    <t>Informes entregados</t>
  </si>
  <si>
    <t>Bases entregadas</t>
  </si>
  <si>
    <t>Que no se reciba la base del Censo dentro del plazo
Que no se elaboren todos los cuadros y gráficos dentro del plazo</t>
  </si>
  <si>
    <t>Operadores no remitan la información
No se valide la información</t>
  </si>
  <si>
    <t>Que las bases no estén disponibles en la fecha programada</t>
  </si>
  <si>
    <t>Que no se elaboren dentro del plazo programado y/o solicitado</t>
  </si>
  <si>
    <t>Que no se obtenga la base</t>
  </si>
  <si>
    <t>Que se acopie un porcentaje bajo</t>
  </si>
  <si>
    <t>5. Remisión de informe</t>
  </si>
  <si>
    <t>Sección de Captura y Analisis de Datos</t>
  </si>
  <si>
    <t xml:space="preserve">CAPTURA Y ANALISIS DE DATOS </t>
  </si>
  <si>
    <t>FECHA: 31 DE MARZO 2025</t>
  </si>
  <si>
    <t xml:space="preserve">3. Realizar las operaciones de compras de bienes y adquisicion de servicios a traves del Sistema de Compras y Contrataciones Publicas, asi como dar seguimiento a aquellas ordenes pendientes de recepcion. </t>
  </si>
  <si>
    <t>Diseño y publicación del Plan Anual de Compras y Contrataciones 2025</t>
  </si>
  <si>
    <t>1.Capacitacion del personal.                       
2. Optimizacion de los sistemas.                        
3. Entrega a tiempo de las informaciones.</t>
  </si>
  <si>
    <t>Fortalecido el seguimiento de los planes, programas y proyectos institucionales</t>
  </si>
  <si>
    <t>CONSEJO NACIONAL DE ZONAS FRANCAS DE EXPORTACIÓN</t>
  </si>
  <si>
    <t>Aplicación de la Ley 567-05 y de las resoluciones vigentes</t>
  </si>
  <si>
    <t>INFORME SEGUIMIENTO DEL PLAN OPERATIVO ANUAL 2025</t>
  </si>
  <si>
    <t>Indicador SISMAP Actualizado</t>
  </si>
  <si>
    <t>Sistema de Administración y Control Interno fortalecimiento</t>
  </si>
  <si>
    <t>Sistema de Gestión Integrado Calidad, Antisoborno y Cumplimiento Normativo</t>
  </si>
  <si>
    <t>Fortalecimiento de la Gestión Integral de Riesgos, de desastres y Cambios Climaticos</t>
  </si>
  <si>
    <t>Fomento de la Cultura de Equidad de Genero</t>
  </si>
  <si>
    <t>Fortalecimiento de la Identidad Institucional del Talento Humano</t>
  </si>
  <si>
    <t xml:space="preserve">Mantenimiento Infraestructura fisica </t>
  </si>
  <si>
    <t xml:space="preserve">Gestionar la infraestructura Tecnologica </t>
  </si>
  <si>
    <t xml:space="preserve">Permisos de Operación para empresas de zonas francas </t>
  </si>
  <si>
    <t xml:space="preserve">Autorizacion de Ampliacion y/o construcción de parques de zonas francas </t>
  </si>
  <si>
    <t xml:space="preserve">Creación de encadenamientos productivos </t>
  </si>
  <si>
    <t>2.1. Estudio de inteligencia comercial para la inserción de los subsectores productivos de zonas francas</t>
  </si>
  <si>
    <t xml:space="preserve">2.2. Participacion en misiones, eventos y ferias multisectoriales para promoción de inversón en zonas francas </t>
  </si>
  <si>
    <t>2.3. Creación de clústeres de exportación de bienes y servicios</t>
  </si>
  <si>
    <t xml:space="preserve">3.2. Nuevas Instalaciones de zonas francas </t>
  </si>
  <si>
    <t xml:space="preserve">3.3. Autorizacion de Ampliacion y/o construcción de parques de zonas francas </t>
  </si>
  <si>
    <t xml:space="preserve">3.4. Creación de encadenamientos productivos </t>
  </si>
  <si>
    <t xml:space="preserve">3.1. Permisos de Operación para empresas de zonas francas </t>
  </si>
  <si>
    <t>1.3. Indicador SISMAP Actualizado</t>
  </si>
  <si>
    <t>1.4. Fortalecimiento de la estructura organizativa</t>
  </si>
  <si>
    <t>1.6. Sistema de Gestión Integrado Calidad, Antisoborno y Cumplimiento Normativo</t>
  </si>
  <si>
    <t>1.7. Fortalecimiento de la Gestión Integral de Riesgos, de desastres y Cambios Climaticos</t>
  </si>
  <si>
    <t>1.8. Fomento de la Cultura de Equidad de Genero</t>
  </si>
  <si>
    <t>1.11. Fortalecimiento de la Identidad Institucional del Talento Humano</t>
  </si>
  <si>
    <t xml:space="preserve">1.12. Mantenimiento Infraestructura fisica </t>
  </si>
  <si>
    <t xml:space="preserve">1.13. Gestionar la infraestructura Tecnologica </t>
  </si>
  <si>
    <t>1.14. Gestionar la seguridad física y tecnológica</t>
  </si>
  <si>
    <t xml:space="preserve"> Indicador SISMAP Actualizado</t>
  </si>
  <si>
    <t xml:space="preserve">Participacion en misiones, eventos y ferias multisectoriales para promoción de inversón en zonas francas </t>
  </si>
  <si>
    <t>Simplificación de permisología para parques y empresas de zonas francas</t>
  </si>
  <si>
    <t>4. Indicador SISMAP actualizado</t>
  </si>
  <si>
    <t>Transparencia y Rendición de Cuentas</t>
  </si>
  <si>
    <t>1.2. Transparencia y Rendición de Cuentas</t>
  </si>
  <si>
    <t xml:space="preserve">Profesionalización del Talento Humano </t>
  </si>
  <si>
    <t xml:space="preserve">1.10. Profesionalización del Talento Humano </t>
  </si>
  <si>
    <t>1.5. Sistema de Administración y Control Interno fortalecido</t>
  </si>
  <si>
    <t>Estrategia para fomentar valores en el personal institucional</t>
  </si>
  <si>
    <t xml:space="preserve">DESARROLLO E IMPLEMENTACION DE SISTEMAS </t>
  </si>
  <si>
    <t>ADMINISTRACION  DE SERVICIOS TIC</t>
  </si>
  <si>
    <t>OPERACIONES TIC</t>
  </si>
  <si>
    <t xml:space="preserve">Implementar plan de capacitación </t>
  </si>
  <si>
    <t>1. Convocar al personal</t>
  </si>
  <si>
    <t>2. Realizar las jornadas y elaborar informes</t>
  </si>
  <si>
    <t>10. Profesionalización del talento humano</t>
  </si>
  <si>
    <t>Realizar jornadas de identificación institucional</t>
  </si>
  <si>
    <t>1. Realizar actividad día de la mujer</t>
  </si>
  <si>
    <t>2. Realizar actividad día de las madres</t>
  </si>
  <si>
    <t xml:space="preserve">3. Realizar actividad día de las padres </t>
  </si>
  <si>
    <t xml:space="preserve">1. Elaboración placa de reconocimiento colaboradores </t>
  </si>
  <si>
    <t>11. Fortalecimiento de la identidad institucional del talento humano</t>
  </si>
  <si>
    <t xml:space="preserve">6. Sistema de Gestión Integrado Calidad, Antisoborno y Cumplimiento Normativo </t>
  </si>
  <si>
    <t>Seguimiento a la elaboración de los acuerdos y evaluaciones de desempeños del personal</t>
  </si>
  <si>
    <t>1. Socializar con las áreas la elaboración acuerdos de desempeño</t>
  </si>
  <si>
    <t>2. Solicitar su elaboración</t>
  </si>
  <si>
    <t>3. Dar seguimiento</t>
  </si>
  <si>
    <t>4. Elaborar informe general de evaluación de desempeño</t>
  </si>
  <si>
    <t>R1.6. Fortalecidas las competencias del talento humano del CNZFE</t>
  </si>
  <si>
    <t>R.1.7. Asegurada la satisfacción de los usuarios de los servicios prestados</t>
  </si>
  <si>
    <r>
      <t>Durante el primer trimestre del año se solicitaron las renovaciones de las normas</t>
    </r>
    <r>
      <rPr>
        <b/>
        <sz val="11"/>
        <rFont val="Artifex CF Light"/>
      </rPr>
      <t xml:space="preserve"> A2 </t>
    </r>
    <r>
      <rPr>
        <sz val="11"/>
        <rFont val="Artifex CF Light"/>
      </rPr>
      <t xml:space="preserve">y </t>
    </r>
    <r>
      <rPr>
        <b/>
        <sz val="11"/>
        <rFont val="Artifex CF Light"/>
      </rPr>
      <t xml:space="preserve">E1 </t>
    </r>
    <r>
      <rPr>
        <sz val="11"/>
        <rFont val="Artifex CF Light"/>
      </rPr>
      <t xml:space="preserve">que expiraron en marzo 2025.  Actualmente están en proceso de su finalización.
En relación con el Índice de Uso TIC e Implementación de Gobierno Electrónico (iTicGe) ocupamos la </t>
    </r>
    <r>
      <rPr>
        <b/>
        <sz val="11"/>
        <rFont val="Artifex CF Light"/>
      </rPr>
      <t>posición 22</t>
    </r>
    <r>
      <rPr>
        <sz val="11"/>
        <rFont val="Artifex CF Light"/>
      </rPr>
      <t xml:space="preserve"> con una evaluación de </t>
    </r>
    <r>
      <rPr>
        <b/>
        <sz val="11"/>
        <rFont val="Artifex CF Light"/>
      </rPr>
      <t>82.73.</t>
    </r>
  </si>
  <si>
    <r>
      <t>Participación en la 10</t>
    </r>
    <r>
      <rPr>
        <vertAlign val="superscript"/>
        <sz val="11"/>
        <color theme="1"/>
        <rFont val="Calibri"/>
        <family val="2"/>
        <scheme val="minor"/>
      </rPr>
      <t>ma</t>
    </r>
    <r>
      <rPr>
        <sz val="11"/>
        <color theme="1"/>
        <rFont val="Calibri"/>
        <family val="2"/>
        <scheme val="minor"/>
      </rPr>
      <t xml:space="preserve"> Conferencia de las Partes del Convenio Marco para el Control del Tabaco de la OMS; participación en dos rondas de trabajo de la mesa de Zonas Francas en el marco del consejo conjunto con Colombia.</t>
    </r>
  </si>
  <si>
    <t>VALOR PROMEDIO</t>
  </si>
  <si>
    <t xml:space="preserve">Permisos de operación para empresas de zonas francas19. Permisos de operación para empresas de zonas francas
20. Simplificación de permisología para parques y empresas de zonas francas
</t>
  </si>
  <si>
    <t>R3.1. Aumentado el empleo formal
R3.2.1. Aumentada las inversiones en zonas francas</t>
  </si>
  <si>
    <t>3.1. Simplificación de permisología para parques y empresas de zonas francas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</si>
</sst>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_([$$-1C0A]* #,##0.00_);_([$$-1C0A]* \(#,##0.00\);_([$$-1C0A]* &quot;-&quot;??_);_(@_)"/>
  </numFmts>
  <fonts count="56">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theme="1" tint="0.14999847407452621"/>
      <name val="Artifex CF Light"/>
      <family val="3"/>
    </font>
    <font>
      <b/>
      <sz val="11"/>
      <name val="Artifex CF Light"/>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1"/>
      <name val="Calibri"/>
      <family val="2"/>
      <scheme val="minor"/>
    </font>
    <font>
      <sz val="10"/>
      <name val="Arial"/>
      <family val="2"/>
    </font>
    <font>
      <b/>
      <sz val="14"/>
      <color theme="1"/>
      <name val="Calibri"/>
      <family val="2"/>
      <scheme val="minor"/>
    </font>
    <font>
      <sz val="16"/>
      <color theme="1"/>
      <name val="Calibri"/>
      <family val="2"/>
      <scheme val="minor"/>
    </font>
    <font>
      <sz val="10"/>
      <color theme="1"/>
      <name val="Calibri"/>
      <family val="2"/>
      <scheme val="minor"/>
    </font>
    <font>
      <sz val="11"/>
      <color rgb="FF006100"/>
      <name val="Calibri"/>
      <family val="2"/>
      <scheme val="minor"/>
    </font>
    <font>
      <sz val="9"/>
      <color theme="1"/>
      <name val="Calibri"/>
      <family val="2"/>
      <scheme val="minor"/>
    </font>
    <font>
      <sz val="10"/>
      <name val="Arial"/>
      <family val="2"/>
    </font>
    <font>
      <b/>
      <sz val="9"/>
      <name val="Calibri"/>
      <family val="2"/>
      <scheme val="minor"/>
    </font>
    <font>
      <sz val="11"/>
      <color rgb="FF9C0006"/>
      <name val="Calibri"/>
      <family val="2"/>
      <scheme val="minor"/>
    </font>
    <font>
      <sz val="9"/>
      <name val="Calibri"/>
      <family val="2"/>
      <scheme val="minor"/>
    </font>
    <font>
      <sz val="9"/>
      <color theme="1"/>
      <name val="Artifex CF Light"/>
      <family val="3"/>
    </font>
    <font>
      <sz val="11"/>
      <color theme="1"/>
      <name val="Arial"/>
      <family val="2"/>
    </font>
    <font>
      <sz val="11"/>
      <color theme="1"/>
      <name val="Artifex CF Light"/>
    </font>
    <font>
      <sz val="12"/>
      <name val="Calibri"/>
      <family val="2"/>
      <scheme val="minor"/>
    </font>
    <font>
      <b/>
      <sz val="11"/>
      <color theme="1"/>
      <name val="Vani"/>
      <family val="1"/>
    </font>
    <font>
      <b/>
      <sz val="13"/>
      <color theme="1"/>
      <name val="Calibri"/>
      <family val="2"/>
      <scheme val="minor"/>
    </font>
    <font>
      <b/>
      <sz val="11"/>
      <color theme="1"/>
      <name val="Artifex CF Light"/>
    </font>
    <font>
      <b/>
      <sz val="10"/>
      <color theme="1"/>
      <name val="Calibri"/>
      <family val="2"/>
      <scheme val="minor"/>
    </font>
    <font>
      <b/>
      <sz val="11"/>
      <color theme="1"/>
      <name val="Calibri"/>
      <family val="2"/>
    </font>
    <font>
      <sz val="12"/>
      <color theme="1"/>
      <name val="Artifex CF Light"/>
    </font>
    <font>
      <sz val="12"/>
      <name val="Artifex CF Light"/>
    </font>
    <font>
      <sz val="10"/>
      <color theme="1"/>
      <name val="Artifex CF Light"/>
    </font>
    <font>
      <sz val="9"/>
      <color theme="1"/>
      <name val="Artifex CF Light"/>
    </font>
    <font>
      <b/>
      <sz val="10"/>
      <name val="Artifex CF Light"/>
    </font>
    <font>
      <b/>
      <sz val="12"/>
      <name val="Artifex CF Light"/>
    </font>
    <font>
      <b/>
      <sz val="12"/>
      <color theme="1"/>
      <name val="Artifex CF Light"/>
    </font>
    <font>
      <u/>
      <sz val="11"/>
      <color theme="1"/>
      <name val="Artifex CF Light"/>
    </font>
    <font>
      <sz val="11"/>
      <name val="Artifex CF Light"/>
    </font>
    <font>
      <b/>
      <sz val="11"/>
      <name val="Artifex CF Light"/>
    </font>
    <font>
      <b/>
      <sz val="11"/>
      <color theme="0"/>
      <name val="Artifex CF Light"/>
    </font>
    <font>
      <vertAlign val="superscript"/>
      <sz val="11"/>
      <color theme="1"/>
      <name val="Calibri"/>
      <family val="2"/>
      <scheme val="minor"/>
    </font>
    <font>
      <b/>
      <sz val="13"/>
      <color theme="1"/>
      <name val="Artifex CF Light"/>
    </font>
  </fonts>
  <fills count="10">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s>
  <borders count="78">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theme="4" tint="-0.499984740745262"/>
      </left>
      <right style="thin">
        <color theme="4" tint="-0.499984740745262"/>
      </right>
      <top style="medium">
        <color indexed="64"/>
      </top>
      <bottom style="thin">
        <color theme="4"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theme="4" tint="-0.499984740745262"/>
      </top>
      <bottom/>
      <diagonal/>
    </border>
    <border>
      <left style="thin">
        <color indexed="64"/>
      </left>
      <right style="thin">
        <color indexed="64"/>
      </right>
      <top/>
      <bottom style="thin">
        <color theme="4" tint="-0.499984740745262"/>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4" fillId="0" borderId="0"/>
    <xf numFmtId="0" fontId="28" fillId="7" borderId="0" applyNumberFormat="0" applyBorder="0" applyAlignment="0" applyProtection="0"/>
    <xf numFmtId="0" fontId="30" fillId="0" borderId="0"/>
    <xf numFmtId="0" fontId="32" fillId="8" borderId="0" applyNumberFormat="0" applyBorder="0" applyAlignment="0" applyProtection="0"/>
    <xf numFmtId="0" fontId="24" fillId="0" borderId="0"/>
  </cellStyleXfs>
  <cellXfs count="1794">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4"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center" vertical="center" wrapText="1"/>
      <protection locked="0"/>
    </xf>
    <xf numFmtId="0" fontId="4" fillId="4" borderId="42" xfId="0" applyFont="1" applyFill="1" applyBorder="1" applyAlignment="1">
      <alignment vertical="center" wrapText="1"/>
    </xf>
    <xf numFmtId="0" fontId="4" fillId="4" borderId="46" xfId="0" applyFont="1" applyFill="1" applyBorder="1" applyAlignment="1" applyProtection="1">
      <alignment horizontal="left" vertical="center" wrapText="1"/>
      <protection locked="0"/>
    </xf>
    <xf numFmtId="9" fontId="5" fillId="0" borderId="4" xfId="0" applyNumberFormat="1" applyFont="1" applyBorder="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lignment horizontal="center" vertical="center" wrapText="1"/>
    </xf>
    <xf numFmtId="0" fontId="4" fillId="0" borderId="0" xfId="0" applyFont="1" applyAlignment="1">
      <alignment vertical="center" wrapText="1"/>
    </xf>
    <xf numFmtId="0" fontId="2" fillId="0" borderId="0" xfId="0" applyFont="1" applyAlignment="1" applyProtection="1">
      <alignment horizontal="center" vertical="center"/>
      <protection locked="0"/>
    </xf>
    <xf numFmtId="0" fontId="2" fillId="0" borderId="0" xfId="0" applyFont="1" applyAlignment="1" applyProtection="1">
      <alignment horizontal="justify"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37" xfId="0" applyFont="1" applyBorder="1" applyProtection="1">
      <protection locked="0"/>
    </xf>
    <xf numFmtId="0" fontId="6" fillId="0" borderId="4" xfId="0" applyFont="1" applyBorder="1" applyAlignment="1">
      <alignment horizontal="justify" wrapText="1"/>
    </xf>
    <xf numFmtId="0" fontId="6" fillId="0" borderId="0" xfId="0" applyFont="1"/>
    <xf numFmtId="0" fontId="7" fillId="5" borderId="4" xfId="0" applyFont="1" applyFill="1" applyBorder="1" applyAlignment="1">
      <alignment horizontal="center" wrapText="1"/>
    </xf>
    <xf numFmtId="0" fontId="6" fillId="0" borderId="4" xfId="0" applyFont="1" applyBorder="1" applyAlignment="1">
      <alignment wrapText="1"/>
    </xf>
    <xf numFmtId="9" fontId="6" fillId="0" borderId="4" xfId="0" applyNumberFormat="1" applyFont="1" applyBorder="1" applyAlignment="1">
      <alignment horizontal="center"/>
    </xf>
    <xf numFmtId="0" fontId="6" fillId="0" borderId="4" xfId="0" applyFont="1" applyBorder="1"/>
    <xf numFmtId="0" fontId="6" fillId="4" borderId="4" xfId="0" applyFont="1" applyFill="1" applyBorder="1"/>
    <xf numFmtId="9" fontId="6" fillId="4" borderId="4" xfId="0" applyNumberFormat="1" applyFont="1" applyFill="1" applyBorder="1" applyAlignment="1">
      <alignment horizontal="center"/>
    </xf>
    <xf numFmtId="0" fontId="6" fillId="4" borderId="4" xfId="0" applyFont="1" applyFill="1" applyBorder="1" applyAlignment="1">
      <alignment horizontal="center"/>
    </xf>
    <xf numFmtId="0" fontId="7" fillId="5" borderId="4" xfId="0" applyFont="1" applyFill="1" applyBorder="1"/>
    <xf numFmtId="0" fontId="10" fillId="0" borderId="0" xfId="0" applyFont="1" applyProtection="1">
      <protection locked="0"/>
    </xf>
    <xf numFmtId="0" fontId="10"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10" fillId="0" borderId="29" xfId="0" applyFont="1" applyBorder="1" applyProtection="1">
      <protection locked="0"/>
    </xf>
    <xf numFmtId="0" fontId="10" fillId="0" borderId="0" xfId="0" applyFont="1"/>
    <xf numFmtId="0" fontId="11" fillId="0" borderId="0" xfId="0" applyFont="1" applyProtection="1">
      <protection locked="0"/>
    </xf>
    <xf numFmtId="0" fontId="6" fillId="0" borderId="0" xfId="0" applyFont="1" applyProtection="1">
      <protection locked="0"/>
    </xf>
    <xf numFmtId="0" fontId="12" fillId="4" borderId="42" xfId="0" applyFont="1" applyFill="1" applyBorder="1" applyAlignment="1">
      <alignment vertical="center" wrapText="1"/>
    </xf>
    <xf numFmtId="0" fontId="6" fillId="0" borderId="0" xfId="0" applyFont="1" applyAlignment="1" applyProtection="1">
      <alignment horizontal="left" vertical="center" wrapText="1"/>
      <protection locked="0"/>
    </xf>
    <xf numFmtId="0" fontId="2" fillId="0" borderId="35" xfId="0" applyFont="1" applyBorder="1" applyAlignment="1" applyProtection="1">
      <alignment horizontal="center"/>
      <protection locked="0"/>
    </xf>
    <xf numFmtId="0" fontId="4" fillId="0" borderId="28" xfId="0" applyFont="1" applyBorder="1" applyAlignment="1">
      <alignment horizontal="center" vertical="center"/>
    </xf>
    <xf numFmtId="0" fontId="2" fillId="0" borderId="47" xfId="0" applyFont="1" applyBorder="1" applyProtection="1">
      <protection locked="0"/>
    </xf>
    <xf numFmtId="9" fontId="2" fillId="0" borderId="0" xfId="2" applyFont="1" applyProtection="1">
      <protection locked="0"/>
    </xf>
    <xf numFmtId="9" fontId="3" fillId="0" borderId="0" xfId="2" applyFont="1" applyFill="1" applyBorder="1" applyAlignment="1" applyProtection="1">
      <alignment horizontal="left"/>
      <protection locked="0"/>
    </xf>
    <xf numFmtId="9" fontId="3" fillId="3" borderId="8" xfId="2" applyFont="1" applyFill="1" applyBorder="1" applyAlignment="1" applyProtection="1">
      <alignment horizontal="center"/>
      <protection locked="0"/>
    </xf>
    <xf numFmtId="9" fontId="3" fillId="2" borderId="11" xfId="2" applyFont="1" applyFill="1" applyBorder="1" applyAlignment="1" applyProtection="1">
      <alignment horizontal="center" vertical="center" wrapText="1"/>
      <protection locked="0"/>
    </xf>
    <xf numFmtId="9" fontId="3" fillId="0" borderId="0" xfId="2" applyFont="1" applyFill="1" applyBorder="1" applyAlignment="1" applyProtection="1">
      <alignment horizontal="center" vertical="center" wrapText="1"/>
      <protection locked="0"/>
    </xf>
    <xf numFmtId="9" fontId="2" fillId="0" borderId="0" xfId="2" applyFont="1"/>
    <xf numFmtId="0" fontId="6" fillId="0" borderId="0" xfId="0" applyFont="1" applyAlignment="1" applyProtection="1">
      <alignment horizontal="center"/>
      <protection locked="0"/>
    </xf>
    <xf numFmtId="0" fontId="14"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4"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4" fillId="4" borderId="42" xfId="0" applyFont="1" applyFill="1" applyBorder="1" applyAlignment="1">
      <alignment vertical="center" wrapText="1"/>
    </xf>
    <xf numFmtId="0" fontId="14" fillId="4" borderId="43"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4"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9" fontId="6" fillId="0" borderId="4" xfId="0" applyNumberFormat="1" applyFont="1" applyBorder="1" applyAlignment="1">
      <alignment horizontal="center" vertical="center"/>
    </xf>
    <xf numFmtId="0" fontId="14" fillId="0" borderId="4" xfId="0" applyFont="1" applyBorder="1" applyAlignment="1">
      <alignment horizontal="center" vertical="center"/>
    </xf>
    <xf numFmtId="0" fontId="6" fillId="0" borderId="11" xfId="0" applyFont="1" applyBorder="1" applyProtection="1">
      <protection locked="0"/>
    </xf>
    <xf numFmtId="0" fontId="6" fillId="0" borderId="47" xfId="0" applyFont="1" applyBorder="1"/>
    <xf numFmtId="0" fontId="6" fillId="0" borderId="47" xfId="0" applyFont="1" applyBorder="1" applyAlignment="1" applyProtection="1">
      <alignment horizontal="center"/>
      <protection locked="0"/>
    </xf>
    <xf numFmtId="0" fontId="6" fillId="0" borderId="15" xfId="0" applyFont="1" applyBorder="1"/>
    <xf numFmtId="0" fontId="6" fillId="0" borderId="17" xfId="0" applyFont="1" applyBorder="1" applyAlignment="1" applyProtection="1">
      <alignment vertical="center"/>
      <protection locked="0"/>
    </xf>
    <xf numFmtId="0" fontId="6" fillId="0" borderId="18" xfId="0" applyFont="1" applyBorder="1" applyAlignment="1" applyProtection="1">
      <alignment vertical="center"/>
      <protection locked="0"/>
    </xf>
    <xf numFmtId="0" fontId="6" fillId="0" borderId="20" xfId="0" applyFont="1" applyBorder="1" applyProtection="1">
      <protection locked="0"/>
    </xf>
    <xf numFmtId="9" fontId="6" fillId="0" borderId="4" xfId="2" applyFont="1" applyFill="1" applyBorder="1" applyProtection="1">
      <protection locked="0"/>
    </xf>
    <xf numFmtId="0" fontId="6" fillId="0" borderId="19" xfId="0" applyFont="1" applyBorder="1" applyProtection="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4"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4"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14" fillId="4" borderId="4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29" xfId="0" applyFont="1" applyBorder="1"/>
    <xf numFmtId="0" fontId="10" fillId="0" borderId="4" xfId="0" applyFont="1" applyBorder="1"/>
    <xf numFmtId="0" fontId="0" fillId="0" borderId="0" xfId="0" applyProtection="1">
      <protection locked="0"/>
    </xf>
    <xf numFmtId="0" fontId="0" fillId="0" borderId="0" xfId="0" applyAlignment="1" applyProtection="1">
      <alignment horizontal="center"/>
      <protection locked="0"/>
    </xf>
    <xf numFmtId="0" fontId="18" fillId="0" borderId="0" xfId="0" applyFont="1" applyAlignment="1" applyProtection="1">
      <alignment horizontal="left" vertical="center"/>
      <protection locked="0"/>
    </xf>
    <xf numFmtId="0" fontId="15" fillId="0" borderId="0" xfId="0" applyFont="1" applyAlignment="1" applyProtection="1">
      <alignment horizontal="left"/>
      <protection locked="0"/>
    </xf>
    <xf numFmtId="0" fontId="16" fillId="3" borderId="7" xfId="0" applyFont="1" applyFill="1" applyBorder="1" applyAlignment="1" applyProtection="1">
      <alignment horizontal="center"/>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xf numFmtId="0" fontId="21" fillId="4" borderId="45"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1" fillId="4" borderId="42" xfId="0" applyFont="1" applyFill="1" applyBorder="1" applyAlignment="1">
      <alignment vertical="center" wrapText="1"/>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6" xfId="0" applyFont="1" applyFill="1" applyBorder="1" applyAlignment="1" applyProtection="1">
      <alignment horizontal="center" vertical="center" wrapText="1"/>
      <protection locked="0"/>
    </xf>
    <xf numFmtId="0" fontId="2" fillId="0" borderId="47" xfId="0" applyFont="1" applyBorder="1" applyAlignment="1" applyProtection="1">
      <alignment horizontal="center"/>
      <protection locked="0"/>
    </xf>
    <xf numFmtId="0" fontId="21" fillId="4" borderId="28" xfId="0" applyFont="1" applyFill="1"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0" fillId="0" borderId="1" xfId="0" applyBorder="1" applyProtection="1">
      <protection locked="0"/>
    </xf>
    <xf numFmtId="0" fontId="0" fillId="0" borderId="37" xfId="0" applyBorder="1" applyProtection="1">
      <protection locked="0"/>
    </xf>
    <xf numFmtId="0" fontId="0" fillId="0" borderId="12" xfId="0" applyBorder="1" applyProtection="1">
      <protection locked="0"/>
    </xf>
    <xf numFmtId="0" fontId="11" fillId="2" borderId="53" xfId="0" applyFont="1" applyFill="1" applyBorder="1" applyAlignment="1" applyProtection="1">
      <alignment horizontal="center" vertical="center" wrapText="1"/>
      <protection locked="0"/>
    </xf>
    <xf numFmtId="0" fontId="12" fillId="4" borderId="50"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61" xfId="0" applyFont="1" applyFill="1" applyBorder="1" applyAlignment="1">
      <alignment horizontal="center" vertical="center" wrapText="1"/>
    </xf>
    <xf numFmtId="0" fontId="6" fillId="0" borderId="15" xfId="0" applyFont="1" applyBorder="1" applyAlignment="1">
      <alignment horizontal="center"/>
    </xf>
    <xf numFmtId="0" fontId="6" fillId="0" borderId="5" xfId="0" applyFont="1" applyBorder="1" applyAlignment="1">
      <alignment horizontal="left"/>
    </xf>
    <xf numFmtId="0" fontId="6" fillId="0" borderId="15" xfId="0" applyFont="1" applyBorder="1" applyAlignment="1">
      <alignment horizontal="left"/>
    </xf>
    <xf numFmtId="0" fontId="0" fillId="0" borderId="39" xfId="0" applyBorder="1" applyProtection="1">
      <protection locked="0"/>
    </xf>
    <xf numFmtId="0" fontId="0" fillId="0" borderId="29" xfId="0" applyBorder="1" applyProtection="1">
      <protection locked="0"/>
    </xf>
    <xf numFmtId="0" fontId="3" fillId="0" borderId="8" xfId="0" applyFont="1" applyBorder="1" applyAlignment="1" applyProtection="1">
      <alignment horizontal="center"/>
      <protection locked="0"/>
    </xf>
    <xf numFmtId="0" fontId="14" fillId="0" borderId="0" xfId="0" applyFont="1" applyAlignment="1">
      <alignment vertical="center"/>
    </xf>
    <xf numFmtId="0" fontId="0" fillId="0" borderId="0" xfId="0" applyAlignment="1">
      <alignment wrapText="1"/>
    </xf>
    <xf numFmtId="0" fontId="6" fillId="4" borderId="4" xfId="0" applyFont="1" applyFill="1" applyBorder="1" applyAlignment="1" applyProtection="1">
      <alignment vertical="center" wrapText="1"/>
      <protection locked="0"/>
    </xf>
    <xf numFmtId="9" fontId="6" fillId="4" borderId="4" xfId="0" applyNumberFormat="1" applyFont="1" applyFill="1" applyBorder="1" applyAlignment="1">
      <alignment horizontal="center" vertical="center"/>
    </xf>
    <xf numFmtId="0" fontId="3" fillId="0" borderId="37" xfId="0" applyFont="1" applyBorder="1" applyAlignment="1" applyProtection="1">
      <alignment horizontal="center" vertical="center" wrapText="1"/>
      <protection locked="0"/>
    </xf>
    <xf numFmtId="0" fontId="22" fillId="0" borderId="0" xfId="0" applyFont="1" applyAlignment="1" applyProtection="1">
      <alignment horizontal="center"/>
      <protection locked="0"/>
    </xf>
    <xf numFmtId="9" fontId="2" fillId="0" borderId="0" xfId="0" applyNumberFormat="1" applyFont="1"/>
    <xf numFmtId="0" fontId="6" fillId="6" borderId="4" xfId="0" applyFont="1" applyFill="1" applyBorder="1"/>
    <xf numFmtId="0" fontId="6" fillId="2" borderId="4" xfId="0" applyFont="1" applyFill="1" applyBorder="1"/>
    <xf numFmtId="0" fontId="3" fillId="3" borderId="7" xfId="0" applyFont="1" applyFill="1" applyBorder="1" applyAlignment="1" applyProtection="1">
      <alignment horizontal="center" vertical="center"/>
      <protection locked="0"/>
    </xf>
    <xf numFmtId="0" fontId="2" fillId="0" borderId="0" xfId="0" applyFont="1" applyAlignment="1" applyProtection="1">
      <alignment vertical="center"/>
      <protection locked="0"/>
    </xf>
    <xf numFmtId="0" fontId="3" fillId="0" borderId="0" xfId="0" applyFont="1" applyAlignment="1" applyProtection="1">
      <alignment horizontal="left" vertical="center"/>
      <protection locked="0"/>
    </xf>
    <xf numFmtId="0" fontId="14" fillId="0" borderId="17" xfId="0" applyFont="1" applyBorder="1" applyAlignment="1">
      <alignment horizontal="center" vertical="center"/>
    </xf>
    <xf numFmtId="0" fontId="14" fillId="0" borderId="11" xfId="0" applyFont="1" applyBorder="1" applyAlignment="1">
      <alignment horizontal="center" vertical="center"/>
    </xf>
    <xf numFmtId="0" fontId="6" fillId="0" borderId="30" xfId="0" applyFont="1" applyBorder="1"/>
    <xf numFmtId="9" fontId="0" fillId="0" borderId="11" xfId="2" applyFont="1" applyFill="1" applyBorder="1" applyAlignment="1">
      <alignment horizontal="center" vertical="center"/>
    </xf>
    <xf numFmtId="164" fontId="0" fillId="0" borderId="11" xfId="1" applyNumberFormat="1" applyFont="1" applyFill="1" applyBorder="1" applyAlignment="1"/>
    <xf numFmtId="0" fontId="0" fillId="0" borderId="11" xfId="2" applyNumberFormat="1" applyFont="1" applyBorder="1" applyAlignment="1" applyProtection="1">
      <alignment vertical="center"/>
    </xf>
    <xf numFmtId="0" fontId="14" fillId="0" borderId="11" xfId="0" applyFont="1" applyBorder="1" applyAlignment="1">
      <alignment vertical="center"/>
    </xf>
    <xf numFmtId="0" fontId="0" fillId="0" borderId="37" xfId="0" applyBorder="1"/>
    <xf numFmtId="0" fontId="4" fillId="0" borderId="0" xfId="0" applyFont="1" applyAlignment="1" applyProtection="1">
      <alignment horizontal="center" vertical="center"/>
      <protection locked="0"/>
    </xf>
    <xf numFmtId="0" fontId="2" fillId="0" borderId="0" xfId="0" applyFont="1" applyAlignment="1">
      <alignment horizontal="center"/>
    </xf>
    <xf numFmtId="0" fontId="34" fillId="0" borderId="47" xfId="0" applyFont="1" applyBorder="1" applyAlignment="1" applyProtection="1">
      <alignment horizontal="center"/>
      <protection locked="0"/>
    </xf>
    <xf numFmtId="0" fontId="34" fillId="0" borderId="0" xfId="0" applyFont="1" applyProtection="1">
      <protection locked="0"/>
    </xf>
    <xf numFmtId="164" fontId="33" fillId="0" borderId="54" xfId="1" applyNumberFormat="1" applyFont="1" applyFill="1" applyBorder="1" applyAlignment="1">
      <alignment horizontal="center" vertical="center"/>
    </xf>
    <xf numFmtId="0" fontId="15" fillId="0" borderId="0" xfId="0" applyFont="1"/>
    <xf numFmtId="0" fontId="15" fillId="0" borderId="0" xfId="0" applyFont="1" applyProtection="1">
      <protection locked="0"/>
    </xf>
    <xf numFmtId="0" fontId="21" fillId="0" borderId="0" xfId="0" applyFont="1" applyAlignment="1" applyProtection="1">
      <alignment horizontal="left" vertical="center"/>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0" borderId="8" xfId="0" applyFont="1" applyBorder="1" applyAlignment="1" applyProtection="1">
      <alignment horizontal="center"/>
      <protection locked="0"/>
    </xf>
    <xf numFmtId="0" fontId="27" fillId="0" borderId="68" xfId="0" applyFont="1" applyBorder="1" applyAlignment="1" applyProtection="1">
      <alignment horizontal="center"/>
      <protection locked="0"/>
    </xf>
    <xf numFmtId="0" fontId="25" fillId="0" borderId="47" xfId="0" applyFont="1" applyBorder="1" applyAlignment="1" applyProtection="1">
      <alignment horizontal="center"/>
      <protection locked="0"/>
    </xf>
    <xf numFmtId="0" fontId="27" fillId="0" borderId="47" xfId="0" applyFont="1" applyBorder="1" applyAlignment="1" applyProtection="1">
      <alignment horizontal="center"/>
      <protection locked="0"/>
    </xf>
    <xf numFmtId="0" fontId="27" fillId="0" borderId="0" xfId="0" applyFont="1" applyProtection="1">
      <protection locked="0"/>
    </xf>
    <xf numFmtId="0" fontId="27" fillId="0" borderId="25" xfId="0" applyFont="1" applyBorder="1" applyAlignment="1" applyProtection="1">
      <alignment horizontal="center"/>
      <protection locked="0"/>
    </xf>
    <xf numFmtId="0" fontId="27" fillId="0" borderId="5" xfId="0" applyFont="1" applyBorder="1" applyAlignment="1" applyProtection="1">
      <alignment horizontal="center"/>
      <protection locked="0"/>
    </xf>
    <xf numFmtId="0" fontId="27" fillId="0" borderId="15" xfId="0" applyFont="1" applyBorder="1" applyAlignment="1" applyProtection="1">
      <alignment horizontal="center"/>
      <protection locked="0"/>
    </xf>
    <xf numFmtId="0" fontId="27" fillId="0" borderId="35" xfId="0" applyFont="1" applyBorder="1" applyProtection="1">
      <protection locked="0"/>
    </xf>
    <xf numFmtId="0" fontId="27" fillId="0" borderId="6" xfId="0" applyFont="1" applyBorder="1" applyAlignment="1" applyProtection="1">
      <alignment horizontal="center"/>
      <protection locked="0"/>
    </xf>
    <xf numFmtId="0" fontId="27" fillId="0" borderId="67" xfId="0" applyFont="1" applyBorder="1" applyAlignment="1" applyProtection="1">
      <alignment horizontal="center"/>
      <protection locked="0"/>
    </xf>
    <xf numFmtId="0" fontId="27" fillId="0" borderId="35" xfId="0" applyFont="1" applyBorder="1" applyAlignment="1" applyProtection="1">
      <alignment horizontal="center"/>
      <protection locked="0"/>
    </xf>
    <xf numFmtId="0" fontId="27" fillId="0" borderId="49" xfId="0" applyFont="1" applyBorder="1" applyAlignment="1" applyProtection="1">
      <alignment horizontal="center"/>
      <protection locked="0"/>
    </xf>
    <xf numFmtId="0" fontId="27" fillId="0" borderId="47" xfId="0" applyFont="1" applyBorder="1"/>
    <xf numFmtId="0" fontId="15" fillId="0" borderId="15" xfId="0" applyFont="1" applyBorder="1" applyProtection="1">
      <protection locked="0"/>
    </xf>
    <xf numFmtId="0" fontId="35" fillId="0" borderId="29" xfId="2" applyNumberFormat="1" applyFont="1" applyBorder="1" applyAlignment="1" applyProtection="1">
      <alignment horizontal="center" vertical="center"/>
    </xf>
    <xf numFmtId="0" fontId="35" fillId="0" borderId="0" xfId="2" applyNumberFormat="1" applyFont="1" applyBorder="1" applyAlignment="1" applyProtection="1">
      <alignment horizontal="center" vertical="center"/>
    </xf>
    <xf numFmtId="0" fontId="29" fillId="0" borderId="0" xfId="0" applyFont="1" applyAlignment="1" applyProtection="1">
      <alignment horizontal="justify" vertical="center" wrapText="1"/>
      <protection locked="0"/>
    </xf>
    <xf numFmtId="9" fontId="29" fillId="0" borderId="0" xfId="0" applyNumberFormat="1" applyFont="1" applyAlignment="1" applyProtection="1">
      <alignment horizontal="center" vertical="center"/>
      <protection locked="0"/>
    </xf>
    <xf numFmtId="0" fontId="29" fillId="0" borderId="0" xfId="0" applyFont="1" applyProtection="1">
      <protection locked="0"/>
    </xf>
    <xf numFmtId="0" fontId="21" fillId="4" borderId="38"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2" borderId="65" xfId="0" applyFont="1" applyFill="1" applyBorder="1" applyAlignment="1" applyProtection="1">
      <alignment horizontal="center" vertical="center" wrapText="1"/>
      <protection locked="0"/>
    </xf>
    <xf numFmtId="0" fontId="15" fillId="2" borderId="6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1" fontId="22" fillId="0" borderId="0" xfId="2" applyNumberFormat="1" applyFont="1" applyFill="1" applyBorder="1" applyAlignment="1" applyProtection="1">
      <alignment vertical="center"/>
      <protection locked="0"/>
    </xf>
    <xf numFmtId="0" fontId="15" fillId="2" borderId="15" xfId="0" applyFont="1" applyFill="1" applyBorder="1" applyAlignment="1" applyProtection="1">
      <alignment horizontal="left"/>
      <protection locked="0"/>
    </xf>
    <xf numFmtId="0" fontId="15" fillId="2" borderId="6" xfId="0" applyFont="1" applyFill="1" applyBorder="1" applyAlignment="1" applyProtection="1">
      <alignment horizontal="left"/>
      <protection locked="0"/>
    </xf>
    <xf numFmtId="0" fontId="15" fillId="2" borderId="50" xfId="0" applyFont="1" applyFill="1" applyBorder="1" applyAlignment="1" applyProtection="1">
      <alignment horizontal="center" vertical="center" wrapText="1"/>
      <protection locked="0"/>
    </xf>
    <xf numFmtId="0" fontId="15" fillId="2" borderId="28" xfId="0" applyFont="1" applyFill="1" applyBorder="1" applyAlignment="1" applyProtection="1">
      <alignment horizontal="center" vertical="center" wrapText="1"/>
      <protection locked="0"/>
    </xf>
    <xf numFmtId="0" fontId="21" fillId="2" borderId="28" xfId="0" applyFont="1" applyFill="1" applyBorder="1" applyAlignment="1" applyProtection="1">
      <alignment horizontal="center" vertical="center" wrapText="1"/>
      <protection locked="0"/>
    </xf>
    <xf numFmtId="0" fontId="21" fillId="4" borderId="72"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73" xfId="0" applyFont="1" applyFill="1" applyBorder="1" applyAlignment="1" applyProtection="1">
      <alignment horizontal="center" vertical="center" wrapText="1"/>
      <protection locked="0"/>
    </xf>
    <xf numFmtId="0" fontId="21" fillId="4" borderId="61" xfId="0" applyFont="1" applyFill="1" applyBorder="1" applyAlignment="1" applyProtection="1">
      <alignment horizontal="center" vertical="center" wrapText="1"/>
      <protection locked="0"/>
    </xf>
    <xf numFmtId="0" fontId="15" fillId="2" borderId="58" xfId="0"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1" fontId="15" fillId="2" borderId="11" xfId="0" applyNumberFormat="1" applyFont="1" applyFill="1" applyBorder="1" applyAlignment="1" applyProtection="1">
      <alignment horizontal="center" vertical="center" wrapText="1"/>
      <protection locked="0"/>
    </xf>
    <xf numFmtId="0" fontId="21" fillId="2" borderId="21" xfId="0" applyFont="1" applyFill="1" applyBorder="1" applyAlignment="1" applyProtection="1">
      <alignment horizontal="center" vertical="center" wrapText="1"/>
      <protection locked="0"/>
    </xf>
    <xf numFmtId="0" fontId="21" fillId="4" borderId="57" xfId="0" applyFont="1" applyFill="1" applyBorder="1" applyAlignment="1" applyProtection="1">
      <alignment horizontal="center" vertical="center" wrapText="1"/>
      <protection locked="0"/>
    </xf>
    <xf numFmtId="10" fontId="6" fillId="0" borderId="4" xfId="0" applyNumberFormat="1" applyFont="1" applyBorder="1" applyAlignment="1">
      <alignment horizontal="center" vertical="center"/>
    </xf>
    <xf numFmtId="0" fontId="15" fillId="2" borderId="71" xfId="0" applyFont="1" applyFill="1" applyBorder="1" applyAlignment="1" applyProtection="1">
      <alignment horizontal="left"/>
      <protection locked="0"/>
    </xf>
    <xf numFmtId="0" fontId="15" fillId="2" borderId="70" xfId="0" applyFont="1" applyFill="1" applyBorder="1" applyAlignment="1" applyProtection="1">
      <alignment horizontal="left"/>
      <protection locked="0"/>
    </xf>
    <xf numFmtId="0" fontId="15" fillId="2" borderId="40" xfId="0" applyFont="1" applyFill="1" applyBorder="1" applyAlignment="1" applyProtection="1">
      <alignment horizontal="left"/>
      <protection locked="0"/>
    </xf>
    <xf numFmtId="0" fontId="15" fillId="2" borderId="24" xfId="0" applyFont="1" applyFill="1" applyBorder="1" applyAlignment="1" applyProtection="1">
      <alignment horizontal="left"/>
      <protection locked="0"/>
    </xf>
    <xf numFmtId="0" fontId="29" fillId="0" borderId="0" xfId="0" applyFont="1"/>
    <xf numFmtId="0" fontId="0" fillId="0" borderId="0" xfId="0" applyAlignment="1" applyProtection="1">
      <alignment wrapText="1"/>
      <protection locked="0"/>
    </xf>
    <xf numFmtId="0" fontId="15" fillId="0" borderId="0" xfId="0" applyFont="1" applyAlignment="1" applyProtection="1">
      <alignment horizontal="left" wrapText="1"/>
      <protection locked="0"/>
    </xf>
    <xf numFmtId="0" fontId="16" fillId="3" borderId="8" xfId="0" applyFont="1" applyFill="1" applyBorder="1" applyAlignment="1" applyProtection="1">
      <alignment horizontal="center" wrapText="1"/>
      <protection locked="0"/>
    </xf>
    <xf numFmtId="0" fontId="0" fillId="0" borderId="0" xfId="0" applyAlignment="1" applyProtection="1">
      <alignment vertical="center"/>
      <protection locked="0"/>
    </xf>
    <xf numFmtId="0" fontId="15" fillId="0" borderId="0" xfId="0" applyFont="1" applyAlignment="1" applyProtection="1">
      <alignment horizontal="left" vertical="center"/>
      <protection locked="0"/>
    </xf>
    <xf numFmtId="0" fontId="16" fillId="3" borderId="8" xfId="0" applyFont="1" applyFill="1" applyBorder="1" applyAlignment="1" applyProtection="1">
      <alignment horizontal="center" vertical="center"/>
      <protection locked="0"/>
    </xf>
    <xf numFmtId="0" fontId="0" fillId="0" borderId="0" xfId="0" applyAlignment="1">
      <alignment vertical="center"/>
    </xf>
    <xf numFmtId="0" fontId="38" fillId="0" borderId="15" xfId="0" applyFont="1" applyBorder="1" applyProtection="1">
      <protection locked="0"/>
    </xf>
    <xf numFmtId="164" fontId="0" fillId="0" borderId="11" xfId="0" applyNumberFormat="1" applyBorder="1" applyProtection="1">
      <protection locked="0"/>
    </xf>
    <xf numFmtId="1" fontId="0" fillId="0" borderId="24" xfId="0" applyNumberFormat="1" applyBorder="1" applyAlignment="1" applyProtection="1">
      <alignment horizontal="center" vertical="center"/>
      <protection locked="0"/>
    </xf>
    <xf numFmtId="0" fontId="15" fillId="2" borderId="12" xfId="0" applyFont="1" applyFill="1" applyBorder="1" applyAlignment="1" applyProtection="1">
      <alignment horizontal="center" vertical="center" wrapText="1"/>
      <protection locked="0"/>
    </xf>
    <xf numFmtId="0" fontId="18" fillId="0" borderId="0" xfId="0" applyFont="1" applyAlignment="1" applyProtection="1">
      <alignment horizontal="center" vertical="center"/>
      <protection locked="0"/>
    </xf>
    <xf numFmtId="0" fontId="14" fillId="0" borderId="4" xfId="0" applyFont="1" applyBorder="1" applyAlignment="1">
      <alignment vertical="center"/>
    </xf>
    <xf numFmtId="0" fontId="10" fillId="0" borderId="54" xfId="0" applyFont="1" applyBorder="1" applyProtection="1">
      <protection locked="0"/>
    </xf>
    <xf numFmtId="0" fontId="7" fillId="3" borderId="8"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2" fillId="0" borderId="0" xfId="0" applyFont="1" applyAlignment="1">
      <alignment wrapText="1"/>
    </xf>
    <xf numFmtId="0" fontId="21" fillId="4" borderId="30" xfId="0" applyFont="1" applyFill="1" applyBorder="1" applyAlignment="1" applyProtection="1">
      <alignment horizontal="center" vertical="center" wrapText="1"/>
      <protection locked="0"/>
    </xf>
    <xf numFmtId="0" fontId="15" fillId="2" borderId="76" xfId="0" applyFont="1" applyFill="1" applyBorder="1" applyAlignment="1" applyProtection="1">
      <alignment horizontal="center" vertical="center" wrapText="1"/>
      <protection locked="0"/>
    </xf>
    <xf numFmtId="0" fontId="21" fillId="4" borderId="7" xfId="0" applyFont="1" applyFill="1" applyBorder="1" applyAlignment="1">
      <alignment horizontal="center" vertical="center" wrapText="1"/>
    </xf>
    <xf numFmtId="0" fontId="21" fillId="4" borderId="1" xfId="0" applyFont="1" applyFill="1" applyBorder="1" applyAlignment="1" applyProtection="1">
      <alignment horizontal="center" vertical="center" wrapText="1"/>
      <protection locked="0"/>
    </xf>
    <xf numFmtId="0" fontId="15" fillId="0" borderId="30" xfId="0" applyFont="1" applyBorder="1" applyAlignment="1" applyProtection="1">
      <alignment horizontal="left" vertical="center"/>
      <protection locked="0"/>
    </xf>
    <xf numFmtId="0" fontId="23" fillId="0" borderId="0" xfId="2" applyNumberFormat="1" applyFont="1" applyFill="1" applyBorder="1" applyAlignment="1" applyProtection="1">
      <alignment horizontal="center" vertical="center" wrapText="1"/>
      <protection locked="0"/>
    </xf>
    <xf numFmtId="0" fontId="21" fillId="4" borderId="1" xfId="0" applyFont="1" applyFill="1" applyBorder="1" applyAlignment="1">
      <alignment horizontal="center" vertical="center" wrapText="1"/>
    </xf>
    <xf numFmtId="0" fontId="21" fillId="4" borderId="0" xfId="0" applyFont="1" applyFill="1" applyAlignment="1" applyProtection="1">
      <alignment horizontal="center" vertical="center" wrapText="1"/>
      <protection locked="0"/>
    </xf>
    <xf numFmtId="3" fontId="29" fillId="0" borderId="0" xfId="2" applyNumberFormat="1" applyFont="1" applyFill="1" applyBorder="1" applyAlignment="1" applyProtection="1">
      <alignment vertical="center"/>
      <protection locked="0"/>
    </xf>
    <xf numFmtId="0" fontId="2" fillId="0" borderId="0" xfId="0" applyFont="1" applyAlignment="1">
      <alignment horizontal="center" vertical="center"/>
    </xf>
    <xf numFmtId="0" fontId="3" fillId="0" borderId="0" xfId="0" applyFont="1" applyAlignment="1" applyProtection="1">
      <alignment horizontal="center" vertical="center"/>
      <protection locked="0"/>
    </xf>
    <xf numFmtId="9" fontId="29" fillId="0" borderId="0" xfId="2" applyFont="1" applyFill="1" applyBorder="1" applyAlignment="1" applyProtection="1">
      <alignment horizontal="center" vertical="center"/>
      <protection locked="0"/>
    </xf>
    <xf numFmtId="9" fontId="29" fillId="0" borderId="0" xfId="2" applyFont="1" applyFill="1" applyBorder="1" applyAlignment="1" applyProtection="1">
      <alignment horizontal="center" vertical="center" wrapText="1"/>
      <protection locked="0"/>
    </xf>
    <xf numFmtId="44" fontId="29" fillId="0" borderId="0" xfId="1" applyFont="1" applyBorder="1" applyProtection="1">
      <protection locked="0"/>
    </xf>
    <xf numFmtId="0" fontId="29" fillId="0" borderId="0" xfId="2" applyNumberFormat="1" applyFont="1" applyBorder="1" applyAlignment="1" applyProtection="1">
      <alignment horizontal="center" vertical="center"/>
    </xf>
    <xf numFmtId="9" fontId="29" fillId="0" borderId="0" xfId="2" applyFont="1" applyBorder="1" applyAlignment="1" applyProtection="1">
      <alignment horizontal="center"/>
      <protection locked="0"/>
    </xf>
    <xf numFmtId="9" fontId="36" fillId="0" borderId="15" xfId="0" applyNumberFormat="1" applyFont="1" applyBorder="1" applyAlignment="1" applyProtection="1">
      <alignment horizontal="center" vertical="center"/>
      <protection locked="0"/>
    </xf>
    <xf numFmtId="9" fontId="6" fillId="6" borderId="4" xfId="0" applyNumberFormat="1" applyFont="1" applyFill="1" applyBorder="1" applyAlignment="1">
      <alignment horizontal="center"/>
    </xf>
    <xf numFmtId="9" fontId="9" fillId="6" borderId="4" xfId="0" applyNumberFormat="1" applyFont="1" applyFill="1" applyBorder="1" applyAlignment="1">
      <alignment horizontal="center"/>
    </xf>
    <xf numFmtId="0" fontId="16" fillId="3" borderId="8" xfId="0" applyFont="1" applyFill="1" applyBorder="1" applyProtection="1">
      <protection locked="0"/>
    </xf>
    <xf numFmtId="0" fontId="16" fillId="3" borderId="9" xfId="0" applyFont="1" applyFill="1" applyBorder="1" applyProtection="1">
      <protection locked="0"/>
    </xf>
    <xf numFmtId="0" fontId="16" fillId="0" borderId="7" xfId="0" applyFont="1" applyBorder="1" applyAlignment="1" applyProtection="1">
      <alignment vertical="center"/>
      <protection locked="0"/>
    </xf>
    <xf numFmtId="0" fontId="16" fillId="0" borderId="7" xfId="0" applyFont="1" applyBorder="1" applyAlignment="1" applyProtection="1">
      <alignment vertical="center" wrapText="1"/>
      <protection locked="0"/>
    </xf>
    <xf numFmtId="0" fontId="17" fillId="0" borderId="7" xfId="0" applyFont="1" applyBorder="1" applyAlignment="1" applyProtection="1">
      <alignment vertical="center"/>
      <protection locked="0"/>
    </xf>
    <xf numFmtId="0" fontId="9" fillId="6" borderId="4" xfId="0" applyFont="1" applyFill="1" applyBorder="1" applyAlignment="1">
      <alignment horizontal="justify"/>
    </xf>
    <xf numFmtId="0" fontId="6" fillId="6" borderId="4" xfId="0" applyFont="1" applyFill="1" applyBorder="1" applyAlignment="1">
      <alignment wrapText="1"/>
    </xf>
    <xf numFmtId="0" fontId="9" fillId="6" borderId="4" xfId="0" applyFont="1" applyFill="1" applyBorder="1" applyAlignment="1">
      <alignment horizontal="justify" wrapText="1"/>
    </xf>
    <xf numFmtId="0" fontId="9" fillId="6" borderId="4" xfId="0" applyFont="1" applyFill="1" applyBorder="1" applyAlignment="1">
      <alignment horizontal="justify" vertical="center" wrapText="1"/>
    </xf>
    <xf numFmtId="0" fontId="6" fillId="6" borderId="4" xfId="0" applyFont="1" applyFill="1" applyBorder="1" applyAlignment="1">
      <alignment horizontal="justify" wrapText="1"/>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40" fillId="5" borderId="4" xfId="0" applyFont="1" applyFill="1" applyBorder="1" applyAlignment="1">
      <alignment horizontal="center"/>
    </xf>
    <xf numFmtId="0" fontId="40" fillId="5" borderId="4" xfId="0" applyFont="1" applyFill="1" applyBorder="1" applyAlignment="1">
      <alignment horizontal="center" wrapText="1"/>
    </xf>
    <xf numFmtId="0" fontId="40" fillId="4" borderId="4" xfId="0" applyFont="1" applyFill="1" applyBorder="1"/>
    <xf numFmtId="0" fontId="40" fillId="5" borderId="4" xfId="0" applyFont="1" applyFill="1" applyBorder="1"/>
    <xf numFmtId="0" fontId="40" fillId="0" borderId="4" xfId="0" applyFont="1" applyBorder="1" applyAlignment="1">
      <alignment wrapText="1"/>
    </xf>
    <xf numFmtId="0" fontId="40" fillId="6" borderId="4" xfId="0" applyFont="1" applyFill="1" applyBorder="1" applyAlignment="1">
      <alignment wrapText="1"/>
    </xf>
    <xf numFmtId="0" fontId="40" fillId="4" borderId="4" xfId="0" applyFont="1" applyFill="1" applyBorder="1" applyAlignment="1">
      <alignment wrapText="1"/>
    </xf>
    <xf numFmtId="0" fontId="6" fillId="6" borderId="4" xfId="0" applyFont="1" applyFill="1" applyBorder="1" applyAlignment="1">
      <alignment horizontal="justify"/>
    </xf>
    <xf numFmtId="0" fontId="7" fillId="5" borderId="4" xfId="0" applyFont="1" applyFill="1" applyBorder="1" applyAlignment="1">
      <alignment horizontal="justify"/>
    </xf>
    <xf numFmtId="0" fontId="27" fillId="0" borderId="0" xfId="0" applyFont="1"/>
    <xf numFmtId="0" fontId="27" fillId="0" borderId="0" xfId="0" applyFont="1" applyAlignment="1" applyProtection="1">
      <alignment horizontal="center"/>
      <protection locked="0"/>
    </xf>
    <xf numFmtId="0" fontId="41" fillId="0" borderId="0" xfId="0" applyFont="1" applyAlignment="1" applyProtection="1">
      <alignment horizontal="left"/>
      <protection locked="0"/>
    </xf>
    <xf numFmtId="0" fontId="41" fillId="3" borderId="7" xfId="0" applyFont="1" applyFill="1" applyBorder="1" applyAlignment="1" applyProtection="1">
      <alignment horizontal="center"/>
      <protection locked="0"/>
    </xf>
    <xf numFmtId="0" fontId="41" fillId="3" borderId="8" xfId="0" applyFont="1" applyFill="1" applyBorder="1" applyAlignment="1" applyProtection="1">
      <alignment horizontal="center"/>
      <protection locked="0"/>
    </xf>
    <xf numFmtId="0" fontId="41" fillId="3" borderId="9" xfId="0" applyFont="1" applyFill="1" applyBorder="1" applyAlignment="1" applyProtection="1">
      <alignment horizontal="center"/>
      <protection locked="0"/>
    </xf>
    <xf numFmtId="0" fontId="41" fillId="2" borderId="16" xfId="0" applyFont="1" applyFill="1" applyBorder="1" applyAlignment="1" applyProtection="1">
      <alignment horizontal="center" vertical="center" wrapText="1"/>
      <protection locked="0"/>
    </xf>
    <xf numFmtId="0" fontId="18" fillId="4" borderId="45" xfId="0" applyFont="1" applyFill="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0" fontId="41" fillId="2" borderId="11" xfId="0" applyFont="1" applyFill="1" applyBorder="1" applyAlignment="1" applyProtection="1">
      <alignment horizontal="center" vertical="center" wrapText="1"/>
      <protection locked="0"/>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6" xfId="0" applyFont="1" applyFill="1" applyBorder="1" applyAlignment="1" applyProtection="1">
      <alignment horizontal="center" vertical="center" wrapText="1"/>
      <protection locked="0"/>
    </xf>
    <xf numFmtId="0" fontId="27" fillId="0" borderId="29" xfId="0" applyFont="1" applyBorder="1" applyProtection="1">
      <protection locked="0"/>
    </xf>
    <xf numFmtId="0" fontId="27" fillId="0" borderId="4" xfId="0" applyFont="1" applyBorder="1" applyProtection="1">
      <protection locked="0"/>
    </xf>
    <xf numFmtId="0" fontId="18" fillId="0" borderId="0" xfId="0" applyFont="1" applyAlignment="1">
      <alignment vertical="center"/>
    </xf>
    <xf numFmtId="0" fontId="41" fillId="0" borderId="0" xfId="0" applyFont="1" applyProtection="1">
      <protection locked="0"/>
    </xf>
    <xf numFmtId="0" fontId="29" fillId="0" borderId="47" xfId="0" applyFont="1" applyBorder="1" applyAlignment="1" applyProtection="1">
      <alignment horizontal="center"/>
      <protection locked="0"/>
    </xf>
    <xf numFmtId="0" fontId="21" fillId="4" borderId="42" xfId="0" applyFont="1" applyFill="1" applyBorder="1" applyAlignment="1">
      <alignment horizontal="center" vertical="center" wrapText="1"/>
    </xf>
    <xf numFmtId="0" fontId="27" fillId="0" borderId="4" xfId="0" applyFont="1" applyBorder="1"/>
    <xf numFmtId="0" fontId="41" fillId="0" borderId="4" xfId="0" applyFont="1" applyBorder="1" applyAlignment="1" applyProtection="1">
      <alignment horizontal="left"/>
      <protection locked="0"/>
    </xf>
    <xf numFmtId="0" fontId="41" fillId="3" borderId="4" xfId="0" applyFont="1" applyFill="1" applyBorder="1" applyAlignment="1" applyProtection="1">
      <alignment horizontal="center"/>
      <protection locked="0"/>
    </xf>
    <xf numFmtId="0" fontId="18" fillId="4" borderId="42" xfId="0" applyFont="1" applyFill="1" applyBorder="1" applyAlignment="1">
      <alignment vertical="center" wrapText="1"/>
    </xf>
    <xf numFmtId="0" fontId="27" fillId="0" borderId="53" xfId="0" applyFont="1" applyBorder="1" applyProtection="1">
      <protection locked="0"/>
    </xf>
    <xf numFmtId="0" fontId="2" fillId="0" borderId="2" xfId="0" applyFont="1" applyBorder="1" applyProtection="1">
      <protection locked="0"/>
    </xf>
    <xf numFmtId="0" fontId="2" fillId="0" borderId="13" xfId="0" applyFont="1" applyBorder="1" applyProtection="1">
      <protection locked="0"/>
    </xf>
    <xf numFmtId="0" fontId="27" fillId="0" borderId="37" xfId="0" applyFont="1" applyBorder="1" applyProtection="1">
      <protection locked="0"/>
    </xf>
    <xf numFmtId="0" fontId="27" fillId="0" borderId="15" xfId="0" applyFont="1" applyBorder="1" applyProtection="1">
      <protection locked="0"/>
    </xf>
    <xf numFmtId="0" fontId="27" fillId="0" borderId="47" xfId="0" applyFont="1" applyBorder="1" applyProtection="1">
      <protection locked="0"/>
    </xf>
    <xf numFmtId="0" fontId="0" fillId="0" borderId="0" xfId="0" applyAlignment="1" applyProtection="1">
      <alignment horizontal="center" vertical="center"/>
      <protection locked="0"/>
    </xf>
    <xf numFmtId="0" fontId="29" fillId="0" borderId="0" xfId="0" applyFont="1" applyAlignment="1" applyProtection="1">
      <alignment horizontal="center" vertical="center" wrapText="1"/>
      <protection locked="0"/>
    </xf>
    <xf numFmtId="0" fontId="33" fillId="0" borderId="0" xfId="0" applyFont="1" applyAlignment="1">
      <alignment horizontal="justify" vertical="center" wrapText="1"/>
    </xf>
    <xf numFmtId="0" fontId="33" fillId="0" borderId="0" xfId="0" applyFont="1" applyAlignment="1">
      <alignment horizontal="justify"/>
    </xf>
    <xf numFmtId="0" fontId="33" fillId="0" borderId="0" xfId="0" applyFont="1" applyAlignment="1">
      <alignment horizontal="center" vertical="center"/>
    </xf>
    <xf numFmtId="9" fontId="29" fillId="0" borderId="0" xfId="0" applyNumberFormat="1" applyFont="1" applyAlignment="1">
      <alignment horizontal="center" vertical="center" wrapText="1"/>
    </xf>
    <xf numFmtId="0" fontId="29" fillId="0" borderId="0" xfId="0" applyFont="1" applyAlignment="1">
      <alignment horizontal="justify" vertical="center" wrapText="1"/>
    </xf>
    <xf numFmtId="164" fontId="33" fillId="0" borderId="0" xfId="1" applyNumberFormat="1" applyFont="1" applyFill="1" applyBorder="1" applyAlignment="1">
      <alignment horizontal="center" vertical="center"/>
    </xf>
    <xf numFmtId="44" fontId="29" fillId="0" borderId="0" xfId="1" applyFont="1" applyFill="1" applyBorder="1" applyAlignment="1" applyProtection="1">
      <alignment horizontal="center" vertical="center"/>
      <protection locked="0"/>
    </xf>
    <xf numFmtId="0" fontId="21" fillId="0" borderId="0" xfId="0" applyFont="1" applyAlignment="1">
      <alignment horizontal="center" vertical="center"/>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left" vertical="center" wrapText="1"/>
      <protection locked="0"/>
    </xf>
    <xf numFmtId="0" fontId="36" fillId="0" borderId="4" xfId="0" applyFont="1" applyBorder="1" applyAlignment="1" applyProtection="1">
      <alignment horizontal="justify" vertical="center" wrapText="1"/>
      <protection locked="0"/>
    </xf>
    <xf numFmtId="0" fontId="36" fillId="0" borderId="4" xfId="0" applyFont="1" applyBorder="1" applyAlignment="1" applyProtection="1">
      <alignment horizontal="center" vertical="center"/>
      <protection locked="0"/>
    </xf>
    <xf numFmtId="0" fontId="36" fillId="0" borderId="4" xfId="2" applyNumberFormat="1" applyFont="1" applyBorder="1" applyAlignment="1" applyProtection="1">
      <alignment horizontal="center" vertical="center"/>
    </xf>
    <xf numFmtId="9" fontId="36" fillId="0" borderId="4" xfId="0" applyNumberFormat="1" applyFont="1" applyBorder="1" applyAlignment="1">
      <alignment horizontal="center" vertical="center"/>
    </xf>
    <xf numFmtId="0" fontId="36" fillId="0" borderId="20" xfId="0" applyFont="1" applyBorder="1" applyAlignment="1" applyProtection="1">
      <alignment horizontal="left" vertical="center" wrapText="1"/>
      <protection locked="0"/>
    </xf>
    <xf numFmtId="0" fontId="36" fillId="0" borderId="4" xfId="0" applyFont="1" applyBorder="1" applyAlignment="1" applyProtection="1">
      <alignment vertical="center"/>
      <protection locked="0"/>
    </xf>
    <xf numFmtId="0" fontId="36" fillId="0" borderId="4" xfId="0" applyFont="1" applyBorder="1" applyProtection="1">
      <protection locked="0"/>
    </xf>
    <xf numFmtId="0" fontId="36" fillId="0" borderId="4" xfId="0" applyFont="1" applyBorder="1" applyAlignment="1" applyProtection="1">
      <alignment horizontal="justify" vertical="center"/>
      <protection locked="0"/>
    </xf>
    <xf numFmtId="0" fontId="0" fillId="0" borderId="65" xfId="0" applyBorder="1" applyProtection="1">
      <protection locked="0"/>
    </xf>
    <xf numFmtId="0" fontId="14" fillId="0" borderId="54" xfId="0" applyFont="1" applyBorder="1" applyAlignment="1">
      <alignment vertical="center"/>
    </xf>
    <xf numFmtId="0" fontId="15" fillId="0" borderId="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0" xfId="0" applyFont="1" applyAlignment="1" applyProtection="1">
      <alignment horizontal="center"/>
      <protection locked="0"/>
    </xf>
    <xf numFmtId="0" fontId="21" fillId="0" borderId="0" xfId="0" applyFont="1" applyAlignment="1" applyProtection="1">
      <alignment vertical="center"/>
      <protection locked="0"/>
    </xf>
    <xf numFmtId="0" fontId="0" fillId="0" borderId="2" xfId="0" applyBorder="1" applyProtection="1">
      <protection locked="0"/>
    </xf>
    <xf numFmtId="1" fontId="0" fillId="0" borderId="0" xfId="0" applyNumberFormat="1" applyProtection="1">
      <protection locked="0"/>
    </xf>
    <xf numFmtId="0" fontId="0" fillId="0" borderId="13" xfId="0" applyBorder="1" applyProtection="1">
      <protection locked="0"/>
    </xf>
    <xf numFmtId="0" fontId="23" fillId="0" borderId="4" xfId="0" applyFont="1" applyBorder="1" applyAlignment="1">
      <alignment horizontal="justify" vertical="center" wrapText="1"/>
    </xf>
    <xf numFmtId="0" fontId="0" fillId="0" borderId="4" xfId="2" applyNumberFormat="1" applyFont="1" applyBorder="1" applyAlignment="1" applyProtection="1">
      <alignment horizontal="center" vertical="center"/>
    </xf>
    <xf numFmtId="0" fontId="36" fillId="0" borderId="17" xfId="2" applyNumberFormat="1" applyFont="1" applyFill="1" applyBorder="1" applyAlignment="1" applyProtection="1">
      <alignment horizontal="center" vertical="center"/>
      <protection locked="0"/>
    </xf>
    <xf numFmtId="0" fontId="36" fillId="0" borderId="4" xfId="2" applyNumberFormat="1" applyFont="1" applyFill="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1" fontId="36" fillId="0" borderId="17" xfId="2" applyNumberFormat="1" applyFont="1" applyFill="1" applyBorder="1" applyAlignment="1" applyProtection="1">
      <alignment horizontal="center" vertical="center"/>
      <protection locked="0"/>
    </xf>
    <xf numFmtId="1" fontId="36" fillId="0" borderId="4" xfId="2" applyNumberFormat="1" applyFont="1" applyFill="1" applyBorder="1" applyAlignment="1" applyProtection="1">
      <alignment horizontal="center" vertical="center"/>
      <protection locked="0"/>
    </xf>
    <xf numFmtId="164" fontId="36" fillId="0" borderId="17" xfId="1" applyNumberFormat="1" applyFont="1" applyFill="1" applyBorder="1" applyAlignment="1" applyProtection="1">
      <alignment horizontal="center" vertical="center"/>
      <protection locked="0"/>
    </xf>
    <xf numFmtId="164" fontId="36" fillId="0" borderId="4" xfId="1" applyNumberFormat="1" applyFont="1" applyFill="1" applyBorder="1" applyAlignment="1" applyProtection="1">
      <alignment horizontal="center" vertical="center"/>
      <protection locked="0"/>
    </xf>
    <xf numFmtId="0" fontId="36" fillId="0" borderId="17" xfId="2" applyNumberFormat="1" applyFont="1" applyBorder="1" applyAlignment="1" applyProtection="1">
      <alignment horizontal="center" vertical="center"/>
    </xf>
    <xf numFmtId="9" fontId="36" fillId="0" borderId="17" xfId="0" applyNumberFormat="1" applyFont="1" applyBorder="1" applyAlignment="1">
      <alignment horizontal="center" vertical="center"/>
    </xf>
    <xf numFmtId="0" fontId="36" fillId="0" borderId="17" xfId="0" applyFont="1" applyBorder="1" applyAlignment="1" applyProtection="1">
      <alignment horizontal="left" vertical="center" wrapText="1"/>
      <protection locked="0"/>
    </xf>
    <xf numFmtId="0" fontId="36" fillId="0" borderId="11" xfId="0" applyFont="1" applyBorder="1" applyAlignment="1" applyProtection="1">
      <alignment horizontal="center" vertical="center"/>
      <protection locked="0"/>
    </xf>
    <xf numFmtId="0" fontId="36" fillId="0" borderId="11" xfId="0" applyFont="1" applyBorder="1" applyAlignment="1" applyProtection="1">
      <alignment horizontal="justify" vertical="center" wrapText="1"/>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164" fontId="36" fillId="0" borderId="4" xfId="1" applyNumberFormat="1" applyFont="1" applyFill="1" applyBorder="1" applyAlignment="1" applyProtection="1">
      <alignment horizontal="center"/>
      <protection locked="0"/>
    </xf>
    <xf numFmtId="0" fontId="36" fillId="0" borderId="4" xfId="0" applyFont="1" applyBorder="1" applyAlignment="1" applyProtection="1">
      <alignment horizontal="center"/>
      <protection locked="0"/>
    </xf>
    <xf numFmtId="0" fontId="36" fillId="0" borderId="11" xfId="2" applyNumberFormat="1" applyFont="1" applyBorder="1" applyAlignment="1" applyProtection="1">
      <alignment horizontal="center" vertical="center"/>
    </xf>
    <xf numFmtId="0" fontId="36" fillId="0" borderId="11" xfId="0" applyFont="1" applyBorder="1" applyAlignment="1" applyProtection="1">
      <alignment horizontal="center"/>
      <protection locked="0"/>
    </xf>
    <xf numFmtId="0" fontId="36" fillId="0" borderId="11" xfId="0" applyFont="1" applyBorder="1" applyAlignment="1" applyProtection="1">
      <alignment horizontal="left" vertical="center" wrapText="1"/>
      <protection locked="0"/>
    </xf>
    <xf numFmtId="9" fontId="36" fillId="0" borderId="11" xfId="0" applyNumberFormat="1" applyFont="1" applyBorder="1" applyAlignment="1">
      <alignment horizontal="center" vertical="center"/>
    </xf>
    <xf numFmtId="0" fontId="22" fillId="0" borderId="0" xfId="0" applyFont="1" applyAlignment="1">
      <alignment wrapText="1"/>
    </xf>
    <xf numFmtId="0" fontId="37" fillId="0" borderId="0" xfId="0" applyFont="1" applyAlignment="1">
      <alignment vertical="center"/>
    </xf>
    <xf numFmtId="0" fontId="16" fillId="0" borderId="0" xfId="0" applyFont="1" applyAlignment="1" applyProtection="1">
      <alignment vertical="center" wrapText="1"/>
      <protection locked="0"/>
    </xf>
    <xf numFmtId="0" fontId="22" fillId="0" borderId="0" xfId="0" applyFont="1" applyAlignment="1">
      <alignment vertical="center" wrapText="1"/>
    </xf>
    <xf numFmtId="0" fontId="6" fillId="0" borderId="4" xfId="0" applyFont="1" applyBorder="1" applyAlignment="1">
      <alignment horizontal="center" vertical="center"/>
    </xf>
    <xf numFmtId="0" fontId="7" fillId="5" borderId="4" xfId="0" applyFont="1" applyFill="1" applyBorder="1" applyAlignment="1">
      <alignment horizontal="center" vertical="center" wrapText="1"/>
    </xf>
    <xf numFmtId="0" fontId="47" fillId="0" borderId="17" xfId="0" applyFont="1" applyBorder="1" applyAlignment="1">
      <alignment horizontal="center" vertical="center"/>
    </xf>
    <xf numFmtId="0" fontId="45" fillId="0" borderId="17" xfId="0" applyFont="1" applyBorder="1" applyProtection="1">
      <protection locked="0"/>
    </xf>
    <xf numFmtId="0" fontId="43" fillId="0" borderId="4" xfId="0" applyFont="1" applyBorder="1" applyAlignment="1" applyProtection="1">
      <alignment horizontal="justify" vertical="center" wrapText="1"/>
      <protection locked="0"/>
    </xf>
    <xf numFmtId="0" fontId="47" fillId="0" borderId="4" xfId="0" applyFont="1" applyBorder="1" applyAlignment="1">
      <alignment horizontal="center" vertical="center"/>
    </xf>
    <xf numFmtId="0" fontId="45" fillId="0" borderId="4" xfId="0" applyFont="1" applyBorder="1" applyProtection="1">
      <protection locked="0"/>
    </xf>
    <xf numFmtId="0" fontId="44" fillId="0" borderId="4" xfId="0" applyFont="1" applyBorder="1" applyAlignment="1">
      <alignment horizontal="justify"/>
    </xf>
    <xf numFmtId="0" fontId="47" fillId="0" borderId="11" xfId="0" applyFont="1" applyBorder="1" applyAlignment="1">
      <alignment horizontal="center" vertical="center"/>
    </xf>
    <xf numFmtId="0" fontId="45" fillId="0" borderId="11" xfId="0" applyFont="1" applyBorder="1" applyProtection="1">
      <protection locked="0"/>
    </xf>
    <xf numFmtId="0" fontId="45" fillId="0" borderId="17" xfId="0" applyFont="1" applyBorder="1" applyAlignment="1" applyProtection="1">
      <alignment horizontal="justify" vertical="center" wrapText="1"/>
      <protection locked="0"/>
    </xf>
    <xf numFmtId="0" fontId="45" fillId="0" borderId="17" xfId="0" applyFont="1" applyBorder="1" applyAlignment="1" applyProtection="1">
      <alignment vertical="center" wrapText="1"/>
      <protection locked="0"/>
    </xf>
    <xf numFmtId="9" fontId="45" fillId="0" borderId="17" xfId="0" applyNumberFormat="1" applyFont="1" applyBorder="1" applyAlignment="1" applyProtection="1">
      <alignment horizontal="center" vertical="center"/>
      <protection locked="0"/>
    </xf>
    <xf numFmtId="9" fontId="46" fillId="0" borderId="17" xfId="0" applyNumberFormat="1" applyFont="1" applyBorder="1" applyAlignment="1" applyProtection="1">
      <alignment horizontal="center" vertical="center"/>
      <protection locked="0"/>
    </xf>
    <xf numFmtId="0" fontId="46" fillId="0" borderId="17" xfId="0" applyFont="1" applyBorder="1" applyAlignment="1" applyProtection="1">
      <alignment horizontal="justify" vertical="center" wrapText="1"/>
      <protection locked="0"/>
    </xf>
    <xf numFmtId="44" fontId="46" fillId="0" borderId="17" xfId="1" applyFont="1" applyFill="1" applyBorder="1" applyAlignment="1" applyProtection="1">
      <alignment wrapText="1"/>
      <protection locked="0"/>
    </xf>
    <xf numFmtId="0" fontId="46" fillId="0" borderId="17" xfId="0" applyFont="1" applyBorder="1" applyProtection="1">
      <protection locked="0"/>
    </xf>
    <xf numFmtId="9" fontId="45" fillId="0" borderId="17" xfId="2" applyFont="1" applyFill="1" applyBorder="1" applyAlignment="1" applyProtection="1">
      <alignment horizontal="center" vertical="center"/>
      <protection locked="0"/>
    </xf>
    <xf numFmtId="0" fontId="46" fillId="0" borderId="17" xfId="2" applyNumberFormat="1" applyFont="1" applyBorder="1" applyAlignment="1" applyProtection="1">
      <alignment horizontal="center" vertical="center"/>
    </xf>
    <xf numFmtId="9" fontId="46" fillId="0" borderId="17" xfId="2" applyFont="1" applyBorder="1" applyAlignment="1" applyProtection="1">
      <alignment horizontal="center" vertical="center"/>
    </xf>
    <xf numFmtId="0" fontId="45" fillId="0" borderId="18" xfId="0" applyFont="1" applyBorder="1" applyAlignment="1" applyProtection="1">
      <alignment horizontal="justify" vertical="center" wrapText="1"/>
      <protection locked="0"/>
    </xf>
    <xf numFmtId="0" fontId="45" fillId="0" borderId="4" xfId="0" applyFont="1" applyBorder="1" applyAlignment="1" applyProtection="1">
      <alignment horizontal="justify" vertical="center" wrapText="1"/>
      <protection locked="0"/>
    </xf>
    <xf numFmtId="0" fontId="45" fillId="0" borderId="4" xfId="0" applyFont="1" applyBorder="1" applyAlignment="1" applyProtection="1">
      <alignment vertical="center" wrapText="1"/>
      <protection locked="0"/>
    </xf>
    <xf numFmtId="9" fontId="45" fillId="0" borderId="4" xfId="2" applyFont="1" applyFill="1" applyBorder="1" applyAlignment="1" applyProtection="1">
      <alignment horizontal="center" vertical="center" wrapText="1"/>
      <protection locked="0"/>
    </xf>
    <xf numFmtId="9" fontId="46" fillId="0" borderId="4" xfId="2" applyFont="1" applyFill="1" applyBorder="1" applyAlignment="1" applyProtection="1">
      <alignment horizontal="center" vertical="center"/>
      <protection locked="0"/>
    </xf>
    <xf numFmtId="9" fontId="46" fillId="0" borderId="4" xfId="0" applyNumberFormat="1" applyFont="1" applyBorder="1" applyAlignment="1" applyProtection="1">
      <alignment horizontal="center" vertical="center"/>
      <protection locked="0"/>
    </xf>
    <xf numFmtId="0" fontId="46" fillId="0" borderId="4" xfId="0" applyFont="1" applyBorder="1" applyAlignment="1" applyProtection="1">
      <alignment horizontal="justify" vertical="center" wrapText="1"/>
      <protection locked="0"/>
    </xf>
    <xf numFmtId="44" fontId="46" fillId="0" borderId="4" xfId="1" applyFont="1" applyFill="1" applyBorder="1" applyAlignment="1" applyProtection="1">
      <alignment wrapText="1"/>
      <protection locked="0"/>
    </xf>
    <xf numFmtId="0" fontId="46" fillId="0" borderId="4" xfId="0" applyFont="1" applyBorder="1" applyProtection="1">
      <protection locked="0"/>
    </xf>
    <xf numFmtId="9" fontId="45" fillId="0" borderId="4" xfId="2" applyFont="1" applyFill="1" applyBorder="1" applyAlignment="1" applyProtection="1">
      <alignment horizontal="center" vertical="center"/>
      <protection locked="0"/>
    </xf>
    <xf numFmtId="0" fontId="46" fillId="0" borderId="4" xfId="2" applyNumberFormat="1" applyFont="1" applyBorder="1" applyAlignment="1" applyProtection="1">
      <alignment horizontal="center" vertical="center"/>
    </xf>
    <xf numFmtId="9" fontId="46" fillId="0" borderId="4" xfId="2" applyFont="1" applyBorder="1" applyAlignment="1" applyProtection="1">
      <alignment horizontal="center" vertical="center"/>
    </xf>
    <xf numFmtId="0" fontId="45" fillId="0" borderId="20" xfId="0" applyFont="1" applyBorder="1" applyAlignment="1" applyProtection="1">
      <alignment horizontal="justify" vertical="center" wrapText="1"/>
      <protection locked="0"/>
    </xf>
    <xf numFmtId="0" fontId="46" fillId="0" borderId="4" xfId="0" applyFont="1" applyBorder="1" applyAlignment="1" applyProtection="1">
      <alignment horizontal="center" vertical="center"/>
      <protection locked="0"/>
    </xf>
    <xf numFmtId="9" fontId="45" fillId="0" borderId="4" xfId="0" applyNumberFormat="1" applyFont="1" applyBorder="1" applyAlignment="1" applyProtection="1">
      <alignment horizontal="center" vertical="center"/>
      <protection locked="0"/>
    </xf>
    <xf numFmtId="9" fontId="46" fillId="0" borderId="4" xfId="2" applyFont="1" applyFill="1" applyBorder="1" applyAlignment="1" applyProtection="1">
      <alignment horizontal="center" vertical="center" wrapText="1"/>
      <protection locked="0"/>
    </xf>
    <xf numFmtId="44" fontId="46" fillId="0" borderId="4" xfId="1" applyFont="1" applyFill="1" applyBorder="1" applyAlignment="1" applyProtection="1">
      <alignment horizontal="center" vertical="center" wrapText="1"/>
      <protection locked="0"/>
    </xf>
    <xf numFmtId="44" fontId="46" fillId="0" borderId="4" xfId="1" applyFont="1" applyBorder="1" applyAlignment="1" applyProtection="1">
      <alignment horizontal="center" vertical="center"/>
      <protection locked="0"/>
    </xf>
    <xf numFmtId="0" fontId="45" fillId="0" borderId="4" xfId="0" applyFont="1" applyBorder="1"/>
    <xf numFmtId="0" fontId="43" fillId="0" borderId="4" xfId="0" applyFont="1" applyBorder="1" applyAlignment="1">
      <alignment wrapText="1"/>
    </xf>
    <xf numFmtId="44" fontId="46" fillId="0" borderId="4" xfId="1" applyFont="1" applyBorder="1" applyProtection="1">
      <protection locked="0"/>
    </xf>
    <xf numFmtId="0" fontId="43" fillId="0" borderId="11" xfId="0" applyFont="1" applyBorder="1" applyAlignment="1" applyProtection="1">
      <alignment horizontal="justify" vertical="center" wrapText="1"/>
      <protection locked="0"/>
    </xf>
    <xf numFmtId="0" fontId="46" fillId="0" borderId="11" xfId="0" applyFont="1" applyBorder="1" applyAlignment="1" applyProtection="1">
      <alignment horizontal="justify" vertical="center" wrapText="1"/>
      <protection locked="0"/>
    </xf>
    <xf numFmtId="44" fontId="46" fillId="0" borderId="11" xfId="1" applyFont="1" applyBorder="1" applyProtection="1">
      <protection locked="0"/>
    </xf>
    <xf numFmtId="0" fontId="46" fillId="0" borderId="11" xfId="0" applyFont="1" applyBorder="1" applyProtection="1">
      <protection locked="0"/>
    </xf>
    <xf numFmtId="9" fontId="45" fillId="0" borderId="11" xfId="2" applyFont="1" applyFill="1" applyBorder="1" applyAlignment="1" applyProtection="1">
      <alignment horizontal="center" vertical="center"/>
      <protection locked="0"/>
    </xf>
    <xf numFmtId="0" fontId="46" fillId="0" borderId="11" xfId="2" applyNumberFormat="1" applyFont="1" applyBorder="1" applyAlignment="1" applyProtection="1">
      <alignment horizontal="center" vertical="center"/>
    </xf>
    <xf numFmtId="9" fontId="46" fillId="0" borderId="11" xfId="2" applyFont="1" applyBorder="1" applyAlignment="1" applyProtection="1">
      <alignment horizontal="center" vertical="center"/>
    </xf>
    <xf numFmtId="0" fontId="45" fillId="0" borderId="11" xfId="0" applyFont="1" applyBorder="1"/>
    <xf numFmtId="0" fontId="45" fillId="0" borderId="11" xfId="0" applyFont="1" applyBorder="1" applyAlignment="1" applyProtection="1">
      <alignment horizontal="justify" vertical="center" wrapText="1"/>
      <protection locked="0"/>
    </xf>
    <xf numFmtId="0" fontId="45" fillId="0" borderId="19" xfId="0" applyFont="1" applyBorder="1" applyAlignment="1" applyProtection="1">
      <alignment horizontal="justify" vertical="center" wrapText="1"/>
      <protection locked="0"/>
    </xf>
    <xf numFmtId="0" fontId="44" fillId="0" borderId="17" xfId="4" quotePrefix="1" applyFont="1" applyBorder="1" applyAlignment="1">
      <alignment horizontal="justify" vertical="center" wrapText="1"/>
    </xf>
    <xf numFmtId="0" fontId="36" fillId="0" borderId="17" xfId="0" applyFont="1" applyBorder="1" applyAlignment="1">
      <alignment horizontal="center" vertical="center"/>
    </xf>
    <xf numFmtId="0" fontId="44" fillId="0" borderId="4" xfId="4" quotePrefix="1" applyFont="1" applyBorder="1" applyAlignment="1">
      <alignment horizontal="justify" vertical="center" wrapText="1"/>
    </xf>
    <xf numFmtId="0" fontId="36" fillId="0" borderId="4" xfId="0" applyFont="1" applyBorder="1" applyAlignment="1">
      <alignment horizontal="center" vertical="center"/>
    </xf>
    <xf numFmtId="0" fontId="36" fillId="0" borderId="4" xfId="0" applyFont="1" applyBorder="1" applyAlignment="1">
      <alignment horizontal="center"/>
    </xf>
    <xf numFmtId="0" fontId="43" fillId="0" borderId="4" xfId="0" applyFont="1" applyBorder="1" applyAlignment="1" applyProtection="1">
      <alignment horizontal="justify" wrapText="1"/>
      <protection locked="0"/>
    </xf>
    <xf numFmtId="0" fontId="36" fillId="0" borderId="4" xfId="0" applyFont="1" applyBorder="1" applyAlignment="1">
      <alignment horizontal="justify" wrapText="1"/>
    </xf>
    <xf numFmtId="0" fontId="51" fillId="0" borderId="4" xfId="0" applyFont="1" applyBorder="1" applyAlignment="1" applyProtection="1">
      <alignment horizontal="justify" vertical="center" wrapText="1"/>
      <protection locked="0"/>
    </xf>
    <xf numFmtId="0" fontId="36" fillId="0" borderId="11" xfId="0" applyFont="1" applyBorder="1" applyAlignment="1">
      <alignment horizontal="justify" wrapText="1"/>
    </xf>
    <xf numFmtId="0" fontId="36" fillId="0" borderId="11" xfId="0" applyFont="1" applyBorder="1" applyAlignment="1">
      <alignment horizontal="center" vertical="center"/>
    </xf>
    <xf numFmtId="0" fontId="51" fillId="6" borderId="4" xfId="7" applyFont="1" applyFill="1" applyBorder="1" applyAlignment="1" applyProtection="1">
      <alignment vertical="center" wrapText="1"/>
      <protection locked="0"/>
    </xf>
    <xf numFmtId="0" fontId="51" fillId="6" borderId="4" xfId="7" applyNumberFormat="1" applyFont="1" applyFill="1" applyBorder="1" applyAlignment="1" applyProtection="1">
      <alignment horizontal="center" vertical="center" wrapText="1"/>
      <protection locked="0"/>
    </xf>
    <xf numFmtId="0" fontId="51" fillId="6" borderId="4" xfId="7" applyFont="1" applyFill="1" applyBorder="1" applyAlignment="1" applyProtection="1">
      <alignment horizontal="center" vertical="center" wrapText="1"/>
      <protection locked="0"/>
    </xf>
    <xf numFmtId="0" fontId="51" fillId="6" borderId="4" xfId="7" applyNumberFormat="1" applyFont="1" applyFill="1" applyBorder="1" applyAlignment="1" applyProtection="1">
      <alignment horizontal="left" vertical="center" wrapText="1"/>
      <protection locked="0"/>
    </xf>
    <xf numFmtId="164" fontId="51" fillId="6" borderId="17" xfId="7" applyNumberFormat="1" applyFont="1" applyFill="1" applyBorder="1" applyAlignment="1" applyProtection="1">
      <alignment horizontal="center" vertical="center" wrapText="1"/>
      <protection locked="0"/>
    </xf>
    <xf numFmtId="9" fontId="51" fillId="6" borderId="17" xfId="7" applyNumberFormat="1" applyFont="1" applyFill="1" applyBorder="1" applyAlignment="1" applyProtection="1">
      <alignment horizontal="center" vertical="center" wrapText="1"/>
      <protection locked="0"/>
    </xf>
    <xf numFmtId="9" fontId="51" fillId="6" borderId="17" xfId="5" applyNumberFormat="1" applyFont="1" applyFill="1" applyBorder="1" applyAlignment="1" applyProtection="1">
      <alignment vertical="center" wrapText="1"/>
      <protection locked="0"/>
    </xf>
    <xf numFmtId="9" fontId="36" fillId="0" borderId="17" xfId="2" applyFont="1" applyBorder="1" applyAlignment="1" applyProtection="1">
      <alignment horizontal="center" vertical="center"/>
    </xf>
    <xf numFmtId="0" fontId="36" fillId="0" borderId="17" xfId="2" applyNumberFormat="1" applyFont="1" applyBorder="1" applyAlignment="1" applyProtection="1">
      <alignment horizontal="justify" vertical="center" wrapText="1"/>
    </xf>
    <xf numFmtId="0" fontId="36" fillId="0" borderId="18" xfId="2" applyNumberFormat="1" applyFont="1" applyBorder="1" applyAlignment="1" applyProtection="1">
      <alignment horizontal="justify" vertical="center" wrapText="1"/>
    </xf>
    <xf numFmtId="0" fontId="36" fillId="0" borderId="4" xfId="0" applyFont="1" applyBorder="1" applyAlignment="1">
      <alignment vertical="center" wrapText="1"/>
    </xf>
    <xf numFmtId="0" fontId="51" fillId="6" borderId="4" xfId="2" applyNumberFormat="1" applyFont="1" applyFill="1" applyBorder="1" applyAlignment="1" applyProtection="1">
      <alignment horizontal="center" vertical="center" wrapText="1"/>
      <protection locked="0"/>
    </xf>
    <xf numFmtId="0" fontId="51" fillId="6" borderId="4" xfId="2" applyNumberFormat="1" applyFont="1" applyFill="1" applyBorder="1" applyAlignment="1" applyProtection="1">
      <alignment horizontal="left" vertical="center" wrapText="1"/>
      <protection locked="0"/>
    </xf>
    <xf numFmtId="164" fontId="51" fillId="6" borderId="4" xfId="1" applyNumberFormat="1" applyFont="1" applyFill="1" applyBorder="1" applyAlignment="1" applyProtection="1">
      <alignment horizontal="center" vertical="center" wrapText="1"/>
      <protection locked="0"/>
    </xf>
    <xf numFmtId="9" fontId="51" fillId="6" borderId="4" xfId="5" applyNumberFormat="1" applyFont="1" applyFill="1" applyBorder="1" applyAlignment="1" applyProtection="1">
      <alignment vertical="center" wrapText="1"/>
      <protection locked="0"/>
    </xf>
    <xf numFmtId="9" fontId="36" fillId="0" borderId="4" xfId="2" applyFont="1" applyBorder="1" applyAlignment="1" applyProtection="1">
      <alignment horizontal="center" vertical="center"/>
    </xf>
    <xf numFmtId="0" fontId="36" fillId="0" borderId="4" xfId="2" applyNumberFormat="1" applyFont="1" applyBorder="1" applyAlignment="1" applyProtection="1">
      <alignment horizontal="justify" vertical="center" wrapText="1"/>
    </xf>
    <xf numFmtId="0" fontId="36" fillId="0" borderId="20" xfId="2" applyNumberFormat="1" applyFont="1" applyBorder="1" applyAlignment="1" applyProtection="1">
      <alignment horizontal="justify" vertical="center"/>
    </xf>
    <xf numFmtId="0" fontId="51" fillId="6" borderId="11" xfId="2" applyNumberFormat="1" applyFont="1" applyFill="1" applyBorder="1" applyAlignment="1" applyProtection="1">
      <alignment horizontal="center" vertical="center" wrapText="1"/>
      <protection locked="0"/>
    </xf>
    <xf numFmtId="0" fontId="51" fillId="6" borderId="54" xfId="7" applyFont="1" applyFill="1" applyBorder="1" applyAlignment="1" applyProtection="1">
      <alignment horizontal="center" vertical="center" wrapText="1"/>
      <protection locked="0"/>
    </xf>
    <xf numFmtId="0" fontId="51" fillId="6" borderId="21" xfId="2" applyNumberFormat="1" applyFont="1" applyFill="1" applyBorder="1" applyAlignment="1" applyProtection="1">
      <alignment horizontal="center" vertical="center" wrapText="1"/>
      <protection locked="0"/>
    </xf>
    <xf numFmtId="0" fontId="51" fillId="6" borderId="11" xfId="2" applyNumberFormat="1" applyFont="1" applyFill="1" applyBorder="1" applyAlignment="1" applyProtection="1">
      <alignment horizontal="left" vertical="center" wrapText="1"/>
      <protection locked="0"/>
    </xf>
    <xf numFmtId="164" fontId="51" fillId="6" borderId="11" xfId="1" applyNumberFormat="1" applyFont="1" applyFill="1" applyBorder="1" applyAlignment="1" applyProtection="1">
      <alignment horizontal="center" vertical="center" wrapText="1"/>
      <protection locked="0"/>
    </xf>
    <xf numFmtId="9" fontId="51" fillId="6" borderId="11" xfId="5" applyNumberFormat="1" applyFont="1" applyFill="1" applyBorder="1" applyAlignment="1" applyProtection="1">
      <alignment vertical="center" wrapText="1"/>
      <protection locked="0"/>
    </xf>
    <xf numFmtId="9" fontId="36" fillId="0" borderId="11" xfId="2" applyFont="1" applyBorder="1" applyAlignment="1" applyProtection="1">
      <alignment horizontal="center" vertical="center"/>
    </xf>
    <xf numFmtId="0" fontId="36" fillId="0" borderId="11" xfId="2" applyNumberFormat="1" applyFont="1" applyBorder="1" applyAlignment="1" applyProtection="1">
      <alignment horizontal="justify" vertical="center" wrapText="1"/>
    </xf>
    <xf numFmtId="0" fontId="36" fillId="0" borderId="19" xfId="2" applyNumberFormat="1" applyFont="1" applyBorder="1" applyAlignment="1" applyProtection="1">
      <alignment horizontal="justify" vertical="center"/>
    </xf>
    <xf numFmtId="0" fontId="36" fillId="0" borderId="17" xfId="0" applyFont="1" applyBorder="1" applyAlignment="1" applyProtection="1">
      <alignment horizontal="center" vertical="center" wrapText="1"/>
      <protection locked="0"/>
    </xf>
    <xf numFmtId="9" fontId="51" fillId="6" borderId="17" xfId="5" applyNumberFormat="1" applyFont="1" applyFill="1" applyBorder="1" applyAlignment="1" applyProtection="1">
      <alignment vertical="center" wrapText="1"/>
    </xf>
    <xf numFmtId="0" fontId="52" fillId="0" borderId="17" xfId="0" applyFont="1" applyBorder="1" applyAlignment="1">
      <alignment vertical="center" wrapText="1"/>
    </xf>
    <xf numFmtId="0" fontId="51" fillId="6" borderId="4" xfId="0" applyFont="1" applyFill="1" applyBorder="1" applyAlignment="1" applyProtection="1">
      <alignment vertical="center" wrapText="1"/>
      <protection locked="0"/>
    </xf>
    <xf numFmtId="9" fontId="51" fillId="6" borderId="4" xfId="2" applyFont="1" applyFill="1" applyBorder="1" applyAlignment="1" applyProtection="1">
      <alignment horizontal="center" vertical="center" wrapText="1"/>
      <protection locked="0"/>
    </xf>
    <xf numFmtId="0" fontId="51" fillId="6" borderId="4" xfId="5" applyNumberFormat="1" applyFont="1" applyFill="1" applyBorder="1" applyAlignment="1" applyProtection="1">
      <alignment vertical="center" wrapText="1"/>
    </xf>
    <xf numFmtId="0" fontId="52" fillId="0" borderId="4" xfId="0" applyFont="1" applyBorder="1" applyAlignment="1">
      <alignment vertical="center" wrapText="1"/>
    </xf>
    <xf numFmtId="0" fontId="51" fillId="6" borderId="11" xfId="0" applyFont="1" applyFill="1" applyBorder="1" applyAlignment="1" applyProtection="1">
      <alignment vertical="center" wrapText="1"/>
      <protection locked="0"/>
    </xf>
    <xf numFmtId="9" fontId="51" fillId="6" borderId="11" xfId="2" applyFont="1" applyFill="1" applyBorder="1" applyAlignment="1" applyProtection="1">
      <alignment horizontal="center" vertical="center" wrapText="1"/>
      <protection locked="0"/>
    </xf>
    <xf numFmtId="0" fontId="51" fillId="6" borderId="11" xfId="5" applyNumberFormat="1" applyFont="1" applyFill="1" applyBorder="1" applyAlignment="1" applyProtection="1">
      <alignment vertical="center" wrapText="1"/>
    </xf>
    <xf numFmtId="0" fontId="52" fillId="0" borderId="11" xfId="0" applyFont="1" applyBorder="1" applyAlignment="1">
      <alignment vertical="center" wrapText="1"/>
    </xf>
    <xf numFmtId="0" fontId="51" fillId="6" borderId="26" xfId="7" applyFont="1" applyFill="1" applyBorder="1" applyAlignment="1" applyProtection="1">
      <alignment vertical="center" wrapText="1"/>
      <protection locked="0"/>
    </xf>
    <xf numFmtId="0" fontId="51" fillId="6" borderId="26" xfId="7" applyNumberFormat="1" applyFont="1" applyFill="1" applyBorder="1" applyAlignment="1" applyProtection="1">
      <alignment horizontal="center" vertical="center"/>
      <protection locked="0"/>
    </xf>
    <xf numFmtId="0" fontId="51" fillId="6" borderId="4" xfId="7" applyFont="1" applyFill="1" applyBorder="1" applyAlignment="1" applyProtection="1">
      <alignment horizontal="center" vertical="center"/>
      <protection locked="0"/>
    </xf>
    <xf numFmtId="0" fontId="51" fillId="6" borderId="4" xfId="7" applyNumberFormat="1" applyFont="1" applyFill="1" applyBorder="1" applyAlignment="1" applyProtection="1">
      <alignment horizontal="center" vertical="center"/>
      <protection locked="0"/>
    </xf>
    <xf numFmtId="0" fontId="51" fillId="6" borderId="26" xfId="7" applyNumberFormat="1" applyFont="1" applyFill="1" applyBorder="1" applyAlignment="1" applyProtection="1">
      <alignment horizontal="left" vertical="center" wrapText="1"/>
      <protection locked="0"/>
    </xf>
    <xf numFmtId="164" fontId="51" fillId="6" borderId="26" xfId="7" applyNumberFormat="1" applyFont="1" applyFill="1" applyBorder="1" applyAlignment="1" applyProtection="1">
      <alignment horizontal="center" vertical="center"/>
      <protection locked="0"/>
    </xf>
    <xf numFmtId="9" fontId="51" fillId="6" borderId="26" xfId="7" applyNumberFormat="1" applyFont="1" applyFill="1" applyBorder="1" applyAlignment="1" applyProtection="1">
      <alignment horizontal="center" vertical="center"/>
      <protection locked="0"/>
    </xf>
    <xf numFmtId="0" fontId="51" fillId="6" borderId="53" xfId="7" applyNumberFormat="1" applyFont="1" applyFill="1" applyBorder="1" applyAlignment="1" applyProtection="1">
      <alignment horizontal="center" vertical="center"/>
    </xf>
    <xf numFmtId="9" fontId="36" fillId="0" borderId="26" xfId="2" applyFont="1" applyBorder="1" applyAlignment="1" applyProtection="1">
      <alignment horizontal="center" vertical="center"/>
    </xf>
    <xf numFmtId="0" fontId="36" fillId="0" borderId="26" xfId="2" applyNumberFormat="1" applyFont="1" applyBorder="1" applyAlignment="1" applyProtection="1">
      <alignment horizontal="justify" vertical="center" wrapText="1"/>
    </xf>
    <xf numFmtId="0" fontId="51" fillId="6" borderId="4" xfId="2" applyNumberFormat="1" applyFont="1" applyFill="1" applyBorder="1" applyAlignment="1" applyProtection="1">
      <alignment horizontal="center" vertical="center"/>
      <protection locked="0"/>
    </xf>
    <xf numFmtId="164" fontId="51" fillId="6" borderId="4" xfId="1" applyNumberFormat="1" applyFont="1" applyFill="1" applyBorder="1" applyAlignment="1" applyProtection="1">
      <alignment horizontal="center" vertical="center"/>
      <protection locked="0"/>
    </xf>
    <xf numFmtId="0" fontId="51" fillId="6" borderId="4" xfId="2" applyNumberFormat="1" applyFont="1" applyFill="1" applyBorder="1" applyAlignment="1" applyProtection="1">
      <alignment horizontal="center" vertical="center"/>
    </xf>
    <xf numFmtId="164" fontId="51" fillId="6" borderId="4" xfId="5" applyNumberFormat="1" applyFont="1" applyFill="1" applyBorder="1" applyAlignment="1" applyProtection="1">
      <alignment horizontal="center" vertical="center"/>
      <protection locked="0"/>
    </xf>
    <xf numFmtId="0" fontId="36" fillId="0" borderId="4" xfId="2" applyNumberFormat="1" applyFont="1" applyBorder="1" applyAlignment="1" applyProtection="1">
      <alignment horizontal="justify" vertical="center"/>
    </xf>
    <xf numFmtId="0" fontId="36" fillId="0" borderId="26" xfId="0" applyFont="1" applyBorder="1" applyAlignment="1" applyProtection="1">
      <alignment horizontal="center" vertical="center"/>
      <protection locked="0"/>
    </xf>
    <xf numFmtId="0" fontId="52" fillId="0" borderId="48" xfId="0" applyFont="1" applyBorder="1" applyAlignment="1">
      <alignment horizontal="center" vertical="center"/>
    </xf>
    <xf numFmtId="9" fontId="51" fillId="6" borderId="4" xfId="2" applyFont="1" applyFill="1" applyBorder="1" applyAlignment="1" applyProtection="1">
      <alignment horizontal="center" vertical="center"/>
      <protection locked="0"/>
    </xf>
    <xf numFmtId="0" fontId="51" fillId="6" borderId="17" xfId="7" applyFont="1" applyFill="1" applyBorder="1" applyAlignment="1" applyProtection="1">
      <alignment horizontal="justify" vertical="center" wrapText="1"/>
      <protection locked="0"/>
    </xf>
    <xf numFmtId="0" fontId="51" fillId="6" borderId="17" xfId="7" applyNumberFormat="1" applyFont="1" applyFill="1" applyBorder="1" applyAlignment="1" applyProtection="1">
      <alignment horizontal="center" vertical="center"/>
      <protection locked="0"/>
    </xf>
    <xf numFmtId="0" fontId="51" fillId="6" borderId="17" xfId="7" applyFont="1" applyFill="1" applyBorder="1" applyAlignment="1" applyProtection="1">
      <alignment horizontal="center" vertical="center"/>
      <protection locked="0"/>
    </xf>
    <xf numFmtId="0" fontId="51" fillId="6" borderId="17" xfId="7" applyNumberFormat="1" applyFont="1" applyFill="1" applyBorder="1" applyAlignment="1" applyProtection="1">
      <alignment horizontal="justify" vertical="center" wrapText="1"/>
      <protection locked="0"/>
    </xf>
    <xf numFmtId="164" fontId="51" fillId="6" borderId="17" xfId="7" applyNumberFormat="1" applyFont="1" applyFill="1" applyBorder="1" applyAlignment="1" applyProtection="1">
      <alignment horizontal="center" vertical="center"/>
      <protection locked="0"/>
    </xf>
    <xf numFmtId="9" fontId="51" fillId="6" borderId="17" xfId="7" applyNumberFormat="1" applyFont="1" applyFill="1" applyBorder="1" applyAlignment="1" applyProtection="1">
      <alignment horizontal="center" vertical="center"/>
      <protection locked="0"/>
    </xf>
    <xf numFmtId="0" fontId="51" fillId="6" borderId="17" xfId="7" applyNumberFormat="1" applyFont="1" applyFill="1" applyBorder="1" applyAlignment="1" applyProtection="1">
      <alignment horizontal="center" vertical="center"/>
    </xf>
    <xf numFmtId="49" fontId="51" fillId="6" borderId="17" xfId="5" applyNumberFormat="1" applyFont="1" applyFill="1" applyBorder="1" applyAlignment="1" applyProtection="1">
      <alignment horizontal="center" vertical="center"/>
      <protection locked="0"/>
    </xf>
    <xf numFmtId="0" fontId="51" fillId="6" borderId="4" xfId="2" applyNumberFormat="1" applyFont="1" applyFill="1" applyBorder="1" applyAlignment="1" applyProtection="1">
      <alignment horizontal="justify" vertical="center" wrapText="1"/>
      <protection locked="0"/>
    </xf>
    <xf numFmtId="49" fontId="51" fillId="6" borderId="4" xfId="5" applyNumberFormat="1" applyFont="1" applyFill="1" applyBorder="1" applyAlignment="1" applyProtection="1">
      <alignment horizontal="center" vertical="center"/>
      <protection locked="0"/>
    </xf>
    <xf numFmtId="0" fontId="51" fillId="6" borderId="11" xfId="2" applyNumberFormat="1" applyFont="1" applyFill="1" applyBorder="1" applyAlignment="1" applyProtection="1">
      <alignment horizontal="center" vertical="center"/>
      <protection locked="0"/>
    </xf>
    <xf numFmtId="0" fontId="51" fillId="6" borderId="11" xfId="7" applyFont="1" applyFill="1" applyBorder="1" applyAlignment="1" applyProtection="1">
      <alignment horizontal="center" vertical="center"/>
      <protection locked="0"/>
    </xf>
    <xf numFmtId="0" fontId="51" fillId="6" borderId="11" xfId="7" applyNumberFormat="1" applyFont="1" applyFill="1" applyBorder="1" applyAlignment="1" applyProtection="1">
      <alignment horizontal="center" vertical="center"/>
      <protection locked="0"/>
    </xf>
    <xf numFmtId="0" fontId="51" fillId="6" borderId="11" xfId="2" applyNumberFormat="1" applyFont="1" applyFill="1" applyBorder="1" applyAlignment="1" applyProtection="1">
      <alignment horizontal="justify" vertical="center" wrapText="1"/>
      <protection locked="0"/>
    </xf>
    <xf numFmtId="164" fontId="51" fillId="6" borderId="11" xfId="1" applyNumberFormat="1" applyFont="1" applyFill="1" applyBorder="1" applyAlignment="1" applyProtection="1">
      <alignment horizontal="center" vertical="center"/>
      <protection locked="0"/>
    </xf>
    <xf numFmtId="0" fontId="51" fillId="6" borderId="11" xfId="2" applyNumberFormat="1" applyFont="1" applyFill="1" applyBorder="1" applyAlignment="1" applyProtection="1">
      <alignment horizontal="center" vertical="center"/>
    </xf>
    <xf numFmtId="49" fontId="51" fillId="6" borderId="11" xfId="5" applyNumberFormat="1" applyFont="1" applyFill="1" applyBorder="1" applyAlignment="1" applyProtection="1">
      <alignment horizontal="center" vertical="center"/>
      <protection locked="0"/>
    </xf>
    <xf numFmtId="0" fontId="51" fillId="0" borderId="17" xfId="5" applyFont="1" applyFill="1" applyBorder="1" applyAlignment="1">
      <alignment horizontal="justify" wrapText="1"/>
    </xf>
    <xf numFmtId="0" fontId="51" fillId="6" borderId="4" xfId="0" applyFont="1" applyFill="1" applyBorder="1" applyAlignment="1" applyProtection="1">
      <alignment horizontal="justify" vertical="center" wrapText="1"/>
      <protection locked="0"/>
    </xf>
    <xf numFmtId="0" fontId="51" fillId="0" borderId="4" xfId="5" applyFont="1" applyFill="1" applyBorder="1" applyAlignment="1">
      <alignment horizontal="justify" vertical="center" wrapText="1"/>
    </xf>
    <xf numFmtId="0" fontId="51" fillId="6" borderId="4" xfId="0" applyFont="1" applyFill="1" applyBorder="1" applyAlignment="1" applyProtection="1">
      <alignment horizontal="justify" vertical="center"/>
      <protection locked="0"/>
    </xf>
    <xf numFmtId="0" fontId="51" fillId="6" borderId="11" xfId="0" applyFont="1" applyFill="1" applyBorder="1" applyAlignment="1" applyProtection="1">
      <alignment horizontal="justify" vertical="center" wrapText="1"/>
      <protection locked="0"/>
    </xf>
    <xf numFmtId="9" fontId="51" fillId="6" borderId="11" xfId="2" applyFont="1" applyFill="1" applyBorder="1" applyAlignment="1" applyProtection="1">
      <alignment horizontal="center" vertical="center"/>
      <protection locked="0"/>
    </xf>
    <xf numFmtId="0" fontId="36" fillId="0" borderId="16" xfId="0" applyFont="1" applyBorder="1" applyAlignment="1" applyProtection="1">
      <alignment horizontal="center" vertical="center"/>
      <protection locked="0"/>
    </xf>
    <xf numFmtId="0" fontId="51" fillId="6" borderId="17" xfId="0" applyFont="1" applyFill="1" applyBorder="1" applyAlignment="1" applyProtection="1">
      <alignment horizontal="justify" vertical="center" wrapText="1"/>
      <protection locked="0"/>
    </xf>
    <xf numFmtId="0" fontId="52" fillId="0" borderId="17" xfId="0" applyFont="1" applyBorder="1" applyAlignment="1">
      <alignment horizontal="center" vertical="center"/>
    </xf>
    <xf numFmtId="164" fontId="51" fillId="6" borderId="4" xfId="7" applyNumberFormat="1" applyFont="1" applyFill="1" applyBorder="1" applyAlignment="1" applyProtection="1">
      <alignment horizontal="center" vertical="center"/>
      <protection locked="0"/>
    </xf>
    <xf numFmtId="0" fontId="52" fillId="0" borderId="4" xfId="0" applyFont="1" applyBorder="1" applyAlignment="1">
      <alignment horizontal="center" vertical="center"/>
    </xf>
    <xf numFmtId="0" fontId="36" fillId="0" borderId="20" xfId="2" applyNumberFormat="1" applyFont="1" applyBorder="1" applyAlignment="1" applyProtection="1">
      <alignment horizontal="justify" vertical="center" wrapText="1"/>
    </xf>
    <xf numFmtId="0" fontId="36" fillId="0" borderId="10" xfId="0" applyFont="1" applyBorder="1" applyAlignment="1" applyProtection="1">
      <alignment horizontal="center" vertical="center"/>
      <protection locked="0"/>
    </xf>
    <xf numFmtId="164" fontId="51" fillId="6" borderId="11" xfId="7" applyNumberFormat="1" applyFont="1" applyFill="1" applyBorder="1" applyAlignment="1" applyProtection="1">
      <alignment horizontal="center" vertical="center"/>
      <protection locked="0"/>
    </xf>
    <xf numFmtId="0" fontId="52" fillId="0" borderId="11" xfId="0" applyFont="1" applyBorder="1" applyAlignment="1">
      <alignment horizontal="center" vertical="center"/>
    </xf>
    <xf numFmtId="0" fontId="36" fillId="0" borderId="19" xfId="2" applyNumberFormat="1" applyFont="1" applyBorder="1" applyAlignment="1" applyProtection="1">
      <alignment horizontal="justify" vertical="center" wrapText="1"/>
    </xf>
    <xf numFmtId="0" fontId="36" fillId="0" borderId="28" xfId="0" applyFont="1" applyBorder="1" applyAlignment="1" applyProtection="1">
      <alignment horizontal="justify" vertical="center" wrapText="1"/>
      <protection locked="0"/>
    </xf>
    <xf numFmtId="0" fontId="36" fillId="0" borderId="28" xfId="2" applyNumberFormat="1" applyFont="1" applyFill="1" applyBorder="1" applyAlignment="1" applyProtection="1">
      <alignment horizontal="center" vertical="center"/>
      <protection locked="0"/>
    </xf>
    <xf numFmtId="9" fontId="36" fillId="0" borderId="28" xfId="2" applyFont="1" applyFill="1" applyBorder="1" applyAlignment="1" applyProtection="1">
      <alignment horizontal="center" vertical="center"/>
      <protection locked="0"/>
    </xf>
    <xf numFmtId="44" fontId="36" fillId="0" borderId="28" xfId="1" applyFont="1" applyFill="1" applyBorder="1" applyAlignment="1" applyProtection="1">
      <alignment vertical="center"/>
      <protection locked="0"/>
    </xf>
    <xf numFmtId="0" fontId="36" fillId="0" borderId="28" xfId="0" applyFont="1" applyBorder="1" applyAlignment="1" applyProtection="1">
      <alignment vertical="center"/>
      <protection locked="0"/>
    </xf>
    <xf numFmtId="0" fontId="52" fillId="0" borderId="59" xfId="0" applyFont="1" applyBorder="1" applyAlignment="1">
      <alignment horizontal="center" vertical="center"/>
    </xf>
    <xf numFmtId="0" fontId="36" fillId="0" borderId="17" xfId="0" applyFont="1" applyBorder="1" applyAlignment="1" applyProtection="1">
      <alignment vertical="center"/>
      <protection locked="0"/>
    </xf>
    <xf numFmtId="44" fontId="36" fillId="0" borderId="4" xfId="1" applyFont="1" applyFill="1" applyBorder="1" applyAlignment="1" applyProtection="1">
      <alignment vertical="center"/>
      <protection locked="0"/>
    </xf>
    <xf numFmtId="1" fontId="36" fillId="0" borderId="6" xfId="0" applyNumberFormat="1" applyFont="1" applyBorder="1" applyAlignment="1" applyProtection="1">
      <alignment horizontal="center" vertical="center"/>
      <protection locked="0"/>
    </xf>
    <xf numFmtId="0" fontId="36" fillId="0" borderId="6" xfId="0" applyFont="1" applyBorder="1" applyAlignment="1" applyProtection="1">
      <alignment horizontal="center" vertical="center"/>
      <protection locked="0"/>
    </xf>
    <xf numFmtId="0" fontId="36" fillId="0" borderId="4" xfId="0" applyFont="1" applyBorder="1" applyAlignment="1" applyProtection="1">
      <alignment horizontal="justify" wrapText="1"/>
      <protection locked="0"/>
    </xf>
    <xf numFmtId="0" fontId="36" fillId="0" borderId="53" xfId="0" applyFont="1" applyBorder="1" applyAlignment="1">
      <alignment horizontal="justify" vertical="center" wrapText="1"/>
    </xf>
    <xf numFmtId="9" fontId="36" fillId="0" borderId="4" xfId="0" applyNumberFormat="1" applyFont="1" applyBorder="1" applyAlignment="1" applyProtection="1">
      <alignment horizontal="center" vertical="center"/>
      <protection locked="0"/>
    </xf>
    <xf numFmtId="9" fontId="36" fillId="0" borderId="6" xfId="0" applyNumberFormat="1" applyFont="1" applyBorder="1" applyAlignment="1" applyProtection="1">
      <alignment horizontal="center" vertical="center"/>
      <protection locked="0"/>
    </xf>
    <xf numFmtId="0" fontId="36" fillId="0" borderId="53" xfId="0" applyFont="1" applyBorder="1" applyAlignment="1" applyProtection="1">
      <alignment horizontal="center" vertical="center"/>
      <protection locked="0"/>
    </xf>
    <xf numFmtId="0" fontId="36" fillId="0" borderId="4" xfId="0" applyFont="1" applyBorder="1" applyAlignment="1" applyProtection="1">
      <alignment wrapText="1"/>
      <protection locked="0"/>
    </xf>
    <xf numFmtId="0" fontId="36" fillId="0" borderId="5" xfId="0" applyFont="1" applyBorder="1" applyAlignment="1" applyProtection="1">
      <alignment horizontal="justify" vertical="center" wrapText="1"/>
      <protection locked="0"/>
    </xf>
    <xf numFmtId="0" fontId="36" fillId="0" borderId="4" xfId="0" applyFont="1" applyBorder="1" applyAlignment="1" applyProtection="1">
      <alignment horizontal="justify" vertical="top" wrapText="1"/>
      <protection locked="0"/>
    </xf>
    <xf numFmtId="0" fontId="36" fillId="0" borderId="53" xfId="0" applyFont="1" applyBorder="1" applyAlignment="1" applyProtection="1">
      <alignment horizontal="center"/>
      <protection locked="0"/>
    </xf>
    <xf numFmtId="0" fontId="36" fillId="0" borderId="53" xfId="2" applyNumberFormat="1" applyFont="1" applyBorder="1" applyAlignment="1" applyProtection="1">
      <alignment horizontal="center" vertical="center"/>
    </xf>
    <xf numFmtId="9" fontId="36" fillId="0" borderId="53" xfId="0" applyNumberFormat="1" applyFont="1" applyBorder="1" applyAlignment="1">
      <alignment horizontal="center" vertical="center"/>
    </xf>
    <xf numFmtId="0" fontId="52" fillId="0" borderId="62" xfId="0" applyFont="1" applyBorder="1" applyAlignment="1">
      <alignment horizontal="center" vertical="center"/>
    </xf>
    <xf numFmtId="44" fontId="36" fillId="0" borderId="53" xfId="1" applyFont="1" applyFill="1" applyBorder="1" applyProtection="1">
      <protection locked="0"/>
    </xf>
    <xf numFmtId="0" fontId="36" fillId="0" borderId="53" xfId="0" applyFont="1" applyBorder="1" applyProtection="1">
      <protection locked="0"/>
    </xf>
    <xf numFmtId="0" fontId="36" fillId="0" borderId="49" xfId="0" applyFont="1" applyBorder="1" applyAlignment="1" applyProtection="1">
      <alignment horizontal="center"/>
      <protection locked="0"/>
    </xf>
    <xf numFmtId="0" fontId="36" fillId="0" borderId="21" xfId="0" applyFont="1" applyBorder="1" applyAlignment="1" applyProtection="1">
      <alignment horizontal="justify" vertical="center" wrapText="1"/>
      <protection locked="0"/>
    </xf>
    <xf numFmtId="9" fontId="36" fillId="0" borderId="11" xfId="0" applyNumberFormat="1" applyFont="1" applyBorder="1" applyAlignment="1" applyProtection="1">
      <alignment horizontal="center" vertical="center"/>
      <protection locked="0"/>
    </xf>
    <xf numFmtId="44" fontId="36" fillId="0" borderId="11" xfId="1" applyFont="1" applyFill="1" applyBorder="1" applyProtection="1">
      <protection locked="0"/>
    </xf>
    <xf numFmtId="0" fontId="36" fillId="0" borderId="11" xfId="0" applyFont="1" applyBorder="1" applyProtection="1">
      <protection locked="0"/>
    </xf>
    <xf numFmtId="9" fontId="36" fillId="0" borderId="11" xfId="0" applyNumberFormat="1" applyFont="1" applyBorder="1" applyAlignment="1" applyProtection="1">
      <alignment horizontal="center"/>
      <protection locked="0"/>
    </xf>
    <xf numFmtId="0" fontId="36" fillId="0" borderId="17" xfId="0" applyFont="1" applyBorder="1" applyProtection="1">
      <protection locked="0"/>
    </xf>
    <xf numFmtId="0" fontId="36" fillId="0" borderId="17" xfId="0" applyFont="1" applyBorder="1"/>
    <xf numFmtId="0" fontId="36" fillId="0" borderId="4" xfId="0" applyFont="1" applyBorder="1"/>
    <xf numFmtId="9" fontId="36" fillId="0" borderId="4" xfId="2" applyFont="1" applyFill="1" applyBorder="1" applyAlignment="1" applyProtection="1">
      <alignment horizontal="center" vertical="center"/>
      <protection locked="0"/>
    </xf>
    <xf numFmtId="44" fontId="36" fillId="0" borderId="4" xfId="1" applyFont="1" applyFill="1" applyBorder="1" applyProtection="1">
      <protection locked="0"/>
    </xf>
    <xf numFmtId="0" fontId="36" fillId="0" borderId="11" xfId="2" applyNumberFormat="1" applyFont="1" applyFill="1" applyBorder="1" applyAlignment="1" applyProtection="1">
      <alignment horizontal="center" vertical="center"/>
      <protection locked="0"/>
    </xf>
    <xf numFmtId="9" fontId="36" fillId="0" borderId="11" xfId="2" applyFont="1" applyFill="1" applyBorder="1" applyAlignment="1" applyProtection="1">
      <alignment horizontal="center" vertical="center"/>
      <protection locked="0"/>
    </xf>
    <xf numFmtId="0" fontId="0" fillId="0" borderId="17" xfId="0" applyBorder="1" applyAlignment="1" applyProtection="1">
      <alignment horizontal="justify" vertical="center" wrapText="1"/>
      <protection locked="0"/>
    </xf>
    <xf numFmtId="0" fontId="0" fillId="0" borderId="17" xfId="0" applyBorder="1" applyAlignment="1">
      <alignment horizontal="justify"/>
    </xf>
    <xf numFmtId="9" fontId="0" fillId="0" borderId="17" xfId="2" applyFont="1" applyFill="1" applyBorder="1" applyAlignment="1" applyProtection="1">
      <alignment vertical="center"/>
      <protection locked="0"/>
    </xf>
    <xf numFmtId="9" fontId="0" fillId="0" borderId="17" xfId="0" applyNumberFormat="1" applyBorder="1" applyAlignment="1">
      <alignment horizontal="center" vertical="center"/>
    </xf>
    <xf numFmtId="0" fontId="0" fillId="0" borderId="4" xfId="0" applyBorder="1" applyAlignment="1" applyProtection="1">
      <alignment horizontal="justify" vertical="center" wrapText="1"/>
      <protection locked="0"/>
    </xf>
    <xf numFmtId="0" fontId="0" fillId="0" borderId="4" xfId="0" applyBorder="1" applyAlignment="1">
      <alignment horizontal="justify"/>
    </xf>
    <xf numFmtId="9" fontId="0" fillId="0" borderId="4" xfId="2" applyFont="1" applyFill="1" applyBorder="1" applyAlignment="1" applyProtection="1">
      <alignment horizontal="center" vertical="center"/>
      <protection locked="0"/>
    </xf>
    <xf numFmtId="9" fontId="0" fillId="0" borderId="4" xfId="2" applyFont="1" applyFill="1" applyBorder="1" applyAlignment="1" applyProtection="1">
      <alignment vertical="center"/>
      <protection locked="0"/>
    </xf>
    <xf numFmtId="0" fontId="0" fillId="0" borderId="4" xfId="0" applyBorder="1" applyAlignment="1" applyProtection="1">
      <alignment vertical="center"/>
      <protection locked="0"/>
    </xf>
    <xf numFmtId="9" fontId="0" fillId="0" borderId="4" xfId="2" applyFont="1" applyBorder="1" applyAlignment="1" applyProtection="1">
      <alignment horizontal="center" vertical="center"/>
    </xf>
    <xf numFmtId="9" fontId="0" fillId="0" borderId="4" xfId="0" applyNumberFormat="1" applyBorder="1" applyAlignment="1">
      <alignment horizontal="center" vertical="center"/>
    </xf>
    <xf numFmtId="44" fontId="0" fillId="0" borderId="4" xfId="1" applyFont="1" applyFill="1" applyBorder="1" applyProtection="1">
      <protection locked="0"/>
    </xf>
    <xf numFmtId="9" fontId="0" fillId="0" borderId="4" xfId="0" applyNumberFormat="1" applyBorder="1" applyAlignment="1" applyProtection="1">
      <alignment horizontal="center" vertical="center"/>
      <protection locked="0"/>
    </xf>
    <xf numFmtId="9" fontId="0" fillId="0" borderId="4" xfId="0" applyNumberFormat="1" applyBorder="1" applyAlignment="1" applyProtection="1">
      <alignment vertical="center"/>
      <protection locked="0"/>
    </xf>
    <xf numFmtId="9" fontId="0" fillId="0" borderId="11" xfId="2" applyFont="1" applyFill="1" applyBorder="1" applyAlignment="1" applyProtection="1">
      <alignment horizontal="center" vertical="center"/>
      <protection locked="0"/>
    </xf>
    <xf numFmtId="9" fontId="0" fillId="0" borderId="11" xfId="0" applyNumberFormat="1" applyBorder="1" applyAlignment="1" applyProtection="1">
      <alignment horizontal="center" vertical="center"/>
      <protection locked="0"/>
    </xf>
    <xf numFmtId="9" fontId="0" fillId="0" borderId="11" xfId="0" applyNumberFormat="1" applyBorder="1" applyAlignment="1" applyProtection="1">
      <alignment vertical="center"/>
      <protection locked="0"/>
    </xf>
    <xf numFmtId="0" fontId="0" fillId="0" borderId="11" xfId="0" applyBorder="1" applyProtection="1">
      <protection locked="0"/>
    </xf>
    <xf numFmtId="9" fontId="0" fillId="0" borderId="11" xfId="0" applyNumberFormat="1" applyBorder="1" applyAlignment="1">
      <alignment horizontal="center" vertical="center"/>
    </xf>
    <xf numFmtId="0" fontId="0" fillId="0" borderId="4" xfId="0" applyBorder="1" applyAlignment="1" applyProtection="1">
      <alignment horizontal="center" vertical="center"/>
      <protection locked="0"/>
    </xf>
    <xf numFmtId="0" fontId="0" fillId="0" borderId="4" xfId="0" applyBorder="1" applyProtection="1">
      <protection locked="0"/>
    </xf>
    <xf numFmtId="0" fontId="36" fillId="0" borderId="4" xfId="0" applyFont="1" applyBorder="1" applyAlignment="1">
      <alignment horizontal="justify"/>
    </xf>
    <xf numFmtId="9" fontId="36" fillId="0" borderId="4" xfId="2" applyFont="1" applyFill="1" applyBorder="1" applyAlignment="1" applyProtection="1">
      <alignment vertical="center"/>
      <protection locked="0"/>
    </xf>
    <xf numFmtId="0" fontId="36" fillId="0" borderId="4" xfId="0" applyFont="1" applyBorder="1" applyAlignment="1">
      <alignment horizontal="justify" vertical="center" wrapText="1"/>
    </xf>
    <xf numFmtId="44" fontId="36" fillId="0" borderId="4" xfId="1" applyFont="1" applyFill="1" applyBorder="1" applyAlignment="1" applyProtection="1">
      <alignment horizontal="center" vertical="center"/>
      <protection locked="0"/>
    </xf>
    <xf numFmtId="9" fontId="36" fillId="0" borderId="4" xfId="0" applyNumberFormat="1" applyFont="1" applyBorder="1" applyAlignment="1" applyProtection="1">
      <alignment vertical="center"/>
      <protection locked="0"/>
    </xf>
    <xf numFmtId="44" fontId="36" fillId="0" borderId="4" xfId="1" applyFont="1" applyBorder="1" applyAlignment="1" applyProtection="1">
      <alignment horizontal="center"/>
      <protection locked="0"/>
    </xf>
    <xf numFmtId="0" fontId="36" fillId="0" borderId="4" xfId="0" applyFont="1" applyBorder="1" applyAlignment="1">
      <alignment horizontal="left" vertical="center"/>
    </xf>
    <xf numFmtId="0" fontId="36" fillId="0" borderId="4" xfId="0" applyFont="1" applyBorder="1" applyAlignment="1">
      <alignment horizontal="left" vertical="center" wrapText="1"/>
    </xf>
    <xf numFmtId="0" fontId="36" fillId="0" borderId="49" xfId="0" applyFont="1" applyBorder="1" applyAlignment="1" applyProtection="1">
      <alignment horizontal="center" vertical="center"/>
      <protection locked="0"/>
    </xf>
    <xf numFmtId="0" fontId="36" fillId="0" borderId="53" xfId="0" applyFont="1" applyBorder="1" applyAlignment="1" applyProtection="1">
      <alignment horizontal="left" vertical="center" wrapText="1"/>
      <protection locked="0"/>
    </xf>
    <xf numFmtId="0" fontId="36" fillId="0" borderId="53" xfId="0" applyFont="1" applyBorder="1" applyAlignment="1">
      <alignment vertical="center" wrapText="1"/>
    </xf>
    <xf numFmtId="0" fontId="36" fillId="0" borderId="17" xfId="0" applyFont="1" applyBorder="1" applyAlignment="1">
      <alignment horizontal="justify" vertical="center" wrapText="1"/>
    </xf>
    <xf numFmtId="9" fontId="36" fillId="0" borderId="17" xfId="2" applyFont="1" applyFill="1" applyBorder="1" applyAlignment="1" applyProtection="1">
      <alignment horizontal="center" vertical="center"/>
      <protection locked="0"/>
    </xf>
    <xf numFmtId="9" fontId="36" fillId="0" borderId="18" xfId="0" applyNumberFormat="1" applyFont="1" applyBorder="1" applyAlignment="1">
      <alignment horizontal="center" vertical="center"/>
    </xf>
    <xf numFmtId="0" fontId="52" fillId="0" borderId="23" xfId="0" applyFont="1" applyBorder="1" applyAlignment="1">
      <alignment horizontal="center" vertical="center"/>
    </xf>
    <xf numFmtId="0" fontId="36" fillId="0" borderId="18" xfId="0" applyFont="1" applyBorder="1" applyAlignment="1" applyProtection="1">
      <alignment vertical="center"/>
      <protection locked="0"/>
    </xf>
    <xf numFmtId="9" fontId="36" fillId="0" borderId="20" xfId="0" applyNumberFormat="1" applyFont="1" applyBorder="1" applyAlignment="1">
      <alignment horizontal="center" vertical="center"/>
    </xf>
    <xf numFmtId="0" fontId="52" fillId="0" borderId="6" xfId="0" applyFont="1" applyBorder="1" applyAlignment="1">
      <alignment horizontal="center" vertical="center"/>
    </xf>
    <xf numFmtId="9" fontId="36" fillId="0" borderId="4" xfId="2" applyFont="1" applyFill="1" applyBorder="1" applyProtection="1">
      <protection locked="0"/>
    </xf>
    <xf numFmtId="0" fontId="36" fillId="0" borderId="20" xfId="0" applyFont="1" applyBorder="1" applyProtection="1">
      <protection locked="0"/>
    </xf>
    <xf numFmtId="0" fontId="36" fillId="0" borderId="54" xfId="0" applyFont="1" applyBorder="1" applyAlignment="1" applyProtection="1">
      <alignment horizontal="left" vertical="center" wrapText="1"/>
      <protection locked="0"/>
    </xf>
    <xf numFmtId="0" fontId="36" fillId="0" borderId="4" xfId="0" applyFont="1" applyBorder="1" applyAlignment="1">
      <alignment horizontal="justify" vertical="center"/>
    </xf>
    <xf numFmtId="44" fontId="36" fillId="0" borderId="4" xfId="1" applyFont="1" applyBorder="1" applyProtection="1">
      <protection locked="0"/>
    </xf>
    <xf numFmtId="0" fontId="36" fillId="0" borderId="20" xfId="0" applyFont="1" applyBorder="1" applyAlignment="1">
      <alignment horizontal="center" vertical="center"/>
    </xf>
    <xf numFmtId="0" fontId="36" fillId="0" borderId="11" xfId="0" applyFont="1" applyBorder="1" applyAlignment="1">
      <alignment horizontal="justify" vertical="center"/>
    </xf>
    <xf numFmtId="0" fontId="36" fillId="0" borderId="11" xfId="0" applyFont="1" applyBorder="1" applyAlignment="1">
      <alignment horizontal="justify" vertical="center" wrapText="1"/>
    </xf>
    <xf numFmtId="44" fontId="36" fillId="0" borderId="11" xfId="1" applyFont="1" applyBorder="1" applyProtection="1">
      <protection locked="0"/>
    </xf>
    <xf numFmtId="0" fontId="36" fillId="0" borderId="19" xfId="0" applyFont="1" applyBorder="1" applyAlignment="1" applyProtection="1">
      <alignment horizontal="center" vertical="center"/>
      <protection locked="0"/>
    </xf>
    <xf numFmtId="0" fontId="52" fillId="0" borderId="24" xfId="0" applyFont="1" applyBorder="1" applyAlignment="1">
      <alignment horizontal="center" vertical="center"/>
    </xf>
    <xf numFmtId="0" fontId="36" fillId="0" borderId="19" xfId="0" applyFont="1" applyBorder="1" applyProtection="1">
      <protection locked="0"/>
    </xf>
    <xf numFmtId="0" fontId="36" fillId="0" borderId="18" xfId="0" applyFont="1" applyBorder="1" applyAlignment="1" applyProtection="1">
      <alignment horizontal="left" vertical="top" wrapText="1"/>
      <protection locked="0"/>
    </xf>
    <xf numFmtId="0" fontId="36" fillId="0" borderId="4" xfId="0" applyFont="1" applyBorder="1" applyAlignment="1" applyProtection="1">
      <alignment horizontal="left" vertical="top" wrapText="1"/>
      <protection locked="0"/>
    </xf>
    <xf numFmtId="9" fontId="36" fillId="0" borderId="4" xfId="0" applyNumberFormat="1" applyFont="1" applyBorder="1" applyAlignment="1" applyProtection="1">
      <alignment horizontal="left" vertical="center" wrapText="1"/>
      <protection locked="0"/>
    </xf>
    <xf numFmtId="0" fontId="36" fillId="0" borderId="20" xfId="0" applyFont="1" applyBorder="1" applyAlignment="1" applyProtection="1">
      <alignment horizontal="left" vertical="top"/>
      <protection locked="0"/>
    </xf>
    <xf numFmtId="0" fontId="36" fillId="0" borderId="54" xfId="0" applyFont="1" applyBorder="1" applyAlignment="1" applyProtection="1">
      <alignment horizontal="justify" vertical="center" wrapText="1"/>
      <protection locked="0"/>
    </xf>
    <xf numFmtId="0" fontId="36" fillId="0" borderId="4" xfId="0" applyFont="1" applyBorder="1" applyAlignment="1" applyProtection="1">
      <alignment horizontal="left" vertical="top"/>
      <protection locked="0"/>
    </xf>
    <xf numFmtId="0" fontId="36" fillId="0" borderId="20" xfId="0" applyFont="1" applyBorder="1" applyAlignment="1" applyProtection="1">
      <alignment horizontal="left" vertical="top" wrapText="1"/>
      <protection locked="0"/>
    </xf>
    <xf numFmtId="3" fontId="36" fillId="0" borderId="4" xfId="2" applyNumberFormat="1" applyFont="1" applyFill="1" applyBorder="1" applyAlignment="1" applyProtection="1">
      <alignment horizontal="center" vertical="center"/>
      <protection locked="0"/>
    </xf>
    <xf numFmtId="3" fontId="36" fillId="0" borderId="11" xfId="2" applyNumberFormat="1" applyFont="1" applyFill="1" applyBorder="1" applyAlignment="1" applyProtection="1">
      <alignment vertical="center"/>
      <protection locked="0"/>
    </xf>
    <xf numFmtId="44" fontId="36" fillId="0" borderId="11" xfId="1" applyFont="1" applyFill="1" applyBorder="1" applyAlignment="1" applyProtection="1">
      <alignment horizontal="center" vertical="center"/>
      <protection locked="0"/>
    </xf>
    <xf numFmtId="0" fontId="36" fillId="0" borderId="11" xfId="0" applyFont="1" applyBorder="1" applyAlignment="1" applyProtection="1">
      <alignment horizontal="left" vertical="top" wrapText="1"/>
      <protection locked="0"/>
    </xf>
    <xf numFmtId="0" fontId="36" fillId="0" borderId="19" xfId="0" applyFont="1" applyBorder="1" applyAlignment="1" applyProtection="1">
      <alignment horizontal="left" vertical="top" wrapText="1"/>
      <protection locked="0"/>
    </xf>
    <xf numFmtId="0" fontId="51" fillId="0" borderId="4" xfId="0" applyFont="1" applyBorder="1" applyAlignment="1">
      <alignment horizontal="justify" vertical="center" wrapText="1"/>
    </xf>
    <xf numFmtId="0" fontId="51" fillId="0" borderId="17" xfId="0" applyFont="1" applyBorder="1" applyAlignment="1">
      <alignment vertical="center" wrapText="1"/>
    </xf>
    <xf numFmtId="0" fontId="51" fillId="0" borderId="4" xfId="0" applyFont="1" applyBorder="1" applyAlignment="1">
      <alignment horizontal="justify"/>
    </xf>
    <xf numFmtId="9" fontId="36" fillId="0" borderId="4" xfId="0" applyNumberFormat="1" applyFont="1" applyBorder="1" applyAlignment="1">
      <alignment horizontal="center" vertical="center" wrapText="1"/>
    </xf>
    <xf numFmtId="0" fontId="51" fillId="0" borderId="11" xfId="0" applyFont="1" applyBorder="1" applyAlignment="1">
      <alignment horizontal="justify"/>
    </xf>
    <xf numFmtId="0" fontId="51" fillId="0" borderId="17" xfId="0" applyFont="1" applyBorder="1" applyAlignment="1">
      <alignment horizontal="justify"/>
    </xf>
    <xf numFmtId="9" fontId="36" fillId="0" borderId="26" xfId="2" applyFont="1" applyFill="1" applyBorder="1" applyAlignment="1" applyProtection="1">
      <alignment horizontal="center" vertical="center"/>
      <protection locked="0"/>
    </xf>
    <xf numFmtId="9" fontId="36" fillId="0" borderId="4" xfId="2" applyFont="1" applyBorder="1" applyAlignment="1" applyProtection="1">
      <alignment horizontal="center" vertical="center"/>
      <protection locked="0"/>
    </xf>
    <xf numFmtId="9" fontId="36" fillId="0" borderId="17" xfId="0" applyNumberFormat="1" applyFont="1" applyBorder="1" applyAlignment="1" applyProtection="1">
      <alignment horizontal="center" vertical="center"/>
      <protection locked="0"/>
    </xf>
    <xf numFmtId="0" fontId="51" fillId="0" borderId="17" xfId="0" applyFont="1" applyBorder="1" applyAlignment="1">
      <alignment horizontal="justify" vertical="center" wrapText="1"/>
    </xf>
    <xf numFmtId="0" fontId="23" fillId="0" borderId="17" xfId="0" applyFont="1" applyBorder="1" applyAlignment="1">
      <alignment horizontal="justify" vertical="center" wrapText="1"/>
    </xf>
    <xf numFmtId="0" fontId="0" fillId="0" borderId="4" xfId="0" applyBorder="1" applyAlignment="1">
      <alignment vertical="center" wrapText="1"/>
    </xf>
    <xf numFmtId="0" fontId="23" fillId="0" borderId="11" xfId="0" applyFont="1" applyBorder="1" applyAlignment="1">
      <alignment horizontal="left" vertical="center" wrapText="1"/>
    </xf>
    <xf numFmtId="0" fontId="0" fillId="0" borderId="11" xfId="0" applyBorder="1" applyAlignment="1">
      <alignment vertical="center" wrapText="1"/>
    </xf>
    <xf numFmtId="9" fontId="0" fillId="0" borderId="11" xfId="2" applyFont="1" applyFill="1" applyBorder="1" applyAlignment="1">
      <alignment vertical="center"/>
    </xf>
    <xf numFmtId="9" fontId="0" fillId="0" borderId="11" xfId="0" applyNumberFormat="1" applyBorder="1" applyAlignment="1">
      <alignment vertical="center"/>
    </xf>
    <xf numFmtId="0" fontId="0" fillId="0" borderId="11" xfId="0" applyBorder="1" applyAlignment="1">
      <alignment horizontal="left" vertical="center" wrapText="1"/>
    </xf>
    <xf numFmtId="0" fontId="0" fillId="0" borderId="11" xfId="0" applyBorder="1"/>
    <xf numFmtId="0" fontId="0" fillId="0" borderId="19" xfId="0" applyBorder="1"/>
    <xf numFmtId="164" fontId="0" fillId="0" borderId="17" xfId="1" applyNumberFormat="1" applyFont="1" applyFill="1" applyBorder="1" applyAlignment="1" applyProtection="1">
      <alignment vertical="center" wrapText="1"/>
      <protection locked="0"/>
    </xf>
    <xf numFmtId="0" fontId="0" fillId="0" borderId="17" xfId="0" applyBorder="1" applyAlignment="1" applyProtection="1">
      <alignment vertical="center"/>
      <protection locked="0"/>
    </xf>
    <xf numFmtId="9" fontId="0" fillId="0" borderId="17" xfId="2" applyFont="1" applyBorder="1" applyAlignment="1" applyProtection="1">
      <alignment horizontal="center" vertical="center"/>
    </xf>
    <xf numFmtId="0" fontId="0" fillId="0" borderId="4" xfId="0" applyBorder="1" applyAlignment="1">
      <alignment horizontal="justify" wrapText="1"/>
    </xf>
    <xf numFmtId="164" fontId="0" fillId="0" borderId="4" xfId="1" applyNumberFormat="1" applyFont="1" applyFill="1" applyBorder="1" applyAlignment="1" applyProtection="1">
      <alignment wrapText="1"/>
      <protection locked="0"/>
    </xf>
    <xf numFmtId="9" fontId="6" fillId="0" borderId="4" xfId="2" applyFont="1" applyFill="1" applyBorder="1" applyAlignment="1" applyProtection="1">
      <alignment horizontal="center" vertical="center"/>
      <protection locked="0"/>
    </xf>
    <xf numFmtId="0" fontId="0" fillId="0" borderId="4" xfId="0" applyBorder="1" applyAlignment="1" applyProtection="1">
      <alignment wrapText="1"/>
      <protection locked="0"/>
    </xf>
    <xf numFmtId="44" fontId="0" fillId="0" borderId="4" xfId="0" applyNumberFormat="1" applyBorder="1" applyProtection="1">
      <protection locked="0"/>
    </xf>
    <xf numFmtId="0" fontId="6" fillId="0" borderId="4" xfId="2" applyNumberFormat="1" applyFont="1" applyFill="1" applyBorder="1" applyAlignment="1" applyProtection="1">
      <alignment horizontal="center" vertical="center"/>
      <protection locked="0"/>
    </xf>
    <xf numFmtId="0" fontId="0" fillId="0" borderId="4" xfId="0" applyBorder="1" applyAlignment="1" applyProtection="1">
      <alignment horizontal="justify" wrapText="1"/>
      <protection locked="0"/>
    </xf>
    <xf numFmtId="0" fontId="0" fillId="0" borderId="4" xfId="2" applyNumberFormat="1" applyFont="1" applyFill="1" applyBorder="1" applyAlignment="1" applyProtection="1">
      <alignment horizontal="center" vertical="center"/>
      <protection locked="0"/>
    </xf>
    <xf numFmtId="0" fontId="0" fillId="0" borderId="11" xfId="0" applyBorder="1" applyAlignment="1" applyProtection="1">
      <alignment horizontal="justify" wrapText="1"/>
      <protection locked="0"/>
    </xf>
    <xf numFmtId="0" fontId="0" fillId="0" borderId="11" xfId="0" applyBorder="1" applyAlignment="1" applyProtection="1">
      <alignment wrapText="1"/>
      <protection locked="0"/>
    </xf>
    <xf numFmtId="9" fontId="0" fillId="0" borderId="11" xfId="2" applyFont="1" applyBorder="1" applyAlignment="1" applyProtection="1">
      <alignment horizontal="center" vertical="center"/>
    </xf>
    <xf numFmtId="0" fontId="36" fillId="0" borderId="17" xfId="0" applyFont="1" applyBorder="1" applyAlignment="1">
      <alignment horizontal="justify" wrapText="1"/>
    </xf>
    <xf numFmtId="0" fontId="36" fillId="0" borderId="17" xfId="2" applyNumberFormat="1" applyFont="1" applyFill="1" applyBorder="1" applyAlignment="1" applyProtection="1">
      <alignment vertical="center"/>
      <protection locked="0"/>
    </xf>
    <xf numFmtId="9" fontId="36" fillId="0" borderId="17" xfId="2" applyFont="1" applyFill="1" applyBorder="1" applyAlignment="1" applyProtection="1">
      <alignment vertical="center"/>
      <protection locked="0"/>
    </xf>
    <xf numFmtId="164" fontId="36" fillId="0" borderId="17" xfId="1" applyNumberFormat="1" applyFont="1" applyFill="1" applyBorder="1" applyAlignment="1" applyProtection="1">
      <alignment vertical="center" wrapText="1"/>
      <protection locked="0"/>
    </xf>
    <xf numFmtId="0" fontId="36" fillId="0" borderId="4" xfId="2" applyNumberFormat="1" applyFont="1" applyFill="1" applyBorder="1" applyAlignment="1" applyProtection="1">
      <alignment vertical="center"/>
      <protection locked="0"/>
    </xf>
    <xf numFmtId="164" fontId="36" fillId="0" borderId="4" xfId="1" applyNumberFormat="1" applyFont="1" applyFill="1" applyBorder="1" applyAlignment="1" applyProtection="1">
      <alignment wrapText="1"/>
      <protection locked="0"/>
    </xf>
    <xf numFmtId="0" fontId="36" fillId="6" borderId="4" xfId="0" applyFont="1" applyFill="1" applyBorder="1" applyAlignment="1" applyProtection="1">
      <alignment horizontal="center" vertical="center" wrapText="1"/>
      <protection locked="0"/>
    </xf>
    <xf numFmtId="44" fontId="36" fillId="0" borderId="4" xfId="0" applyNumberFormat="1" applyFont="1" applyBorder="1" applyProtection="1">
      <protection locked="0"/>
    </xf>
    <xf numFmtId="0" fontId="36" fillId="0" borderId="4" xfId="0" applyFont="1" applyBorder="1" applyAlignment="1" applyProtection="1">
      <alignment vertical="center" wrapText="1"/>
      <protection locked="0"/>
    </xf>
    <xf numFmtId="9" fontId="36" fillId="0" borderId="4" xfId="0" applyNumberFormat="1" applyFont="1" applyBorder="1" applyAlignment="1" applyProtection="1">
      <alignment vertical="center" wrapText="1"/>
      <protection locked="0"/>
    </xf>
    <xf numFmtId="0" fontId="36" fillId="0" borderId="20" xfId="0" applyFont="1" applyBorder="1" applyAlignment="1" applyProtection="1">
      <alignment wrapText="1"/>
      <protection locked="0"/>
    </xf>
    <xf numFmtId="3" fontId="36" fillId="0" borderId="4" xfId="0" applyNumberFormat="1" applyFont="1" applyBorder="1" applyAlignment="1" applyProtection="1">
      <alignment vertical="center"/>
      <protection locked="0"/>
    </xf>
    <xf numFmtId="0" fontId="36" fillId="0" borderId="11" xfId="0" applyFont="1" applyBorder="1" applyAlignment="1" applyProtection="1">
      <alignment horizontal="justify" wrapText="1"/>
      <protection locked="0"/>
    </xf>
    <xf numFmtId="0" fontId="36" fillId="0" borderId="11" xfId="0" applyFont="1" applyBorder="1" applyAlignment="1" applyProtection="1">
      <alignment wrapText="1"/>
      <protection locked="0"/>
    </xf>
    <xf numFmtId="0" fontId="0" fillId="0" borderId="17" xfId="2" applyNumberFormat="1" applyFont="1" applyFill="1" applyBorder="1" applyAlignment="1" applyProtection="1">
      <alignment horizontal="center" vertical="center" wrapText="1"/>
      <protection locked="0"/>
    </xf>
    <xf numFmtId="0" fontId="0" fillId="0" borderId="17" xfId="2" applyNumberFormat="1" applyFont="1" applyFill="1" applyBorder="1" applyAlignment="1" applyProtection="1">
      <alignment horizontal="center" vertical="center"/>
      <protection locked="0"/>
    </xf>
    <xf numFmtId="0" fontId="6" fillId="0" borderId="17" xfId="2" applyNumberFormat="1" applyFont="1" applyFill="1" applyBorder="1" applyAlignment="1" applyProtection="1">
      <alignment horizontal="center" vertical="center"/>
      <protection locked="0"/>
    </xf>
    <xf numFmtId="44" fontId="6" fillId="0" borderId="4" xfId="1" applyFont="1" applyFill="1" applyBorder="1" applyAlignment="1" applyProtection="1">
      <alignment wrapText="1"/>
      <protection locked="0"/>
    </xf>
    <xf numFmtId="9" fontId="6" fillId="0" borderId="4" xfId="2" applyFont="1" applyFill="1" applyBorder="1" applyAlignment="1" applyProtection="1">
      <alignment horizontal="center"/>
      <protection locked="0"/>
    </xf>
    <xf numFmtId="3" fontId="0" fillId="0" borderId="4" xfId="2" applyNumberFormat="1" applyFont="1" applyFill="1" applyBorder="1" applyAlignment="1" applyProtection="1">
      <alignment horizontal="center" vertical="center"/>
      <protection locked="0"/>
    </xf>
    <xf numFmtId="0" fontId="0" fillId="0" borderId="11" xfId="0" applyBorder="1" applyAlignment="1">
      <alignment horizontal="justify"/>
    </xf>
    <xf numFmtId="9" fontId="6" fillId="0" borderId="11" xfId="2" applyFont="1" applyFill="1" applyBorder="1" applyAlignment="1" applyProtection="1">
      <alignment horizontal="center" vertical="center"/>
      <protection locked="0"/>
    </xf>
    <xf numFmtId="0" fontId="51" fillId="6" borderId="17" xfId="4" quotePrefix="1" applyFont="1" applyFill="1" applyBorder="1" applyAlignment="1">
      <alignment horizontal="justify" vertical="center" wrapText="1"/>
    </xf>
    <xf numFmtId="0" fontId="51" fillId="6" borderId="4" xfId="0" applyFont="1" applyFill="1" applyBorder="1" applyAlignment="1" applyProtection="1">
      <alignment horizontal="center" vertical="center" wrapText="1"/>
      <protection locked="0"/>
    </xf>
    <xf numFmtId="0" fontId="51" fillId="6" borderId="4" xfId="4" quotePrefix="1" applyFont="1" applyFill="1" applyBorder="1" applyAlignment="1">
      <alignment horizontal="justify" vertical="center" wrapText="1"/>
    </xf>
    <xf numFmtId="0" fontId="51" fillId="6" borderId="20" xfId="0" applyFont="1" applyFill="1" applyBorder="1" applyAlignment="1" applyProtection="1">
      <alignment horizontal="center" vertical="center" wrapText="1"/>
      <protection locked="0"/>
    </xf>
    <xf numFmtId="9" fontId="51" fillId="6" borderId="4" xfId="2" applyFont="1" applyFill="1" applyBorder="1" applyAlignment="1" applyProtection="1">
      <alignment horizontal="center"/>
      <protection locked="0"/>
    </xf>
    <xf numFmtId="0" fontId="51" fillId="6" borderId="4" xfId="0" applyFont="1" applyFill="1" applyBorder="1" applyAlignment="1" applyProtection="1">
      <alignment horizontal="justify" wrapText="1"/>
      <protection locked="0"/>
    </xf>
    <xf numFmtId="0" fontId="51" fillId="6" borderId="11" xfId="0" applyFont="1" applyFill="1" applyBorder="1" applyAlignment="1" applyProtection="1">
      <alignment horizontal="center" vertical="center" wrapText="1"/>
      <protection locked="0"/>
    </xf>
    <xf numFmtId="0" fontId="51" fillId="6" borderId="11" xfId="2" applyNumberFormat="1" applyFont="1" applyFill="1" applyBorder="1" applyAlignment="1" applyProtection="1">
      <alignment vertical="center"/>
      <protection locked="0"/>
    </xf>
    <xf numFmtId="0" fontId="51" fillId="6" borderId="11" xfId="0" applyFont="1" applyFill="1" applyBorder="1" applyAlignment="1" applyProtection="1">
      <alignment vertical="center"/>
      <protection locked="0"/>
    </xf>
    <xf numFmtId="1" fontId="51" fillId="6" borderId="11" xfId="2" applyNumberFormat="1" applyFont="1" applyFill="1" applyBorder="1" applyAlignment="1" applyProtection="1">
      <alignment horizontal="center" vertical="center"/>
      <protection locked="0"/>
    </xf>
    <xf numFmtId="9" fontId="51" fillId="6" borderId="11" xfId="0" applyNumberFormat="1" applyFont="1" applyFill="1" applyBorder="1" applyAlignment="1">
      <alignment horizontal="center" vertical="center"/>
    </xf>
    <xf numFmtId="0" fontId="52" fillId="6" borderId="11" xfId="0" applyFont="1" applyFill="1" applyBorder="1" applyAlignment="1">
      <alignment vertical="center"/>
    </xf>
    <xf numFmtId="0" fontId="51" fillId="0" borderId="17" xfId="0" applyFont="1" applyBorder="1" applyAlignment="1">
      <alignment horizontal="justify" wrapText="1"/>
    </xf>
    <xf numFmtId="164" fontId="36" fillId="0" borderId="17" xfId="1" applyNumberFormat="1" applyFont="1" applyFill="1" applyBorder="1" applyAlignment="1" applyProtection="1">
      <alignment vertical="center"/>
      <protection locked="0"/>
    </xf>
    <xf numFmtId="0" fontId="51" fillId="0" borderId="4" xfId="0" applyFont="1" applyBorder="1" applyAlignment="1">
      <alignment horizontal="justify" wrapText="1"/>
    </xf>
    <xf numFmtId="164" fontId="36" fillId="0" borderId="4" xfId="1" applyNumberFormat="1" applyFont="1" applyFill="1" applyBorder="1" applyAlignment="1" applyProtection="1">
      <protection locked="0"/>
    </xf>
    <xf numFmtId="0" fontId="36" fillId="0" borderId="26" xfId="2" applyNumberFormat="1" applyFont="1" applyFill="1" applyBorder="1" applyAlignment="1" applyProtection="1">
      <alignment horizontal="center" vertical="center"/>
      <protection locked="0"/>
    </xf>
    <xf numFmtId="0" fontId="36" fillId="0" borderId="4" xfId="2" applyNumberFormat="1" applyFont="1" applyFill="1" applyBorder="1" applyAlignment="1" applyProtection="1">
      <alignment horizontal="center" vertical="center"/>
    </xf>
    <xf numFmtId="0" fontId="51" fillId="6" borderId="4" xfId="0" applyFont="1" applyFill="1" applyBorder="1" applyAlignment="1">
      <alignment horizontal="justify" wrapText="1"/>
    </xf>
    <xf numFmtId="0" fontId="36" fillId="6" borderId="4" xfId="0" applyFont="1" applyFill="1" applyBorder="1" applyAlignment="1" applyProtection="1">
      <alignment horizontal="justify" vertical="center" wrapText="1"/>
      <protection locked="0"/>
    </xf>
    <xf numFmtId="0" fontId="36" fillId="6" borderId="4" xfId="0" applyFont="1" applyFill="1" applyBorder="1" applyProtection="1">
      <protection locked="0"/>
    </xf>
    <xf numFmtId="0" fontId="36" fillId="6" borderId="4" xfId="2" applyNumberFormat="1" applyFont="1" applyFill="1" applyBorder="1" applyAlignment="1" applyProtection="1">
      <alignment horizontal="center" vertical="center"/>
    </xf>
    <xf numFmtId="9" fontId="36" fillId="6" borderId="4" xfId="0" applyNumberFormat="1" applyFont="1" applyFill="1" applyBorder="1" applyAlignment="1">
      <alignment horizontal="center" vertical="center"/>
    </xf>
    <xf numFmtId="0" fontId="51" fillId="0" borderId="4" xfId="2" applyNumberFormat="1" applyFont="1" applyFill="1" applyBorder="1" applyAlignment="1" applyProtection="1">
      <alignment horizontal="center" vertical="center"/>
      <protection locked="0"/>
    </xf>
    <xf numFmtId="9" fontId="36" fillId="0" borderId="4" xfId="0" applyNumberFormat="1" applyFont="1" applyBorder="1" applyAlignment="1" applyProtection="1">
      <alignment horizontal="center" vertical="center" wrapText="1"/>
      <protection locked="0"/>
    </xf>
    <xf numFmtId="9" fontId="36" fillId="0" borderId="4" xfId="0" applyNumberFormat="1" applyFont="1" applyBorder="1" applyAlignment="1" applyProtection="1">
      <alignment horizontal="center"/>
      <protection locked="0"/>
    </xf>
    <xf numFmtId="0" fontId="36" fillId="6" borderId="17" xfId="0" applyFont="1" applyFill="1" applyBorder="1" applyAlignment="1" applyProtection="1">
      <alignment horizontal="justify" wrapText="1"/>
      <protection locked="0"/>
    </xf>
    <xf numFmtId="0" fontId="51" fillId="0" borderId="17" xfId="0" applyFont="1" applyBorder="1" applyAlignment="1" applyProtection="1">
      <alignment horizontal="justify" vertical="center" wrapText="1"/>
      <protection locked="0"/>
    </xf>
    <xf numFmtId="0" fontId="36" fillId="6" borderId="4" xfId="0" applyFont="1" applyFill="1" applyBorder="1" applyAlignment="1" applyProtection="1">
      <alignment horizontal="justify" wrapText="1"/>
      <protection locked="0"/>
    </xf>
    <xf numFmtId="164" fontId="51" fillId="0" borderId="4" xfId="1" applyNumberFormat="1" applyFont="1" applyFill="1" applyBorder="1" applyAlignment="1" applyProtection="1">
      <alignment horizontal="center" vertical="center"/>
      <protection locked="0"/>
    </xf>
    <xf numFmtId="0" fontId="51" fillId="0" borderId="4" xfId="6" quotePrefix="1" applyFont="1" applyBorder="1" applyAlignment="1">
      <alignment horizontal="justify" vertical="center" wrapText="1"/>
    </xf>
    <xf numFmtId="0" fontId="36" fillId="0" borderId="17" xfId="0" applyFont="1" applyBorder="1" applyAlignment="1" applyProtection="1">
      <alignment horizontal="justify" vertical="center"/>
      <protection locked="0"/>
    </xf>
    <xf numFmtId="165" fontId="36" fillId="0" borderId="17" xfId="3" applyNumberFormat="1" applyFont="1" applyFill="1" applyBorder="1" applyAlignment="1" applyProtection="1">
      <alignment vertical="center"/>
      <protection locked="0"/>
    </xf>
    <xf numFmtId="0" fontId="36" fillId="0" borderId="17" xfId="0" applyFont="1" applyBorder="1" applyAlignment="1" applyProtection="1">
      <alignment vertical="center" wrapText="1"/>
      <protection locked="0"/>
    </xf>
    <xf numFmtId="0" fontId="53" fillId="0" borderId="17" xfId="0" applyFont="1" applyBorder="1" applyAlignment="1">
      <alignment vertical="center"/>
    </xf>
    <xf numFmtId="0" fontId="36" fillId="0" borderId="4" xfId="0" applyFont="1" applyBorder="1" applyAlignment="1" applyProtection="1">
      <alignment horizontal="justify"/>
      <protection locked="0"/>
    </xf>
    <xf numFmtId="165" fontId="36" fillId="0" borderId="4" xfId="3" applyNumberFormat="1" applyFont="1" applyFill="1" applyBorder="1" applyAlignment="1" applyProtection="1">
      <alignment vertical="center"/>
      <protection locked="0"/>
    </xf>
    <xf numFmtId="0" fontId="53" fillId="0" borderId="4" xfId="0" applyFont="1" applyBorder="1" applyAlignment="1">
      <alignment vertical="center"/>
    </xf>
    <xf numFmtId="9" fontId="36" fillId="0" borderId="4" xfId="2" applyFont="1" applyBorder="1" applyAlignment="1" applyProtection="1">
      <alignment horizontal="center"/>
      <protection locked="0"/>
    </xf>
    <xf numFmtId="9" fontId="36" fillId="0" borderId="11" xfId="2" applyFont="1" applyFill="1" applyBorder="1" applyAlignment="1" applyProtection="1">
      <alignment vertical="center"/>
      <protection locked="0"/>
    </xf>
    <xf numFmtId="9" fontId="36" fillId="0" borderId="11" xfId="2" applyFont="1" applyBorder="1" applyAlignment="1" applyProtection="1">
      <alignment horizontal="center"/>
      <protection locked="0"/>
    </xf>
    <xf numFmtId="0" fontId="53" fillId="0" borderId="11" xfId="0" applyFont="1" applyBorder="1" applyAlignment="1">
      <alignment vertical="center"/>
    </xf>
    <xf numFmtId="0" fontId="36" fillId="0" borderId="19" xfId="0" applyFont="1" applyBorder="1" applyAlignment="1" applyProtection="1">
      <alignment wrapText="1"/>
      <protection locked="0"/>
    </xf>
    <xf numFmtId="8" fontId="36" fillId="0" borderId="17" xfId="0" applyNumberFormat="1" applyFont="1" applyBorder="1" applyAlignment="1" applyProtection="1">
      <alignment vertical="center"/>
      <protection locked="0"/>
    </xf>
    <xf numFmtId="9" fontId="36" fillId="0" borderId="17" xfId="2" applyFont="1" applyBorder="1" applyAlignment="1" applyProtection="1">
      <alignment vertical="center"/>
      <protection locked="0"/>
    </xf>
    <xf numFmtId="0" fontId="36" fillId="0" borderId="4" xfId="3" applyNumberFormat="1" applyFont="1" applyFill="1" applyBorder="1" applyAlignment="1" applyProtection="1">
      <alignment horizontal="center" vertical="center"/>
      <protection locked="0"/>
    </xf>
    <xf numFmtId="164" fontId="36" fillId="0" borderId="11" xfId="1" applyNumberFormat="1" applyFont="1" applyFill="1" applyBorder="1" applyAlignment="1" applyProtection="1">
      <alignment horizontal="center"/>
      <protection locked="0"/>
    </xf>
    <xf numFmtId="9" fontId="36" fillId="0" borderId="17" xfId="2" applyFont="1" applyFill="1" applyBorder="1" applyAlignment="1" applyProtection="1">
      <alignment vertical="center" wrapText="1"/>
      <protection locked="0"/>
    </xf>
    <xf numFmtId="0" fontId="36" fillId="0" borderId="17" xfId="2" applyNumberFormat="1" applyFont="1" applyFill="1" applyBorder="1" applyAlignment="1" applyProtection="1">
      <alignment vertical="center" wrapText="1"/>
      <protection locked="0"/>
    </xf>
    <xf numFmtId="4" fontId="36" fillId="0" borderId="17" xfId="0" applyNumberFormat="1" applyFont="1" applyBorder="1" applyAlignment="1" applyProtection="1">
      <alignment vertical="center"/>
      <protection locked="0"/>
    </xf>
    <xf numFmtId="9" fontId="36" fillId="0" borderId="17" xfId="0" applyNumberFormat="1" applyFont="1" applyBorder="1" applyAlignment="1" applyProtection="1">
      <alignment vertical="center" wrapText="1"/>
      <protection locked="0"/>
    </xf>
    <xf numFmtId="0" fontId="36" fillId="0" borderId="18" xfId="0" applyFont="1" applyBorder="1" applyAlignment="1" applyProtection="1">
      <alignment vertical="center" wrapText="1"/>
      <protection locked="0"/>
    </xf>
    <xf numFmtId="9" fontId="36" fillId="0" borderId="4" xfId="2" applyFont="1" applyFill="1" applyBorder="1" applyAlignment="1" applyProtection="1">
      <alignment vertical="center" wrapText="1"/>
      <protection locked="0"/>
    </xf>
    <xf numFmtId="0" fontId="36" fillId="0" borderId="4" xfId="2" applyNumberFormat="1" applyFont="1" applyFill="1" applyBorder="1" applyAlignment="1" applyProtection="1">
      <alignment vertical="center" wrapText="1"/>
      <protection locked="0"/>
    </xf>
    <xf numFmtId="164" fontId="36" fillId="0" borderId="4" xfId="1" applyNumberFormat="1" applyFont="1" applyFill="1" applyBorder="1" applyAlignment="1" applyProtection="1">
      <alignment vertical="center"/>
      <protection locked="0"/>
    </xf>
    <xf numFmtId="4" fontId="36" fillId="0" borderId="4" xfId="0" applyNumberFormat="1" applyFont="1" applyBorder="1" applyAlignment="1" applyProtection="1">
      <alignment vertical="center"/>
      <protection locked="0"/>
    </xf>
    <xf numFmtId="0" fontId="36" fillId="0" borderId="11" xfId="0" applyFont="1" applyBorder="1" applyAlignment="1" applyProtection="1">
      <alignment vertical="center" wrapText="1"/>
      <protection locked="0"/>
    </xf>
    <xf numFmtId="9" fontId="36" fillId="0" borderId="11" xfId="2" applyFont="1" applyFill="1" applyBorder="1" applyAlignment="1" applyProtection="1">
      <alignment vertical="center" wrapText="1"/>
      <protection locked="0"/>
    </xf>
    <xf numFmtId="164" fontId="36" fillId="0" borderId="11" xfId="1" applyNumberFormat="1" applyFont="1" applyFill="1" applyBorder="1" applyAlignment="1" applyProtection="1">
      <alignment vertical="center"/>
      <protection locked="0"/>
    </xf>
    <xf numFmtId="4" fontId="36" fillId="0" borderId="11" xfId="0" applyNumberFormat="1" applyFont="1" applyBorder="1" applyAlignment="1" applyProtection="1">
      <alignment vertical="center"/>
      <protection locked="0"/>
    </xf>
    <xf numFmtId="9" fontId="36" fillId="0" borderId="11" xfId="2" applyFont="1" applyBorder="1" applyAlignment="1" applyProtection="1">
      <alignment horizontal="center" vertical="center"/>
      <protection locked="0"/>
    </xf>
    <xf numFmtId="9" fontId="36" fillId="0" borderId="11" xfId="0" applyNumberFormat="1" applyFont="1" applyBorder="1" applyAlignment="1" applyProtection="1">
      <alignment vertical="center" wrapText="1"/>
      <protection locked="0"/>
    </xf>
    <xf numFmtId="0" fontId="36" fillId="0" borderId="19" xfId="0" applyFont="1" applyBorder="1" applyAlignment="1" applyProtection="1">
      <alignment vertical="center" wrapText="1"/>
      <protection locked="0"/>
    </xf>
    <xf numFmtId="10" fontId="36" fillId="0" borderId="17" xfId="0" applyNumberFormat="1" applyFont="1" applyBorder="1" applyProtection="1">
      <protection locked="0"/>
    </xf>
    <xf numFmtId="1" fontId="36" fillId="0" borderId="17" xfId="0" applyNumberFormat="1" applyFont="1" applyBorder="1" applyProtection="1">
      <protection locked="0"/>
    </xf>
    <xf numFmtId="164" fontId="36" fillId="0" borderId="17" xfId="1" applyNumberFormat="1" applyFont="1" applyFill="1" applyBorder="1" applyAlignment="1" applyProtection="1">
      <protection locked="0"/>
    </xf>
    <xf numFmtId="0" fontId="36" fillId="0" borderId="18" xfId="0" applyFont="1" applyBorder="1" applyAlignment="1" applyProtection="1">
      <alignment horizontal="justify" vertical="center"/>
      <protection locked="0"/>
    </xf>
    <xf numFmtId="1" fontId="36" fillId="0" borderId="11" xfId="2" applyNumberFormat="1" applyFont="1" applyFill="1" applyBorder="1" applyAlignment="1" applyProtection="1">
      <alignment horizontal="center" vertical="center"/>
      <protection locked="0"/>
    </xf>
    <xf numFmtId="10" fontId="36" fillId="0" borderId="11" xfId="0" applyNumberFormat="1" applyFont="1" applyBorder="1" applyProtection="1">
      <protection locked="0"/>
    </xf>
    <xf numFmtId="1" fontId="36" fillId="0" borderId="11" xfId="0" applyNumberFormat="1" applyFont="1" applyBorder="1" applyProtection="1">
      <protection locked="0"/>
    </xf>
    <xf numFmtId="164" fontId="36" fillId="0" borderId="11" xfId="1" applyNumberFormat="1" applyFont="1" applyFill="1" applyBorder="1" applyAlignment="1" applyProtection="1">
      <protection locked="0"/>
    </xf>
    <xf numFmtId="0" fontId="36" fillId="0" borderId="19" xfId="0" applyFont="1" applyBorder="1" applyAlignment="1" applyProtection="1">
      <alignment horizontal="justify" vertical="center"/>
      <protection locked="0"/>
    </xf>
    <xf numFmtId="0" fontId="52" fillId="0" borderId="17" xfId="0" applyFont="1" applyBorder="1" applyAlignment="1">
      <alignment vertical="center"/>
    </xf>
    <xf numFmtId="0" fontId="36" fillId="6" borderId="17" xfId="0" applyFont="1" applyFill="1" applyBorder="1" applyAlignment="1" applyProtection="1">
      <alignment horizontal="justify" vertical="center" wrapText="1"/>
      <protection locked="0"/>
    </xf>
    <xf numFmtId="0" fontId="36" fillId="6" borderId="18" xfId="0" applyFont="1" applyFill="1" applyBorder="1" applyAlignment="1" applyProtection="1">
      <alignment horizontal="justify" vertical="center" wrapText="1"/>
      <protection locked="0"/>
    </xf>
    <xf numFmtId="0" fontId="52" fillId="0" borderId="4" xfId="0" applyFont="1" applyBorder="1" applyAlignment="1">
      <alignment vertical="center"/>
    </xf>
    <xf numFmtId="0" fontId="36" fillId="6" borderId="20" xfId="0" applyFont="1" applyFill="1" applyBorder="1" applyAlignment="1" applyProtection="1">
      <alignment horizontal="justify" vertical="center" wrapText="1"/>
      <protection locked="0"/>
    </xf>
    <xf numFmtId="0" fontId="36" fillId="0" borderId="4" xfId="1" applyNumberFormat="1" applyFont="1" applyFill="1" applyBorder="1" applyAlignment="1" applyProtection="1">
      <alignment horizontal="center" vertical="center"/>
      <protection locked="0"/>
    </xf>
    <xf numFmtId="9" fontId="36" fillId="0" borderId="17" xfId="0" applyNumberFormat="1" applyFont="1" applyBorder="1"/>
    <xf numFmtId="9" fontId="36" fillId="0" borderId="17" xfId="0" applyNumberFormat="1" applyFont="1" applyBorder="1" applyAlignment="1">
      <alignment horizontal="justify"/>
    </xf>
    <xf numFmtId="0" fontId="36" fillId="0" borderId="17" xfId="0" applyFont="1" applyBorder="1" applyAlignment="1">
      <alignment horizontal="justify" vertical="top" wrapText="1"/>
    </xf>
    <xf numFmtId="0" fontId="36" fillId="0" borderId="17" xfId="0" applyFont="1" applyBorder="1" applyAlignment="1">
      <alignment horizontal="justify" vertical="center"/>
    </xf>
    <xf numFmtId="0" fontId="36" fillId="0" borderId="18" xfId="0" applyFont="1" applyBorder="1" applyAlignment="1" applyProtection="1">
      <alignment horizontal="justify"/>
      <protection locked="0"/>
    </xf>
    <xf numFmtId="9" fontId="36" fillId="0" borderId="4" xfId="0" applyNumberFormat="1" applyFont="1" applyBorder="1"/>
    <xf numFmtId="9" fontId="36" fillId="0" borderId="4" xfId="0" applyNumberFormat="1" applyFont="1" applyBorder="1" applyAlignment="1">
      <alignment horizontal="justify"/>
    </xf>
    <xf numFmtId="9" fontId="36" fillId="0" borderId="4" xfId="0" applyNumberFormat="1" applyFont="1" applyBorder="1" applyAlignment="1">
      <alignment horizontal="justify" wrapText="1"/>
    </xf>
    <xf numFmtId="0" fontId="36" fillId="0" borderId="20" xfId="0" applyFont="1" applyBorder="1" applyAlignment="1" applyProtection="1">
      <alignment horizontal="justify"/>
      <protection locked="0"/>
    </xf>
    <xf numFmtId="9" fontId="36" fillId="0" borderId="4" xfId="0" applyNumberFormat="1" applyFont="1" applyBorder="1" applyAlignment="1">
      <alignment horizontal="justify" vertical="center" wrapText="1"/>
    </xf>
    <xf numFmtId="6" fontId="36" fillId="0" borderId="4" xfId="0" applyNumberFormat="1" applyFont="1" applyBorder="1" applyAlignment="1">
      <alignment horizontal="left" indent="1"/>
    </xf>
    <xf numFmtId="9" fontId="36" fillId="0" borderId="4" xfId="0" applyNumberFormat="1" applyFont="1" applyBorder="1" applyAlignment="1">
      <alignment horizontal="center"/>
    </xf>
    <xf numFmtId="9" fontId="36" fillId="0" borderId="11" xfId="0" applyNumberFormat="1" applyFont="1" applyBorder="1" applyAlignment="1">
      <alignment horizontal="left" indent="1"/>
    </xf>
    <xf numFmtId="9" fontId="36" fillId="0" borderId="11" xfId="0" applyNumberFormat="1" applyFont="1" applyBorder="1" applyAlignment="1">
      <alignment horizontal="justify"/>
    </xf>
    <xf numFmtId="9" fontId="36" fillId="0" borderId="11" xfId="0" applyNumberFormat="1" applyFont="1" applyBorder="1" applyAlignment="1">
      <alignment horizontal="justify" vertical="center" wrapText="1"/>
    </xf>
    <xf numFmtId="0" fontId="36" fillId="6" borderId="11" xfId="0" applyFont="1" applyFill="1" applyBorder="1" applyAlignment="1">
      <alignment horizontal="justify" vertical="top" wrapText="1"/>
    </xf>
    <xf numFmtId="6" fontId="36" fillId="0" borderId="11" xfId="0" applyNumberFormat="1" applyFont="1" applyBorder="1" applyAlignment="1">
      <alignment horizontal="left" indent="1"/>
    </xf>
    <xf numFmtId="0" fontId="36" fillId="0" borderId="19" xfId="0" applyFont="1" applyBorder="1" applyAlignment="1" applyProtection="1">
      <alignment horizontal="justify"/>
      <protection locked="0"/>
    </xf>
    <xf numFmtId="0" fontId="36" fillId="0" borderId="17" xfId="0" applyFont="1" applyBorder="1" applyAlignment="1" applyProtection="1">
      <alignment horizontal="justify" wrapText="1"/>
      <protection locked="0"/>
    </xf>
    <xf numFmtId="0" fontId="36" fillId="0" borderId="54" xfId="0" applyFont="1" applyBorder="1" applyProtection="1">
      <protection locked="0"/>
    </xf>
    <xf numFmtId="0" fontId="36" fillId="0" borderId="4" xfId="0" applyFont="1" applyBorder="1" applyAlignment="1">
      <alignment vertical="center"/>
    </xf>
    <xf numFmtId="0" fontId="0" fillId="0" borderId="20" xfId="0" applyBorder="1" applyAlignment="1" applyProtection="1">
      <alignment horizontal="justify"/>
      <protection locked="0"/>
    </xf>
    <xf numFmtId="0" fontId="51" fillId="0" borderId="4" xfId="0" applyFont="1" applyBorder="1" applyAlignment="1">
      <alignment horizontal="justify" vertical="center"/>
    </xf>
    <xf numFmtId="0" fontId="36" fillId="0" borderId="11" xfId="0" applyFont="1" applyBorder="1" applyAlignment="1">
      <alignment vertical="center"/>
    </xf>
    <xf numFmtId="0" fontId="36" fillId="0" borderId="11" xfId="0" applyFont="1" applyBorder="1"/>
    <xf numFmtId="0" fontId="36" fillId="0" borderId="11" xfId="0" applyFont="1" applyBorder="1" applyAlignment="1">
      <alignment horizontal="justify"/>
    </xf>
    <xf numFmtId="0" fontId="51" fillId="6" borderId="17" xfId="4" applyFont="1" applyFill="1" applyBorder="1" applyAlignment="1">
      <alignment horizontal="justify" wrapText="1"/>
    </xf>
    <xf numFmtId="0" fontId="51" fillId="0" borderId="17" xfId="4" applyFont="1" applyBorder="1" applyAlignment="1">
      <alignment horizontal="justify" vertical="center" wrapText="1"/>
    </xf>
    <xf numFmtId="0" fontId="6" fillId="0" borderId="18" xfId="0" applyFont="1" applyBorder="1" applyProtection="1">
      <protection locked="0"/>
    </xf>
    <xf numFmtId="0" fontId="51" fillId="6" borderId="4" xfId="4" applyFont="1" applyFill="1" applyBorder="1" applyAlignment="1">
      <alignment horizontal="justify" wrapText="1"/>
    </xf>
    <xf numFmtId="0" fontId="51" fillId="6" borderId="4" xfId="0" applyFont="1" applyFill="1" applyBorder="1" applyAlignment="1">
      <alignment horizontal="justify" vertical="center" wrapText="1"/>
    </xf>
    <xf numFmtId="0" fontId="51" fillId="0" borderId="4" xfId="4" applyFont="1" applyBorder="1" applyAlignment="1">
      <alignment horizontal="justify" vertical="center" wrapText="1"/>
    </xf>
    <xf numFmtId="0" fontId="51" fillId="0" borderId="4" xfId="4" applyFont="1" applyBorder="1" applyAlignment="1">
      <alignment horizontal="justify" wrapText="1"/>
    </xf>
    <xf numFmtId="0" fontId="36" fillId="6" borderId="4" xfId="0" applyFont="1" applyFill="1" applyBorder="1" applyAlignment="1">
      <alignment horizontal="justify" wrapText="1"/>
    </xf>
    <xf numFmtId="0" fontId="36" fillId="6" borderId="4" xfId="0" applyFont="1" applyFill="1" applyBorder="1" applyAlignment="1">
      <alignment horizontal="justify" vertical="center" wrapText="1"/>
    </xf>
    <xf numFmtId="0" fontId="51" fillId="6" borderId="4" xfId="0" applyFont="1" applyFill="1" applyBorder="1" applyAlignment="1">
      <alignment horizontal="justify"/>
    </xf>
    <xf numFmtId="0" fontId="51" fillId="0" borderId="4" xfId="4" applyFont="1" applyBorder="1" applyAlignment="1">
      <alignment horizontal="justify" vertical="top"/>
    </xf>
    <xf numFmtId="0" fontId="51" fillId="6" borderId="4" xfId="4" applyFont="1" applyFill="1" applyBorder="1" applyAlignment="1">
      <alignment horizontal="left" wrapText="1"/>
    </xf>
    <xf numFmtId="0" fontId="51" fillId="6" borderId="4" xfId="0" applyFont="1" applyFill="1" applyBorder="1" applyAlignment="1" applyProtection="1">
      <alignment horizontal="left" vertical="center" wrapText="1"/>
      <protection locked="0"/>
    </xf>
    <xf numFmtId="0" fontId="6" fillId="0" borderId="0" xfId="0" applyFont="1" applyAlignment="1" applyProtection="1">
      <alignment vertical="center"/>
      <protection locked="0"/>
    </xf>
    <xf numFmtId="0" fontId="21" fillId="6" borderId="0" xfId="4" applyFont="1" applyFill="1" applyAlignment="1">
      <alignment vertical="center" wrapText="1"/>
    </xf>
    <xf numFmtId="0" fontId="6" fillId="0" borderId="4" xfId="0" applyFont="1" applyBorder="1" applyAlignment="1">
      <alignment horizontal="left" wrapText="1"/>
    </xf>
    <xf numFmtId="0" fontId="6" fillId="0" borderId="4" xfId="0" applyFont="1" applyBorder="1" applyAlignment="1">
      <alignment horizontal="left" vertical="center" wrapText="1"/>
    </xf>
    <xf numFmtId="0" fontId="40" fillId="2" borderId="4" xfId="0" applyFont="1" applyFill="1" applyBorder="1" applyAlignment="1">
      <alignment wrapText="1"/>
    </xf>
    <xf numFmtId="0" fontId="40" fillId="0" borderId="0" xfId="0" applyFont="1" applyAlignment="1">
      <alignment wrapText="1"/>
    </xf>
    <xf numFmtId="0" fontId="7" fillId="4" borderId="4" xfId="0" applyFont="1" applyFill="1" applyBorder="1" applyAlignment="1">
      <alignment wrapText="1"/>
    </xf>
    <xf numFmtId="0" fontId="6" fillId="0" borderId="0" xfId="0" applyFont="1" applyAlignment="1">
      <alignment wrapText="1"/>
    </xf>
    <xf numFmtId="0" fontId="7" fillId="0" borderId="0" xfId="0" applyFont="1" applyAlignment="1">
      <alignment wrapText="1"/>
    </xf>
    <xf numFmtId="0" fontId="8" fillId="0" borderId="0" xfId="0" applyFont="1" applyAlignment="1">
      <alignment wrapText="1"/>
    </xf>
    <xf numFmtId="0" fontId="13" fillId="0" borderId="0" xfId="0" applyFont="1" applyAlignment="1">
      <alignment wrapText="1"/>
    </xf>
    <xf numFmtId="9" fontId="6" fillId="0" borderId="0" xfId="0" applyNumberFormat="1" applyFont="1"/>
    <xf numFmtId="0" fontId="6" fillId="0" borderId="5" xfId="0" applyFont="1" applyBorder="1"/>
    <xf numFmtId="0" fontId="7" fillId="5" borderId="0" xfId="0" applyFont="1" applyFill="1" applyAlignment="1">
      <alignment horizontal="center" wrapText="1"/>
    </xf>
    <xf numFmtId="0" fontId="7" fillId="5" borderId="0" xfId="0" applyFont="1" applyFill="1"/>
    <xf numFmtId="0" fontId="40" fillId="4" borderId="4" xfId="0" applyFont="1" applyFill="1" applyBorder="1" applyAlignment="1">
      <alignment horizontal="justify" wrapText="1"/>
    </xf>
    <xf numFmtId="0" fontId="40" fillId="6" borderId="4" xfId="0" applyFont="1" applyFill="1" applyBorder="1" applyAlignment="1">
      <alignment horizontal="justify" wrapText="1"/>
    </xf>
    <xf numFmtId="0" fontId="40" fillId="0" borderId="4" xfId="0" applyFont="1" applyBorder="1" applyAlignment="1">
      <alignment horizontal="justify" wrapText="1"/>
    </xf>
    <xf numFmtId="0" fontId="40" fillId="4" borderId="4" xfId="0" applyFont="1" applyFill="1" applyBorder="1" applyAlignment="1">
      <alignment horizontal="justify" vertical="center" wrapText="1"/>
    </xf>
    <xf numFmtId="44" fontId="36" fillId="0" borderId="17" xfId="1" applyFont="1" applyBorder="1" applyAlignment="1" applyProtection="1">
      <alignment vertical="center"/>
      <protection locked="0"/>
    </xf>
    <xf numFmtId="44" fontId="36" fillId="0" borderId="17" xfId="1" applyFont="1" applyFill="1" applyBorder="1" applyAlignment="1" applyProtection="1">
      <alignment vertical="center"/>
      <protection locked="0"/>
    </xf>
    <xf numFmtId="9" fontId="36" fillId="0" borderId="18" xfId="2" applyFont="1" applyBorder="1" applyAlignment="1" applyProtection="1">
      <alignment vertical="center"/>
      <protection locked="0"/>
    </xf>
    <xf numFmtId="9" fontId="36" fillId="0" borderId="20" xfId="2" applyFont="1" applyBorder="1" applyProtection="1">
      <protection locked="0"/>
    </xf>
    <xf numFmtId="9" fontId="36" fillId="6" borderId="20" xfId="2" applyFont="1" applyFill="1" applyBorder="1" applyProtection="1">
      <protection locked="0"/>
    </xf>
    <xf numFmtId="0" fontId="55" fillId="4" borderId="4" xfId="0" applyFont="1" applyFill="1" applyBorder="1" applyAlignment="1">
      <alignment horizontal="justify"/>
    </xf>
    <xf numFmtId="10" fontId="55" fillId="4" borderId="4" xfId="0" applyNumberFormat="1" applyFont="1" applyFill="1" applyBorder="1" applyAlignment="1">
      <alignment horizontal="center" vertical="center"/>
    </xf>
    <xf numFmtId="0" fontId="55" fillId="4" borderId="5" xfId="0" applyFont="1" applyFill="1" applyBorder="1" applyAlignment="1">
      <alignment horizontal="justify"/>
    </xf>
    <xf numFmtId="0" fontId="7" fillId="0" borderId="0" xfId="0" applyFont="1" applyAlignment="1">
      <alignment horizontal="left" wrapText="1"/>
    </xf>
    <xf numFmtId="0" fontId="8" fillId="0" borderId="0" xfId="0" applyFont="1" applyAlignment="1">
      <alignment horizontal="center"/>
    </xf>
    <xf numFmtId="0" fontId="8" fillId="0" borderId="47" xfId="0" applyFont="1" applyBorder="1" applyAlignment="1">
      <alignment horizontal="center"/>
    </xf>
    <xf numFmtId="0" fontId="40" fillId="0" borderId="53" xfId="0" applyFont="1" applyBorder="1" applyAlignment="1">
      <alignment horizontal="justify" wrapText="1"/>
    </xf>
    <xf numFmtId="0" fontId="40" fillId="0" borderId="54" xfId="0" applyFont="1" applyBorder="1" applyAlignment="1">
      <alignment horizontal="justify" wrapText="1"/>
    </xf>
    <xf numFmtId="0" fontId="40" fillId="0" borderId="26" xfId="0" applyFont="1" applyBorder="1" applyAlignment="1">
      <alignment horizontal="justify" wrapText="1"/>
    </xf>
    <xf numFmtId="0" fontId="40" fillId="6" borderId="53" xfId="0" applyFont="1" applyFill="1" applyBorder="1" applyAlignment="1" applyProtection="1">
      <alignment horizontal="justify" vertical="center" wrapText="1"/>
      <protection locked="0"/>
    </xf>
    <xf numFmtId="0" fontId="40" fillId="6" borderId="26" xfId="0" applyFont="1" applyFill="1" applyBorder="1" applyAlignment="1" applyProtection="1">
      <alignment horizontal="justify" vertical="center" wrapText="1"/>
      <protection locked="0"/>
    </xf>
    <xf numFmtId="0" fontId="40" fillId="6" borderId="54" xfId="0" applyFont="1" applyFill="1" applyBorder="1" applyAlignment="1" applyProtection="1">
      <alignment horizontal="justify" vertical="center" wrapText="1"/>
      <protection locked="0"/>
    </xf>
    <xf numFmtId="0" fontId="40" fillId="0" borderId="53" xfId="0" applyFont="1" applyBorder="1" applyAlignment="1">
      <alignment horizontal="justify" vertical="center" wrapText="1"/>
    </xf>
    <xf numFmtId="0" fontId="40" fillId="0" borderId="26" xfId="0" applyFont="1" applyBorder="1" applyAlignment="1">
      <alignment horizontal="justify" vertical="center" wrapText="1"/>
    </xf>
    <xf numFmtId="0" fontId="40" fillId="0" borderId="54" xfId="0" applyFont="1" applyBorder="1" applyAlignment="1">
      <alignment horizontal="justify" vertical="center" wrapText="1"/>
    </xf>
    <xf numFmtId="0" fontId="40" fillId="0" borderId="60" xfId="0" applyFont="1" applyBorder="1" applyAlignment="1" applyProtection="1">
      <alignment horizontal="center" vertical="center"/>
      <protection locked="0"/>
    </xf>
    <xf numFmtId="0" fontId="40" fillId="0" borderId="10" xfId="0" applyFont="1" applyBorder="1" applyAlignment="1" applyProtection="1">
      <alignment horizontal="center" vertical="center"/>
      <protection locked="0"/>
    </xf>
    <xf numFmtId="0" fontId="51" fillId="0" borderId="28" xfId="0" applyFont="1" applyBorder="1" applyAlignment="1">
      <alignment horizontal="justify" vertical="center" wrapText="1"/>
    </xf>
    <xf numFmtId="0" fontId="51" fillId="0" borderId="26" xfId="0" applyFont="1" applyBorder="1" applyAlignment="1">
      <alignment horizontal="justify" vertical="center" wrapText="1"/>
    </xf>
    <xf numFmtId="0" fontId="51" fillId="0" borderId="54" xfId="0" applyFont="1" applyBorder="1" applyAlignment="1">
      <alignment horizontal="justify" vertical="center" wrapText="1"/>
    </xf>
    <xf numFmtId="0" fontId="51" fillId="0" borderId="53" xfId="0" applyFont="1" applyBorder="1" applyAlignment="1">
      <alignment horizontal="justify" vertical="center" wrapText="1"/>
    </xf>
    <xf numFmtId="0" fontId="40" fillId="0" borderId="16" xfId="0" applyFont="1" applyBorder="1" applyAlignment="1" applyProtection="1">
      <alignment horizontal="center" vertical="center"/>
      <protection locked="0"/>
    </xf>
    <xf numFmtId="0" fontId="36" fillId="6" borderId="4" xfId="0" applyFont="1" applyFill="1" applyBorder="1" applyAlignment="1">
      <alignment horizontal="justify" vertical="center" wrapText="1"/>
    </xf>
    <xf numFmtId="0" fontId="36" fillId="6" borderId="4" xfId="0" applyFont="1" applyFill="1" applyBorder="1" applyAlignment="1" applyProtection="1">
      <alignment horizontal="justify" vertical="center" wrapText="1"/>
      <protection locked="0"/>
    </xf>
    <xf numFmtId="0" fontId="51" fillId="6" borderId="4" xfId="0" applyFont="1" applyFill="1" applyBorder="1" applyAlignment="1" applyProtection="1">
      <alignment horizontal="justify" vertical="center" wrapText="1"/>
      <protection locked="0"/>
    </xf>
    <xf numFmtId="0" fontId="51" fillId="6" borderId="11" xfId="0" applyFont="1" applyFill="1" applyBorder="1" applyAlignment="1" applyProtection="1">
      <alignment horizontal="justify" vertical="center" wrapText="1"/>
      <protection locked="0"/>
    </xf>
    <xf numFmtId="0" fontId="51" fillId="6" borderId="4" xfId="4" applyFont="1" applyFill="1" applyBorder="1" applyAlignment="1">
      <alignment horizontal="justify" vertical="center" wrapText="1"/>
    </xf>
    <xf numFmtId="0" fontId="51" fillId="6" borderId="4" xfId="0" applyFont="1" applyFill="1" applyBorder="1" applyAlignment="1">
      <alignment horizontal="justify" vertical="center" wrapText="1"/>
    </xf>
    <xf numFmtId="0" fontId="51" fillId="6" borderId="17" xfId="4" applyFont="1" applyFill="1" applyBorder="1" applyAlignment="1">
      <alignment horizontal="justify" vertical="center" wrapText="1"/>
    </xf>
    <xf numFmtId="9" fontId="36" fillId="0" borderId="4" xfId="0" applyNumberFormat="1" applyFont="1" applyBorder="1" applyAlignment="1" applyProtection="1">
      <alignment horizontal="center"/>
      <protection locked="0"/>
    </xf>
    <xf numFmtId="0" fontId="2" fillId="0" borderId="47"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left"/>
      <protection locked="0"/>
    </xf>
    <xf numFmtId="0" fontId="15" fillId="0" borderId="5" xfId="0" applyFont="1" applyBorder="1" applyAlignment="1" applyProtection="1">
      <alignment horizontal="left"/>
      <protection locked="0"/>
    </xf>
    <xf numFmtId="0" fontId="15" fillId="0" borderId="15"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0" xfId="0" applyFont="1" applyFill="1" applyBorder="1" applyAlignment="1" applyProtection="1">
      <alignment horizontal="center" vertical="center" wrapText="1"/>
      <protection locked="0"/>
    </xf>
    <xf numFmtId="0" fontId="3" fillId="2" borderId="58"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5" xfId="0" applyFont="1" applyFill="1" applyBorder="1" applyAlignment="1" applyProtection="1">
      <alignment horizontal="center" vertical="center" wrapText="1"/>
      <protection locked="0"/>
    </xf>
    <xf numFmtId="0" fontId="3" fillId="2" borderId="66"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51" fillId="0" borderId="4" xfId="4" applyFont="1" applyBorder="1" applyAlignment="1">
      <alignment horizontal="justify" vertical="center" wrapText="1"/>
    </xf>
    <xf numFmtId="0" fontId="51" fillId="0" borderId="4" xfId="4" applyFont="1" applyBorder="1" applyAlignment="1">
      <alignment horizontal="justify" vertical="center"/>
    </xf>
    <xf numFmtId="0" fontId="51" fillId="0" borderId="4" xfId="0" applyFont="1" applyBorder="1" applyAlignment="1" applyProtection="1">
      <alignment horizontal="center" vertical="center" wrapText="1"/>
      <protection locked="0"/>
    </xf>
    <xf numFmtId="0" fontId="52" fillId="0" borderId="4" xfId="0" applyFont="1" applyBorder="1" applyAlignment="1">
      <alignment horizontal="center" vertical="center"/>
    </xf>
    <xf numFmtId="9" fontId="36" fillId="0" borderId="4" xfId="0" applyNumberFormat="1" applyFont="1" applyBorder="1" applyAlignment="1" applyProtection="1">
      <alignment horizontal="center" vertical="center"/>
      <protection locked="0"/>
    </xf>
    <xf numFmtId="9" fontId="36" fillId="0" borderId="4" xfId="2" applyFont="1" applyBorder="1" applyAlignment="1" applyProtection="1">
      <alignment horizontal="center" vertical="center"/>
    </xf>
    <xf numFmtId="44" fontId="36" fillId="0" borderId="4" xfId="1" applyFont="1" applyFill="1" applyBorder="1" applyAlignment="1" applyProtection="1">
      <alignment horizontal="center"/>
      <protection locked="0"/>
    </xf>
    <xf numFmtId="0" fontId="51" fillId="0" borderId="4" xfId="0" applyFont="1" applyBorder="1" applyAlignment="1" applyProtection="1">
      <alignment horizontal="justify" vertical="center" wrapText="1"/>
      <protection locked="0"/>
    </xf>
    <xf numFmtId="0" fontId="51" fillId="0" borderId="11" xfId="0" applyFont="1" applyBorder="1" applyAlignment="1" applyProtection="1">
      <alignment horizontal="justify" vertical="center" wrapText="1"/>
      <protection locked="0"/>
    </xf>
    <xf numFmtId="0" fontId="51" fillId="0" borderId="4" xfId="0" applyFont="1" applyBorder="1" applyAlignment="1">
      <alignment horizontal="justify" vertical="center" wrapText="1"/>
    </xf>
    <xf numFmtId="44" fontId="36" fillId="0" borderId="4" xfId="1" applyFont="1" applyFill="1" applyBorder="1" applyAlignment="1" applyProtection="1">
      <alignment horizontal="center" vertical="center"/>
    </xf>
    <xf numFmtId="9" fontId="36" fillId="0" borderId="4" xfId="2" applyFont="1" applyFill="1" applyBorder="1" applyAlignment="1" applyProtection="1">
      <alignment horizontal="center" vertical="center"/>
    </xf>
    <xf numFmtId="0" fontId="51" fillId="0" borderId="4" xfId="4" applyFont="1" applyBorder="1" applyAlignment="1">
      <alignment horizontal="left" vertical="center" wrapText="1"/>
    </xf>
    <xf numFmtId="0" fontId="51" fillId="6" borderId="11" xfId="4" applyFont="1" applyFill="1" applyBorder="1" applyAlignment="1">
      <alignment horizontal="justify" vertical="center" wrapText="1"/>
    </xf>
    <xf numFmtId="9" fontId="36" fillId="0" borderId="17" xfId="0" applyNumberFormat="1" applyFont="1" applyBorder="1" applyAlignment="1" applyProtection="1">
      <alignment horizontal="center"/>
      <protection locked="0"/>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justify" vertical="center" wrapText="1"/>
      <protection locked="0"/>
    </xf>
    <xf numFmtId="44" fontId="36" fillId="0" borderId="17" xfId="1" applyFont="1" applyFill="1" applyBorder="1" applyAlignment="1" applyProtection="1">
      <alignment horizontal="center" vertical="center"/>
    </xf>
    <xf numFmtId="9" fontId="36" fillId="0" borderId="17" xfId="2" applyFont="1" applyFill="1" applyBorder="1" applyAlignment="1" applyProtection="1">
      <alignment horizontal="center" vertical="center"/>
    </xf>
    <xf numFmtId="9" fontId="36" fillId="0" borderId="17" xfId="0" applyNumberFormat="1" applyFont="1" applyBorder="1" applyAlignment="1" applyProtection="1">
      <alignment horizontal="center" vertical="center"/>
      <protection locked="0"/>
    </xf>
    <xf numFmtId="0" fontId="52" fillId="0" borderId="17" xfId="0" applyFont="1" applyBorder="1" applyAlignment="1">
      <alignment horizontal="center" vertical="center"/>
    </xf>
    <xf numFmtId="9" fontId="36" fillId="0" borderId="11" xfId="0" applyNumberFormat="1" applyFont="1" applyBorder="1" applyAlignment="1" applyProtection="1">
      <alignment horizontal="center"/>
      <protection locked="0"/>
    </xf>
    <xf numFmtId="44" fontId="36" fillId="0" borderId="17" xfId="1" applyFont="1" applyFill="1" applyBorder="1" applyAlignment="1" applyProtection="1">
      <alignment horizontal="center"/>
      <protection locked="0"/>
    </xf>
    <xf numFmtId="44" fontId="36" fillId="0" borderId="11" xfId="1" applyFont="1" applyFill="1" applyBorder="1" applyAlignment="1" applyProtection="1">
      <alignment horizontal="center"/>
      <protection locked="0"/>
    </xf>
    <xf numFmtId="44" fontId="36" fillId="0" borderId="4" xfId="1" applyFont="1" applyBorder="1" applyAlignment="1" applyProtection="1">
      <alignment horizontal="center" vertical="center"/>
    </xf>
    <xf numFmtId="44" fontId="36" fillId="0" borderId="11" xfId="1" applyFont="1" applyBorder="1" applyAlignment="1" applyProtection="1">
      <alignment horizontal="center" vertical="center"/>
    </xf>
    <xf numFmtId="9" fontId="36" fillId="0" borderId="11" xfId="2" applyFont="1" applyBorder="1" applyAlignment="1" applyProtection="1">
      <alignment horizontal="center" vertical="center"/>
    </xf>
    <xf numFmtId="9" fontId="36" fillId="0" borderId="11" xfId="0" applyNumberFormat="1" applyFont="1" applyBorder="1" applyAlignment="1" applyProtection="1">
      <alignment horizontal="center" vertical="center"/>
      <protection locked="0"/>
    </xf>
    <xf numFmtId="0" fontId="52" fillId="0" borderId="11" xfId="0" applyFont="1" applyBorder="1" applyAlignment="1">
      <alignment horizontal="center" vertical="center"/>
    </xf>
    <xf numFmtId="0" fontId="51" fillId="0" borderId="53" xfId="0" applyFont="1" applyBorder="1" applyAlignment="1" applyProtection="1">
      <alignment horizontal="justify"/>
      <protection locked="0"/>
    </xf>
    <xf numFmtId="0" fontId="51" fillId="0" borderId="21" xfId="0" applyFont="1" applyBorder="1" applyAlignment="1" applyProtection="1">
      <alignment horizontal="justify"/>
      <protection locked="0"/>
    </xf>
    <xf numFmtId="0" fontId="0" fillId="0" borderId="56" xfId="0" applyBorder="1" applyAlignment="1" applyProtection="1">
      <alignment horizontal="justify"/>
      <protection locked="0"/>
    </xf>
    <xf numFmtId="0" fontId="0" fillId="0" borderId="57" xfId="0" applyBorder="1" applyAlignment="1" applyProtection="1">
      <alignment horizontal="justify"/>
      <protection locked="0"/>
    </xf>
    <xf numFmtId="0" fontId="0" fillId="0" borderId="27" xfId="0" applyBorder="1" applyAlignment="1" applyProtection="1">
      <alignment horizontal="justify"/>
      <protection locked="0"/>
    </xf>
    <xf numFmtId="0" fontId="36" fillId="0" borderId="4" xfId="0" applyFont="1" applyBorder="1" applyAlignment="1" applyProtection="1">
      <alignment horizontal="justify" wrapText="1"/>
      <protection locked="0"/>
    </xf>
    <xf numFmtId="0" fontId="36" fillId="0" borderId="11" xfId="0" applyFont="1" applyBorder="1" applyAlignment="1" applyProtection="1">
      <alignment horizontal="justify" wrapText="1"/>
      <protection locked="0"/>
    </xf>
    <xf numFmtId="0" fontId="36" fillId="0" borderId="11" xfId="0" applyFont="1" applyBorder="1" applyAlignment="1" applyProtection="1">
      <alignment horizontal="justify" vertical="center" wrapText="1"/>
      <protection locked="0"/>
    </xf>
    <xf numFmtId="0" fontId="36" fillId="0" borderId="28" xfId="0" applyFont="1" applyBorder="1" applyAlignment="1" applyProtection="1">
      <alignment horizontal="justify" vertical="center" wrapText="1"/>
      <protection locked="0"/>
    </xf>
    <xf numFmtId="0" fontId="36" fillId="0" borderId="26" xfId="0" applyFont="1" applyBorder="1" applyAlignment="1" applyProtection="1">
      <alignment horizontal="justify" vertical="center" wrapText="1"/>
      <protection locked="0"/>
    </xf>
    <xf numFmtId="0" fontId="36" fillId="0" borderId="54" xfId="0" applyFont="1" applyBorder="1" applyAlignment="1" applyProtection="1">
      <alignment horizontal="justify" vertical="center" wrapText="1"/>
      <protection locked="0"/>
    </xf>
    <xf numFmtId="9" fontId="36" fillId="0" borderId="28" xfId="0" applyNumberFormat="1" applyFont="1" applyBorder="1" applyAlignment="1">
      <alignment horizontal="center" vertical="center"/>
    </xf>
    <xf numFmtId="9" fontId="36" fillId="0" borderId="54" xfId="0" applyNumberFormat="1" applyFont="1" applyBorder="1" applyAlignment="1">
      <alignment horizontal="center" vertical="center"/>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6" fillId="0" borderId="60"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51" fillId="0" borderId="53" xfId="0" applyFont="1" applyBorder="1" applyAlignment="1">
      <alignment horizontal="justify" vertical="center"/>
    </xf>
    <xf numFmtId="0" fontId="51" fillId="0" borderId="26" xfId="0" applyFont="1" applyBorder="1" applyAlignment="1">
      <alignment horizontal="justify" vertical="center"/>
    </xf>
    <xf numFmtId="0" fontId="51" fillId="0" borderId="54" xfId="0" applyFont="1" applyBorder="1" applyAlignment="1">
      <alignment horizontal="justify" vertical="center"/>
    </xf>
    <xf numFmtId="0" fontId="51" fillId="0" borderId="28" xfId="0" applyFont="1" applyBorder="1" applyAlignment="1">
      <alignment horizontal="justify" vertical="center"/>
    </xf>
    <xf numFmtId="0" fontId="0" fillId="0" borderId="61" xfId="0" applyBorder="1" applyAlignment="1" applyProtection="1">
      <alignment horizontal="justify"/>
      <protection locked="0"/>
    </xf>
    <xf numFmtId="0" fontId="0" fillId="0" borderId="64" xfId="0" applyBorder="1" applyAlignment="1" applyProtection="1">
      <alignment horizontal="justify"/>
      <protection locked="0"/>
    </xf>
    <xf numFmtId="0" fontId="36" fillId="0" borderId="53" xfId="0" applyFont="1" applyBorder="1" applyAlignment="1" applyProtection="1">
      <alignment horizontal="justify" vertical="center" wrapText="1"/>
      <protection locked="0"/>
    </xf>
    <xf numFmtId="0" fontId="6" fillId="0" borderId="55"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0" fontId="6" fillId="0" borderId="50"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52" fillId="0" borderId="53" xfId="0" applyFont="1" applyBorder="1" applyAlignment="1">
      <alignment horizontal="center" vertical="center"/>
    </xf>
    <xf numFmtId="0" fontId="52" fillId="0" borderId="54" xfId="0" applyFont="1" applyBorder="1" applyAlignment="1">
      <alignment horizontal="center" vertical="center"/>
    </xf>
    <xf numFmtId="0" fontId="36" fillId="0" borderId="28" xfId="0" applyFont="1" applyBorder="1" applyAlignment="1">
      <alignment horizontal="left"/>
    </xf>
    <xf numFmtId="0" fontId="36" fillId="0" borderId="54" xfId="0" applyFont="1" applyBorder="1" applyAlignment="1">
      <alignment horizontal="left"/>
    </xf>
    <xf numFmtId="0" fontId="36" fillId="0" borderId="17" xfId="0" applyFont="1" applyBorder="1" applyAlignment="1">
      <alignment horizontal="justify" wrapText="1"/>
    </xf>
    <xf numFmtId="0" fontId="36" fillId="0" borderId="4" xfId="0" applyFont="1" applyBorder="1" applyAlignment="1">
      <alignment horizontal="justify" wrapText="1"/>
    </xf>
    <xf numFmtId="0" fontId="36" fillId="0" borderId="28" xfId="2" applyNumberFormat="1" applyFont="1" applyBorder="1" applyAlignment="1" applyProtection="1">
      <alignment horizontal="center" vertical="center"/>
    </xf>
    <xf numFmtId="0" fontId="36" fillId="0" borderId="54" xfId="2" applyNumberFormat="1" applyFont="1" applyBorder="1" applyAlignment="1" applyProtection="1">
      <alignment horizontal="center" vertical="center"/>
    </xf>
    <xf numFmtId="0" fontId="36" fillId="0" borderId="54" xfId="0" applyFont="1" applyBorder="1" applyAlignment="1">
      <alignment horizontal="center" vertical="center"/>
    </xf>
    <xf numFmtId="0" fontId="45" fillId="0" borderId="17" xfId="0" applyFont="1" applyBorder="1" applyAlignment="1" applyProtection="1">
      <alignment horizontal="justify" vertical="center" wrapText="1"/>
      <protection locked="0"/>
    </xf>
    <xf numFmtId="0" fontId="45" fillId="0" borderId="4" xfId="0" applyFont="1" applyBorder="1" applyAlignment="1" applyProtection="1">
      <alignment horizontal="justify" vertical="center" wrapText="1"/>
      <protection locked="0"/>
    </xf>
    <xf numFmtId="0" fontId="48" fillId="0" borderId="17" xfId="4" applyFont="1" applyBorder="1" applyAlignment="1">
      <alignment horizontal="center" vertical="center" wrapText="1"/>
    </xf>
    <xf numFmtId="0" fontId="48" fillId="0" borderId="4" xfId="4" applyFont="1" applyBorder="1" applyAlignment="1">
      <alignment horizontal="center" vertical="center" wrapText="1"/>
    </xf>
    <xf numFmtId="0" fontId="2" fillId="0" borderId="16" xfId="0" applyFont="1" applyBorder="1" applyAlignment="1" applyProtection="1">
      <alignment horizontal="center" vertical="center"/>
      <protection locked="0"/>
    </xf>
    <xf numFmtId="0" fontId="2" fillId="0" borderId="60" xfId="0" applyFont="1" applyBorder="1" applyAlignment="1" applyProtection="1">
      <alignment horizontal="center" vertical="center"/>
      <protection locked="0"/>
    </xf>
    <xf numFmtId="0" fontId="4" fillId="4" borderId="23"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9" fontId="44" fillId="0" borderId="4" xfId="0" applyNumberFormat="1" applyFont="1" applyBorder="1" applyAlignment="1">
      <alignment horizontal="center" vertical="center"/>
    </xf>
    <xf numFmtId="9" fontId="44" fillId="0" borderId="11" xfId="0" applyNumberFormat="1" applyFont="1" applyBorder="1" applyAlignment="1">
      <alignment horizontal="center" vertical="center"/>
    </xf>
    <xf numFmtId="0" fontId="49" fillId="0" borderId="4" xfId="0" applyFont="1" applyBorder="1" applyAlignment="1" applyProtection="1">
      <alignment horizontal="center" vertical="center" wrapText="1"/>
      <protection locked="0"/>
    </xf>
    <xf numFmtId="0" fontId="43" fillId="0" borderId="4" xfId="0" applyFont="1" applyBorder="1" applyAlignment="1">
      <alignment horizontal="center" vertical="center" wrapText="1"/>
    </xf>
    <xf numFmtId="0" fontId="48" fillId="0" borderId="4" xfId="4" applyFont="1" applyBorder="1" applyAlignment="1">
      <alignment horizontal="justify" vertical="center" wrapText="1"/>
    </xf>
    <xf numFmtId="0" fontId="48" fillId="0" borderId="11" xfId="4" applyFont="1" applyBorder="1" applyAlignment="1">
      <alignment horizontal="justify" vertical="center" wrapText="1"/>
    </xf>
    <xf numFmtId="0" fontId="43" fillId="0" borderId="4" xfId="0" applyFont="1" applyBorder="1" applyAlignment="1" applyProtection="1">
      <alignment horizontal="justify" vertical="center" wrapText="1"/>
      <protection locked="0"/>
    </xf>
    <xf numFmtId="0" fontId="43" fillId="0" borderId="11" xfId="0" applyFont="1" applyBorder="1" applyAlignment="1" applyProtection="1">
      <alignment horizontal="justify" vertical="center" wrapText="1"/>
      <protection locked="0"/>
    </xf>
    <xf numFmtId="0" fontId="44" fillId="0" borderId="4" xfId="0" applyFont="1" applyBorder="1" applyAlignment="1">
      <alignment horizontal="center" vertical="center"/>
    </xf>
    <xf numFmtId="0" fontId="2" fillId="0" borderId="55" xfId="0" applyFont="1" applyBorder="1" applyAlignment="1">
      <alignment horizontal="center" vertical="center"/>
    </xf>
    <xf numFmtId="0" fontId="2" fillId="0" borderId="52" xfId="0" applyFont="1" applyBorder="1" applyAlignment="1">
      <alignment horizontal="center" vertical="center"/>
    </xf>
    <xf numFmtId="0" fontId="2" fillId="0" borderId="51" xfId="0" applyFont="1" applyBorder="1" applyAlignment="1">
      <alignment horizontal="center" vertical="center"/>
    </xf>
    <xf numFmtId="0" fontId="2" fillId="0" borderId="58" xfId="0" applyFont="1" applyBorder="1" applyAlignment="1">
      <alignment horizontal="center" vertical="center"/>
    </xf>
    <xf numFmtId="0" fontId="49" fillId="0" borderId="53" xfId="0" applyFont="1" applyBorder="1" applyAlignment="1" applyProtection="1">
      <alignment horizontal="center" vertical="center" wrapText="1"/>
      <protection locked="0"/>
    </xf>
    <xf numFmtId="0" fontId="49" fillId="0" borderId="26" xfId="0" applyFont="1" applyBorder="1" applyAlignment="1" applyProtection="1">
      <alignment horizontal="center" vertical="center" wrapText="1"/>
      <protection locked="0"/>
    </xf>
    <xf numFmtId="0" fontId="49" fillId="0" borderId="21" xfId="0" applyFont="1"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25" fillId="0" borderId="32" xfId="0" applyFont="1" applyBorder="1" applyAlignment="1" applyProtection="1">
      <alignment horizontal="center" vertical="center"/>
      <protection locked="0"/>
    </xf>
    <xf numFmtId="0" fontId="25" fillId="0" borderId="31"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25" fillId="0" borderId="34" xfId="0" applyFont="1" applyBorder="1" applyAlignment="1" applyProtection="1">
      <alignment horizontal="center" vertical="center" wrapText="1"/>
      <protection locked="0"/>
    </xf>
    <xf numFmtId="0" fontId="25" fillId="0" borderId="35"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25" fillId="0" borderId="30"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5" fillId="2" borderId="16" xfId="0" applyFont="1" applyFill="1" applyBorder="1" applyAlignment="1" applyProtection="1">
      <alignment horizontal="center" vertical="center" wrapText="1"/>
      <protection locked="0"/>
    </xf>
    <xf numFmtId="0" fontId="15" fillId="2" borderId="10"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left"/>
      <protection locked="0"/>
    </xf>
    <xf numFmtId="0" fontId="19" fillId="3" borderId="7" xfId="0" applyFont="1" applyFill="1" applyBorder="1" applyAlignment="1" applyProtection="1">
      <alignment horizontal="center"/>
      <protection locked="0"/>
    </xf>
    <xf numFmtId="0" fontId="19" fillId="3" borderId="8" xfId="0" applyFont="1" applyFill="1" applyBorder="1" applyAlignment="1" applyProtection="1">
      <alignment horizontal="center"/>
      <protection locked="0"/>
    </xf>
    <xf numFmtId="0" fontId="19" fillId="3" borderId="9" xfId="0" applyFont="1" applyFill="1" applyBorder="1" applyAlignment="1" applyProtection="1">
      <alignment horizontal="center"/>
      <protection locked="0"/>
    </xf>
    <xf numFmtId="0" fontId="20" fillId="2" borderId="7" xfId="0" applyFont="1" applyFill="1" applyBorder="1" applyAlignment="1" applyProtection="1">
      <alignment horizontal="center" vertical="center"/>
      <protection locked="0"/>
    </xf>
    <xf numFmtId="0" fontId="20"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1" fillId="4" borderId="28"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21" fillId="4" borderId="27" xfId="0" applyFont="1" applyFill="1" applyBorder="1" applyAlignment="1" applyProtection="1">
      <alignment horizontal="center" vertical="center" wrapText="1"/>
      <protection locked="0"/>
    </xf>
    <xf numFmtId="0" fontId="21" fillId="4" borderId="19" xfId="0" applyFont="1" applyFill="1" applyBorder="1" applyAlignment="1" applyProtection="1">
      <alignment horizontal="center" vertical="center" wrapText="1"/>
      <protection locked="0"/>
    </xf>
    <xf numFmtId="0" fontId="15" fillId="2" borderId="22" xfId="0"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23" xfId="0" applyFont="1" applyFill="1" applyBorder="1" applyAlignment="1" applyProtection="1">
      <alignment horizontal="center" vertical="center" wrapText="1"/>
      <protection locked="0"/>
    </xf>
    <xf numFmtId="0" fontId="21" fillId="2" borderId="17" xfId="0" applyFont="1" applyFill="1" applyBorder="1" applyAlignment="1" applyProtection="1">
      <alignment horizontal="center" vertical="center" wrapText="1"/>
      <protection locked="0"/>
    </xf>
    <xf numFmtId="0" fontId="21" fillId="2" borderId="11" xfId="0" applyFont="1" applyFill="1" applyBorder="1" applyAlignment="1" applyProtection="1">
      <alignment horizontal="center" vertical="center" wrapText="1"/>
      <protection locked="0"/>
    </xf>
    <xf numFmtId="0" fontId="17" fillId="2" borderId="17"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21" fillId="4" borderId="25" xfId="0" applyFont="1" applyFill="1" applyBorder="1" applyAlignment="1" applyProtection="1">
      <alignment horizontal="center" vertical="center" wrapText="1"/>
      <protection locked="0"/>
    </xf>
    <xf numFmtId="0" fontId="21" fillId="4" borderId="40" xfId="0" applyFont="1" applyFill="1" applyBorder="1" applyAlignment="1" applyProtection="1">
      <alignment horizontal="center" vertical="center" wrapText="1"/>
      <protection locked="0"/>
    </xf>
    <xf numFmtId="0" fontId="21" fillId="4" borderId="38" xfId="0" applyFont="1" applyFill="1" applyBorder="1" applyAlignment="1" applyProtection="1">
      <alignment horizontal="center" vertical="center" wrapText="1"/>
      <protection locked="0"/>
    </xf>
    <xf numFmtId="0" fontId="21" fillId="4" borderId="37"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36" fillId="0" borderId="4" xfId="0" applyFont="1" applyBorder="1" applyAlignment="1">
      <alignment horizontal="center"/>
    </xf>
    <xf numFmtId="0" fontId="36" fillId="0" borderId="11" xfId="0" applyFont="1" applyBorder="1" applyAlignment="1">
      <alignment horizontal="center"/>
    </xf>
    <xf numFmtId="0" fontId="50" fillId="0" borderId="17" xfId="0" applyFont="1" applyBorder="1" applyAlignment="1">
      <alignment horizontal="center" vertical="center"/>
    </xf>
    <xf numFmtId="0" fontId="50" fillId="0" borderId="4" xfId="0" applyFont="1" applyBorder="1" applyAlignment="1">
      <alignment horizontal="center" vertical="center"/>
    </xf>
    <xf numFmtId="0" fontId="36" fillId="0" borderId="17" xfId="0" applyFont="1" applyBorder="1" applyAlignment="1">
      <alignment horizontal="center" vertical="center"/>
    </xf>
    <xf numFmtId="0" fontId="36" fillId="0" borderId="4" xfId="0" applyFont="1" applyBorder="1" applyAlignment="1">
      <alignment horizontal="center" vertical="center"/>
    </xf>
    <xf numFmtId="0" fontId="36" fillId="0" borderId="11" xfId="0" applyFont="1" applyBorder="1" applyAlignment="1">
      <alignment horizontal="center" vertical="center"/>
    </xf>
    <xf numFmtId="0" fontId="36" fillId="0" borderId="4" xfId="2" applyNumberFormat="1" applyFont="1" applyFill="1" applyBorder="1" applyAlignment="1" applyProtection="1">
      <alignment horizontal="justify" vertical="center" wrapText="1"/>
      <protection locked="0"/>
    </xf>
    <xf numFmtId="0" fontId="21" fillId="4" borderId="2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43" fillId="6" borderId="17" xfId="0" applyFont="1" applyFill="1" applyBorder="1" applyAlignment="1" applyProtection="1">
      <alignment horizontal="justify" vertical="center" wrapText="1"/>
      <protection locked="0"/>
    </xf>
    <xf numFmtId="0" fontId="43" fillId="6" borderId="4" xfId="0" applyFont="1" applyFill="1" applyBorder="1" applyAlignment="1" applyProtection="1">
      <alignment horizontal="justify" vertical="center" wrapText="1"/>
      <protection locked="0"/>
    </xf>
    <xf numFmtId="9" fontId="36" fillId="0" borderId="17" xfId="0" applyNumberFormat="1" applyFont="1" applyBorder="1" applyAlignment="1">
      <alignment horizontal="center" vertical="center"/>
    </xf>
    <xf numFmtId="9" fontId="36" fillId="0" borderId="4" xfId="0" applyNumberFormat="1" applyFont="1" applyBorder="1" applyAlignment="1">
      <alignment horizontal="center" vertical="center"/>
    </xf>
    <xf numFmtId="0" fontId="36" fillId="0" borderId="17" xfId="0" applyFont="1" applyBorder="1" applyAlignment="1">
      <alignment horizontal="center"/>
    </xf>
    <xf numFmtId="0" fontId="36" fillId="0" borderId="17" xfId="2" applyNumberFormat="1" applyFont="1" applyFill="1" applyBorder="1" applyAlignment="1" applyProtection="1">
      <alignment horizontal="justify" vertical="center" wrapText="1"/>
      <protection locked="0"/>
    </xf>
    <xf numFmtId="0" fontId="51" fillId="0" borderId="4" xfId="2" applyNumberFormat="1" applyFont="1" applyFill="1" applyBorder="1" applyAlignment="1" applyProtection="1">
      <alignment horizontal="justify" vertical="center" wrapText="1"/>
      <protection locked="0"/>
    </xf>
    <xf numFmtId="0" fontId="36" fillId="0" borderId="16" xfId="0" applyFont="1" applyBorder="1" applyAlignment="1">
      <alignment horizontal="center"/>
    </xf>
    <xf numFmtId="0" fontId="36" fillId="0" borderId="60" xfId="0" applyFont="1" applyBorder="1" applyAlignment="1">
      <alignment horizontal="center"/>
    </xf>
    <xf numFmtId="0" fontId="36" fillId="0" borderId="10" xfId="0" applyFont="1" applyBorder="1" applyAlignment="1">
      <alignment horizontal="center"/>
    </xf>
    <xf numFmtId="0" fontId="43" fillId="6" borderId="11" xfId="0" applyFont="1" applyFill="1" applyBorder="1" applyAlignment="1" applyProtection="1">
      <alignment horizontal="justify" vertical="center" wrapText="1"/>
      <protection locked="0"/>
    </xf>
    <xf numFmtId="9" fontId="36" fillId="0" borderId="11" xfId="0" applyNumberFormat="1" applyFont="1" applyBorder="1" applyAlignment="1">
      <alignment horizontal="center" vertical="center"/>
    </xf>
    <xf numFmtId="0" fontId="47" fillId="0" borderId="17" xfId="0" applyFont="1" applyBorder="1" applyAlignment="1">
      <alignment horizontal="center" vertical="center"/>
    </xf>
    <xf numFmtId="0" fontId="47" fillId="0" borderId="4" xfId="0" applyFont="1" applyBorder="1" applyAlignment="1">
      <alignment horizontal="center" vertical="center"/>
    </xf>
    <xf numFmtId="0" fontId="47" fillId="0" borderId="11" xfId="0" applyFont="1" applyBorder="1" applyAlignment="1">
      <alignment horizontal="center" vertical="center"/>
    </xf>
    <xf numFmtId="0" fontId="36" fillId="0" borderId="18" xfId="0" applyFont="1" applyBorder="1" applyAlignment="1" applyProtection="1">
      <alignment horizontal="justify" vertical="center" wrapText="1"/>
      <protection locked="0"/>
    </xf>
    <xf numFmtId="0" fontId="36" fillId="0" borderId="20" xfId="0" applyFont="1" applyBorder="1" applyAlignment="1" applyProtection="1">
      <alignment horizontal="justify" vertical="center" wrapText="1"/>
      <protection locked="0"/>
    </xf>
    <xf numFmtId="0" fontId="36" fillId="0" borderId="19" xfId="0" applyFont="1" applyBorder="1" applyAlignment="1" applyProtection="1">
      <alignment horizontal="justify" vertical="center" wrapText="1"/>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2" borderId="7"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21" fillId="4" borderId="8" xfId="0" applyFont="1" applyFill="1" applyBorder="1" applyAlignment="1" applyProtection="1">
      <alignment horizontal="center" vertical="center"/>
      <protection locked="0"/>
    </xf>
    <xf numFmtId="0" fontId="21" fillId="4" borderId="9" xfId="0" applyFont="1" applyFill="1" applyBorder="1" applyAlignment="1" applyProtection="1">
      <alignment horizontal="center" vertical="center"/>
      <protection locked="0"/>
    </xf>
    <xf numFmtId="0" fontId="15" fillId="0" borderId="32"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0" borderId="34"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36" fillId="0" borderId="16" xfId="0" applyFont="1" applyBorder="1" applyAlignment="1" applyProtection="1">
      <alignment horizontal="center" vertical="center"/>
      <protection locked="0"/>
    </xf>
    <xf numFmtId="0" fontId="36" fillId="0" borderId="60" xfId="0" applyFont="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0" fontId="15" fillId="2" borderId="65" xfId="0" applyFont="1" applyFill="1" applyBorder="1" applyAlignment="1" applyProtection="1">
      <alignment horizontal="center" vertical="center" wrapText="1"/>
      <protection locked="0"/>
    </xf>
    <xf numFmtId="0" fontId="15" fillId="2" borderId="66" xfId="0" applyFont="1" applyFill="1" applyBorder="1" applyAlignment="1" applyProtection="1">
      <alignment horizontal="center" vertical="center" wrapText="1"/>
      <protection locked="0"/>
    </xf>
    <xf numFmtId="0" fontId="36" fillId="6" borderId="20" xfId="0" applyFont="1" applyFill="1" applyBorder="1" applyAlignment="1" applyProtection="1">
      <alignment horizontal="justify" vertical="center" wrapText="1"/>
      <protection locked="0"/>
    </xf>
    <xf numFmtId="0" fontId="36" fillId="0" borderId="4" xfId="0" applyFont="1" applyBorder="1" applyAlignment="1" applyProtection="1">
      <alignment horizontal="center" vertical="center"/>
      <protection locked="0"/>
    </xf>
    <xf numFmtId="1" fontId="36" fillId="0" borderId="4" xfId="2" applyNumberFormat="1" applyFont="1" applyFill="1" applyBorder="1" applyAlignment="1" applyProtection="1">
      <alignment horizontal="center" vertical="center"/>
      <protection locked="0"/>
    </xf>
    <xf numFmtId="0" fontId="36" fillId="0" borderId="4" xfId="2" applyNumberFormat="1" applyFont="1" applyBorder="1" applyAlignment="1" applyProtection="1">
      <alignment horizontal="center" vertical="center"/>
    </xf>
    <xf numFmtId="0" fontId="51" fillId="0" borderId="4" xfId="4" quotePrefix="1" applyFont="1" applyBorder="1" applyAlignment="1">
      <alignment horizontal="justify" vertical="center" wrapText="1"/>
    </xf>
    <xf numFmtId="0" fontId="51" fillId="0" borderId="11" xfId="4" quotePrefix="1" applyFont="1" applyBorder="1" applyAlignment="1">
      <alignment horizontal="justify" vertical="center" wrapText="1"/>
    </xf>
    <xf numFmtId="0" fontId="36" fillId="0" borderId="4" xfId="2" applyNumberFormat="1" applyFont="1" applyFill="1" applyBorder="1" applyAlignment="1" applyProtection="1">
      <alignment horizontal="center" vertical="center"/>
      <protection locked="0"/>
    </xf>
    <xf numFmtId="0" fontId="36" fillId="0" borderId="11" xfId="2" applyNumberFormat="1" applyFont="1" applyFill="1" applyBorder="1" applyAlignment="1" applyProtection="1">
      <alignment horizontal="center" vertical="center"/>
      <protection locked="0"/>
    </xf>
    <xf numFmtId="164" fontId="36" fillId="0" borderId="4" xfId="1" applyNumberFormat="1" applyFont="1" applyFill="1" applyBorder="1" applyAlignment="1" applyProtection="1">
      <alignment horizontal="center" vertical="center"/>
      <protection locked="0"/>
    </xf>
    <xf numFmtId="164" fontId="36" fillId="0" borderId="11" xfId="1" applyNumberFormat="1" applyFont="1" applyFill="1" applyBorder="1" applyAlignment="1" applyProtection="1">
      <alignment horizontal="center" vertical="center"/>
      <protection locked="0"/>
    </xf>
    <xf numFmtId="164" fontId="51" fillId="0" borderId="4" xfId="1" applyNumberFormat="1" applyFont="1" applyFill="1" applyBorder="1" applyAlignment="1" applyProtection="1">
      <alignment horizontal="center" vertical="center"/>
      <protection locked="0"/>
    </xf>
    <xf numFmtId="164" fontId="51" fillId="0" borderId="11" xfId="1" applyNumberFormat="1" applyFont="1" applyFill="1" applyBorder="1" applyAlignment="1" applyProtection="1">
      <alignment horizontal="center" vertical="center"/>
      <protection locked="0"/>
    </xf>
    <xf numFmtId="0" fontId="36" fillId="0" borderId="16" xfId="0" applyFont="1" applyBorder="1" applyAlignment="1" applyProtection="1">
      <alignment horizontal="center"/>
      <protection locked="0"/>
    </xf>
    <xf numFmtId="0" fontId="36" fillId="0" borderId="60" xfId="0" applyFont="1" applyBorder="1" applyAlignment="1" applyProtection="1">
      <alignment horizontal="center"/>
      <protection locked="0"/>
    </xf>
    <xf numFmtId="0" fontId="36" fillId="0" borderId="11" xfId="0" applyFont="1" applyBorder="1" applyAlignment="1" applyProtection="1">
      <alignment horizontal="center" vertical="center"/>
      <protection locked="0"/>
    </xf>
    <xf numFmtId="0" fontId="27" fillId="0" borderId="5" xfId="0" applyFont="1" applyBorder="1" applyAlignment="1" applyProtection="1">
      <alignment horizontal="center"/>
      <protection locked="0"/>
    </xf>
    <xf numFmtId="0" fontId="27" fillId="0" borderId="15" xfId="0" applyFont="1" applyBorder="1" applyAlignment="1" applyProtection="1">
      <alignment horizontal="center"/>
      <protection locked="0"/>
    </xf>
    <xf numFmtId="0" fontId="27" fillId="0" borderId="6" xfId="0" applyFont="1" applyBorder="1" applyAlignment="1" applyProtection="1">
      <alignment horizontal="center"/>
      <protection locked="0"/>
    </xf>
    <xf numFmtId="0" fontId="27" fillId="0" borderId="67" xfId="0" applyFont="1" applyBorder="1" applyAlignment="1" applyProtection="1">
      <alignment horizontal="center"/>
      <protection locked="0"/>
    </xf>
    <xf numFmtId="0" fontId="27" fillId="0" borderId="35" xfId="0" applyFont="1" applyBorder="1" applyAlignment="1" applyProtection="1">
      <alignment horizontal="center"/>
      <protection locked="0"/>
    </xf>
    <xf numFmtId="0" fontId="27" fillId="0" borderId="49" xfId="0" applyFont="1" applyBorder="1" applyAlignment="1" applyProtection="1">
      <alignment horizontal="center"/>
      <protection locked="0"/>
    </xf>
    <xf numFmtId="0" fontId="27" fillId="0" borderId="68" xfId="0" applyFont="1" applyBorder="1" applyAlignment="1" applyProtection="1">
      <alignment horizontal="center"/>
      <protection locked="0"/>
    </xf>
    <xf numFmtId="0" fontId="27" fillId="0" borderId="47" xfId="0" applyFont="1" applyBorder="1" applyAlignment="1" applyProtection="1">
      <alignment horizontal="center"/>
      <protection locked="0"/>
    </xf>
    <xf numFmtId="0" fontId="27" fillId="0" borderId="25" xfId="0" applyFont="1" applyBorder="1" applyAlignment="1" applyProtection="1">
      <alignment horizontal="center"/>
      <protection locked="0"/>
    </xf>
    <xf numFmtId="0" fontId="41" fillId="0" borderId="5" xfId="0" applyFont="1" applyBorder="1" applyAlignment="1" applyProtection="1">
      <alignment horizontal="left"/>
      <protection locked="0"/>
    </xf>
    <xf numFmtId="0" fontId="41" fillId="0" borderId="15" xfId="0" applyFont="1" applyBorder="1" applyAlignment="1" applyProtection="1">
      <alignment horizontal="left"/>
      <protection locked="0"/>
    </xf>
    <xf numFmtId="0" fontId="41" fillId="0" borderId="6" xfId="0" applyFont="1" applyBorder="1" applyAlignment="1" applyProtection="1">
      <alignment horizontal="left"/>
      <protection locked="0"/>
    </xf>
    <xf numFmtId="1" fontId="36" fillId="0" borderId="11" xfId="2" applyNumberFormat="1" applyFont="1" applyFill="1" applyBorder="1" applyAlignment="1" applyProtection="1">
      <alignment horizontal="center" vertical="center"/>
      <protection locked="0"/>
    </xf>
    <xf numFmtId="0" fontId="36" fillId="0" borderId="11" xfId="2" applyNumberFormat="1" applyFont="1" applyBorder="1" applyAlignment="1" applyProtection="1">
      <alignment horizontal="center" vertical="center"/>
    </xf>
    <xf numFmtId="0" fontId="36" fillId="6" borderId="11" xfId="0" applyFont="1" applyFill="1" applyBorder="1" applyAlignment="1" applyProtection="1">
      <alignment horizontal="justify" vertical="center" wrapText="1"/>
      <protection locked="0"/>
    </xf>
    <xf numFmtId="0" fontId="36" fillId="6" borderId="19" xfId="0" applyFont="1" applyFill="1" applyBorder="1" applyAlignment="1" applyProtection="1">
      <alignment horizontal="justify" vertical="center" wrapText="1"/>
      <protection locked="0"/>
    </xf>
    <xf numFmtId="0" fontId="41" fillId="2" borderId="22" xfId="0" applyFont="1" applyFill="1" applyBorder="1" applyAlignment="1" applyProtection="1">
      <alignment horizontal="center" vertical="center" wrapText="1"/>
      <protection locked="0"/>
    </xf>
    <xf numFmtId="0" fontId="41" fillId="2" borderId="31" xfId="0" applyFont="1" applyFill="1" applyBorder="1" applyAlignment="1" applyProtection="1">
      <alignment horizontal="center" vertical="center" wrapText="1"/>
      <protection locked="0"/>
    </xf>
    <xf numFmtId="0" fontId="41" fillId="2" borderId="23" xfId="0" applyFont="1" applyFill="1" applyBorder="1" applyAlignment="1" applyProtection="1">
      <alignment horizontal="center"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4" borderId="27" xfId="0" applyFont="1" applyFill="1" applyBorder="1" applyAlignment="1" applyProtection="1">
      <alignment horizontal="center" vertical="center" wrapText="1"/>
      <protection locked="0"/>
    </xf>
    <xf numFmtId="0" fontId="18" fillId="4" borderId="19" xfId="0" applyFont="1" applyFill="1" applyBorder="1" applyAlignment="1" applyProtection="1">
      <alignment horizontal="center" vertical="center" wrapText="1"/>
      <protection locked="0"/>
    </xf>
    <xf numFmtId="0" fontId="18" fillId="4" borderId="25" xfId="0" applyFont="1" applyFill="1" applyBorder="1" applyAlignment="1" applyProtection="1">
      <alignment horizontal="center" vertical="center" wrapText="1"/>
      <protection locked="0"/>
    </xf>
    <xf numFmtId="0" fontId="18" fillId="4" borderId="40" xfId="0" applyFont="1" applyFill="1" applyBorder="1" applyAlignment="1" applyProtection="1">
      <alignment horizontal="center" vertical="center" wrapText="1"/>
      <protection locked="0"/>
    </xf>
    <xf numFmtId="0" fontId="18" fillId="4" borderId="38" xfId="0" applyFont="1" applyFill="1" applyBorder="1" applyAlignment="1" applyProtection="1">
      <alignment horizontal="center" vertical="center" wrapText="1"/>
      <protection locked="0"/>
    </xf>
    <xf numFmtId="0" fontId="18" fillId="4" borderId="37" xfId="0" applyFont="1" applyFill="1" applyBorder="1" applyAlignment="1" applyProtection="1">
      <alignment horizontal="center" vertical="center" wrapText="1"/>
      <protection locked="0"/>
    </xf>
    <xf numFmtId="0" fontId="18" fillId="4" borderId="39" xfId="0" applyFont="1" applyFill="1" applyBorder="1" applyAlignment="1" applyProtection="1">
      <alignment horizontal="center" vertical="center" wrapText="1"/>
      <protection locked="0"/>
    </xf>
    <xf numFmtId="0" fontId="18" fillId="4" borderId="26" xfId="0" applyFont="1" applyFill="1" applyBorder="1" applyAlignment="1" applyProtection="1">
      <alignment horizontal="center" vertical="center" wrapText="1"/>
      <protection locked="0"/>
    </xf>
    <xf numFmtId="0" fontId="18" fillId="4" borderId="41" xfId="0" applyFont="1" applyFill="1" applyBorder="1" applyAlignment="1" applyProtection="1">
      <alignment horizontal="center" vertical="center" wrapText="1"/>
      <protection locked="0"/>
    </xf>
    <xf numFmtId="0" fontId="18" fillId="4" borderId="28" xfId="0" applyFont="1" applyFill="1" applyBorder="1" applyAlignment="1" applyProtection="1">
      <alignment horizontal="center" vertical="center" wrapText="1"/>
      <protection locked="0"/>
    </xf>
    <xf numFmtId="0" fontId="18" fillId="4" borderId="21" xfId="0" applyFont="1" applyFill="1" applyBorder="1" applyAlignment="1" applyProtection="1">
      <alignment horizontal="center" vertical="center" wrapText="1"/>
      <protection locked="0"/>
    </xf>
    <xf numFmtId="0" fontId="27" fillId="0" borderId="1" xfId="0" applyFont="1" applyBorder="1" applyAlignment="1" applyProtection="1">
      <alignment horizontal="center"/>
      <protection locked="0"/>
    </xf>
    <xf numFmtId="0" fontId="27" fillId="0" borderId="37" xfId="0" applyFont="1" applyBorder="1" applyAlignment="1" applyProtection="1">
      <alignment horizontal="center"/>
      <protection locked="0"/>
    </xf>
    <xf numFmtId="0" fontId="27" fillId="0" borderId="12" xfId="0" applyFont="1" applyBorder="1" applyAlignment="1" applyProtection="1">
      <alignment horizontal="center"/>
      <protection locked="0"/>
    </xf>
    <xf numFmtId="0" fontId="27" fillId="0" borderId="2" xfId="0" applyFont="1" applyBorder="1" applyAlignment="1" applyProtection="1">
      <alignment horizontal="center"/>
      <protection locked="0"/>
    </xf>
    <xf numFmtId="0" fontId="27" fillId="0" borderId="0" xfId="0" applyFont="1" applyAlignment="1" applyProtection="1">
      <alignment horizontal="center"/>
      <protection locked="0"/>
    </xf>
    <xf numFmtId="0" fontId="27" fillId="0" borderId="13" xfId="0" applyFont="1" applyBorder="1" applyAlignment="1" applyProtection="1">
      <alignment horizontal="center"/>
      <protection locked="0"/>
    </xf>
    <xf numFmtId="0" fontId="27" fillId="0" borderId="3" xfId="0" applyFont="1" applyBorder="1" applyAlignment="1" applyProtection="1">
      <alignment horizontal="center"/>
      <protection locked="0"/>
    </xf>
    <xf numFmtId="0" fontId="27" fillId="0" borderId="30" xfId="0" applyFont="1" applyBorder="1" applyAlignment="1" applyProtection="1">
      <alignment horizontal="center"/>
      <protection locked="0"/>
    </xf>
    <xf numFmtId="0" fontId="27" fillId="0" borderId="14" xfId="0" applyFont="1" applyBorder="1" applyAlignment="1" applyProtection="1">
      <alignment horizontal="center"/>
      <protection locked="0"/>
    </xf>
    <xf numFmtId="0" fontId="41" fillId="0" borderId="32" xfId="0" applyFont="1" applyBorder="1" applyAlignment="1" applyProtection="1">
      <alignment horizontal="center" vertical="center"/>
      <protection locked="0"/>
    </xf>
    <xf numFmtId="0" fontId="41" fillId="0" borderId="31" xfId="0" applyFont="1" applyBorder="1" applyAlignment="1" applyProtection="1">
      <alignment horizontal="center" vertical="center"/>
      <protection locked="0"/>
    </xf>
    <xf numFmtId="0" fontId="41" fillId="0" borderId="33" xfId="0" applyFont="1" applyBorder="1" applyAlignment="1" applyProtection="1">
      <alignment horizontal="center" vertical="center"/>
      <protection locked="0"/>
    </xf>
    <xf numFmtId="0" fontId="41" fillId="0" borderId="7" xfId="0" applyFont="1" applyBorder="1" applyAlignment="1" applyProtection="1">
      <alignment horizontal="center" vertical="center"/>
      <protection locked="0"/>
    </xf>
    <xf numFmtId="0" fontId="41" fillId="0" borderId="8" xfId="0" applyFont="1" applyBorder="1" applyAlignment="1" applyProtection="1">
      <alignment horizontal="center" vertical="center"/>
      <protection locked="0"/>
    </xf>
    <xf numFmtId="0" fontId="41" fillId="0" borderId="9" xfId="0" applyFont="1" applyBorder="1" applyAlignment="1" applyProtection="1">
      <alignment horizontal="center" vertical="center"/>
      <protection locked="0"/>
    </xf>
    <xf numFmtId="0" fontId="41" fillId="0" borderId="34" xfId="0" applyFont="1" applyBorder="1" applyAlignment="1" applyProtection="1">
      <alignment horizontal="center" vertical="center" wrapText="1"/>
      <protection locked="0"/>
    </xf>
    <xf numFmtId="0" fontId="41" fillId="0" borderId="35" xfId="0" applyFont="1" applyBorder="1" applyAlignment="1" applyProtection="1">
      <alignment horizontal="center" vertical="center" wrapText="1"/>
      <protection locked="0"/>
    </xf>
    <xf numFmtId="0" fontId="41" fillId="0" borderId="36" xfId="0" applyFont="1" applyBorder="1" applyAlignment="1" applyProtection="1">
      <alignment horizontal="center" vertical="center" wrapText="1"/>
      <protection locked="0"/>
    </xf>
    <xf numFmtId="0" fontId="41" fillId="0" borderId="3" xfId="0" applyFont="1" applyBorder="1" applyAlignment="1" applyProtection="1">
      <alignment horizontal="center" vertical="center" wrapText="1"/>
      <protection locked="0"/>
    </xf>
    <xf numFmtId="0" fontId="41" fillId="0" borderId="30" xfId="0" applyFont="1" applyBorder="1" applyAlignment="1" applyProtection="1">
      <alignment horizontal="center" vertical="center" wrapText="1"/>
      <protection locked="0"/>
    </xf>
    <xf numFmtId="0" fontId="41" fillId="0" borderId="14" xfId="0" applyFont="1" applyBorder="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41" fillId="0" borderId="9"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41" fillId="2" borderId="12" xfId="0" applyFont="1" applyFill="1" applyBorder="1" applyAlignment="1" applyProtection="1">
      <alignment horizontal="center" vertical="center" wrapText="1"/>
      <protection locked="0"/>
    </xf>
    <xf numFmtId="0" fontId="41" fillId="2" borderId="14" xfId="0" applyFont="1" applyFill="1" applyBorder="1" applyAlignment="1" applyProtection="1">
      <alignment horizontal="center" vertical="center" wrapText="1"/>
      <protection locked="0"/>
    </xf>
    <xf numFmtId="0" fontId="41" fillId="2" borderId="65" xfId="0" applyFont="1" applyFill="1" applyBorder="1" applyAlignment="1" applyProtection="1">
      <alignment horizontal="center" vertical="center" wrapText="1"/>
      <protection locked="0"/>
    </xf>
    <xf numFmtId="0" fontId="41" fillId="2" borderId="66" xfId="0" applyFont="1" applyFill="1" applyBorder="1" applyAlignment="1" applyProtection="1">
      <alignment horizontal="center" vertical="center" wrapText="1"/>
      <protection locked="0"/>
    </xf>
    <xf numFmtId="0" fontId="41" fillId="2" borderId="4" xfId="0" applyFont="1" applyFill="1" applyBorder="1" applyAlignment="1" applyProtection="1">
      <alignment horizontal="left"/>
      <protection locked="0"/>
    </xf>
    <xf numFmtId="0" fontId="41" fillId="3" borderId="7" xfId="0" applyFont="1" applyFill="1" applyBorder="1" applyAlignment="1" applyProtection="1">
      <alignment horizontal="center"/>
      <protection locked="0"/>
    </xf>
    <xf numFmtId="0" fontId="41" fillId="3" borderId="8" xfId="0" applyFont="1" applyFill="1" applyBorder="1" applyAlignment="1" applyProtection="1">
      <alignment horizontal="center"/>
      <protection locked="0"/>
    </xf>
    <xf numFmtId="0" fontId="41" fillId="3" borderId="9" xfId="0" applyFont="1" applyFill="1" applyBorder="1" applyAlignment="1" applyProtection="1">
      <alignment horizontal="center"/>
      <protection locked="0"/>
    </xf>
    <xf numFmtId="0" fontId="41" fillId="2" borderId="7" xfId="0" applyFont="1" applyFill="1" applyBorder="1" applyAlignment="1" applyProtection="1">
      <alignment horizontal="center" vertical="center"/>
      <protection locked="0"/>
    </xf>
    <xf numFmtId="0" fontId="41" fillId="2" borderId="8" xfId="0" applyFont="1" applyFill="1" applyBorder="1" applyAlignment="1" applyProtection="1">
      <alignment horizontal="center" vertical="center"/>
      <protection locked="0"/>
    </xf>
    <xf numFmtId="0" fontId="41" fillId="2"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41" fillId="2" borderId="4" xfId="0" applyFont="1" applyFill="1" applyBorder="1" applyAlignment="1" applyProtection="1">
      <alignment horizontal="center" vertical="center" wrapText="1"/>
      <protection locked="0"/>
    </xf>
    <xf numFmtId="0" fontId="41" fillId="2" borderId="16" xfId="0" applyFont="1" applyFill="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0" fontId="41" fillId="2" borderId="17" xfId="0" applyFont="1" applyFill="1" applyBorder="1" applyAlignment="1" applyProtection="1">
      <alignment horizontal="center" vertical="center" wrapText="1"/>
      <protection locked="0"/>
    </xf>
    <xf numFmtId="0" fontId="41" fillId="2" borderId="11" xfId="0" applyFont="1" applyFill="1" applyBorder="1" applyAlignment="1" applyProtection="1">
      <alignment horizontal="center" vertical="center" wrapText="1"/>
      <protection locked="0"/>
    </xf>
    <xf numFmtId="0" fontId="51" fillId="6" borderId="17" xfId="7" applyFont="1" applyFill="1" applyBorder="1" applyAlignment="1" applyProtection="1">
      <alignment vertical="center" wrapText="1"/>
      <protection locked="0"/>
    </xf>
    <xf numFmtId="0" fontId="36" fillId="0" borderId="4" xfId="0" applyFont="1" applyBorder="1" applyAlignment="1">
      <alignment vertical="center" wrapText="1"/>
    </xf>
    <xf numFmtId="0" fontId="36" fillId="0" borderId="11" xfId="0" applyFont="1" applyBorder="1" applyAlignment="1">
      <alignment vertical="center" wrapText="1"/>
    </xf>
    <xf numFmtId="0" fontId="0" fillId="0" borderId="0" xfId="0" applyAlignment="1">
      <alignment horizontal="center" vertical="center"/>
    </xf>
    <xf numFmtId="0" fontId="35" fillId="0" borderId="0" xfId="2" applyNumberFormat="1" applyFont="1" applyBorder="1" applyAlignment="1" applyProtection="1">
      <alignment horizontal="center" vertical="center" wrapText="1"/>
    </xf>
    <xf numFmtId="0" fontId="0" fillId="0" borderId="0" xfId="0" applyAlignment="1">
      <alignment horizontal="center" vertical="center" wrapText="1"/>
    </xf>
    <xf numFmtId="0" fontId="36" fillId="0" borderId="17" xfId="0" applyFont="1" applyBorder="1" applyAlignment="1" applyProtection="1">
      <alignment horizontal="center" vertical="center" wrapText="1"/>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0" fontId="36" fillId="0" borderId="16" xfId="0" applyFont="1" applyBorder="1" applyAlignment="1" applyProtection="1">
      <alignment horizontal="center" vertical="center" wrapText="1"/>
      <protection locked="0"/>
    </xf>
    <xf numFmtId="0" fontId="36" fillId="0" borderId="60" xfId="0" applyFont="1" applyBorder="1" applyAlignment="1" applyProtection="1">
      <alignment horizontal="center" vertical="center" wrapText="1"/>
      <protection locked="0"/>
    </xf>
    <xf numFmtId="0" fontId="36" fillId="0" borderId="10" xfId="0" applyFont="1" applyBorder="1" applyAlignment="1" applyProtection="1">
      <alignment horizontal="center" vertical="center" wrapText="1"/>
      <protection locked="0"/>
    </xf>
    <xf numFmtId="0" fontId="3" fillId="9" borderId="16" xfId="0" applyFont="1" applyFill="1" applyBorder="1" applyAlignment="1" applyProtection="1">
      <alignment horizontal="center" vertical="center" wrapText="1"/>
      <protection locked="0"/>
    </xf>
    <xf numFmtId="0" fontId="3" fillId="9" borderId="10" xfId="0" applyFont="1" applyFill="1" applyBorder="1" applyAlignment="1" applyProtection="1">
      <alignment horizontal="center" vertical="center" wrapText="1"/>
      <protection locked="0"/>
    </xf>
    <xf numFmtId="0" fontId="21" fillId="4" borderId="65" xfId="0" applyFont="1" applyFill="1" applyBorder="1" applyAlignment="1" applyProtection="1">
      <alignment horizontal="center" vertical="center" wrapText="1"/>
      <protection locked="0"/>
    </xf>
    <xf numFmtId="0" fontId="21" fillId="4" borderId="66" xfId="0" applyFont="1" applyFill="1" applyBorder="1" applyAlignment="1" applyProtection="1">
      <alignment horizontal="center" vertical="center" wrapText="1"/>
      <protection locked="0"/>
    </xf>
    <xf numFmtId="0" fontId="51" fillId="6" borderId="28" xfId="7" applyFont="1" applyFill="1" applyBorder="1" applyAlignment="1" applyProtection="1">
      <alignment vertical="center" wrapText="1"/>
      <protection locked="0"/>
    </xf>
    <xf numFmtId="0" fontId="51" fillId="6" borderId="26" xfId="7" applyFont="1" applyFill="1" applyBorder="1" applyAlignment="1" applyProtection="1">
      <alignment vertical="center" wrapText="1"/>
      <protection locked="0"/>
    </xf>
    <xf numFmtId="0" fontId="51" fillId="6" borderId="54" xfId="7" applyFont="1" applyFill="1" applyBorder="1" applyAlignment="1" applyProtection="1">
      <alignment vertical="center" wrapText="1"/>
      <protection locked="0"/>
    </xf>
    <xf numFmtId="0" fontId="21" fillId="2" borderId="65" xfId="0" applyFont="1" applyFill="1" applyBorder="1" applyAlignment="1" applyProtection="1">
      <alignment horizontal="center" vertical="center" wrapText="1"/>
      <protection locked="0"/>
    </xf>
    <xf numFmtId="0" fontId="21" fillId="2" borderId="66" xfId="0" applyFont="1" applyFill="1" applyBorder="1" applyAlignment="1" applyProtection="1">
      <alignment horizontal="center" vertical="center" wrapText="1"/>
      <protection locked="0"/>
    </xf>
    <xf numFmtId="0" fontId="21" fillId="4" borderId="7"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9" xfId="0" applyFont="1" applyFill="1" applyBorder="1" applyAlignment="1" applyProtection="1">
      <alignment horizontal="center" vertical="center" wrapText="1"/>
      <protection locked="0"/>
    </xf>
    <xf numFmtId="0" fontId="15" fillId="2" borderId="74" xfId="0" applyFont="1" applyFill="1" applyBorder="1" applyAlignment="1" applyProtection="1">
      <alignment horizontal="center" vertical="center" wrapText="1"/>
      <protection locked="0"/>
    </xf>
    <xf numFmtId="0" fontId="15" fillId="2" borderId="75" xfId="0" applyFont="1" applyFill="1" applyBorder="1" applyAlignment="1" applyProtection="1">
      <alignment horizontal="center" vertical="center" wrapText="1"/>
      <protection locked="0"/>
    </xf>
    <xf numFmtId="0" fontId="15" fillId="2" borderId="7" xfId="0" applyFont="1" applyFill="1" applyBorder="1" applyAlignment="1" applyProtection="1">
      <alignment horizontal="center" vertical="center" wrapText="1"/>
      <protection locked="0"/>
    </xf>
    <xf numFmtId="0" fontId="15" fillId="2" borderId="8" xfId="0" applyFont="1" applyFill="1" applyBorder="1" applyAlignment="1" applyProtection="1">
      <alignment horizontal="center" vertical="center" wrapText="1"/>
      <protection locked="0"/>
    </xf>
    <xf numFmtId="0" fontId="15" fillId="2" borderId="9" xfId="0" applyFont="1" applyFill="1" applyBorder="1" applyAlignment="1" applyProtection="1">
      <alignment horizontal="center" vertical="center" wrapText="1"/>
      <protection locked="0"/>
    </xf>
    <xf numFmtId="0" fontId="15" fillId="2" borderId="42" xfId="0" applyFont="1" applyFill="1" applyBorder="1" applyAlignment="1" applyProtection="1">
      <alignment horizontal="left"/>
      <protection locked="0"/>
    </xf>
    <xf numFmtId="0" fontId="15" fillId="2" borderId="43" xfId="0" applyFont="1" applyFill="1" applyBorder="1" applyAlignment="1" applyProtection="1">
      <alignment horizontal="left"/>
      <protection locked="0"/>
    </xf>
    <xf numFmtId="0" fontId="15" fillId="2" borderId="44" xfId="0" applyFont="1" applyFill="1" applyBorder="1" applyAlignment="1" applyProtection="1">
      <alignment horizontal="left"/>
      <protection locked="0"/>
    </xf>
    <xf numFmtId="0" fontId="39" fillId="0" borderId="7" xfId="0" applyFont="1" applyBorder="1" applyAlignment="1" applyProtection="1">
      <alignment horizontal="left"/>
      <protection locked="0"/>
    </xf>
    <xf numFmtId="0" fontId="39" fillId="0" borderId="8" xfId="0" applyFont="1" applyBorder="1" applyAlignment="1" applyProtection="1">
      <alignment horizontal="left"/>
      <protection locked="0"/>
    </xf>
    <xf numFmtId="0" fontId="39" fillId="0" borderId="9" xfId="0" applyFont="1" applyBorder="1" applyAlignment="1" applyProtection="1">
      <alignment horizontal="left"/>
      <protection locked="0"/>
    </xf>
    <xf numFmtId="0" fontId="15" fillId="2" borderId="58" xfId="0" applyFont="1" applyFill="1" applyBorder="1" applyAlignment="1" applyProtection="1">
      <alignment horizontal="left"/>
      <protection locked="0"/>
    </xf>
    <xf numFmtId="0" fontId="15" fillId="2" borderId="21" xfId="0" applyFont="1" applyFill="1" applyBorder="1" applyAlignment="1" applyProtection="1">
      <alignment horizontal="left"/>
      <protection locked="0"/>
    </xf>
    <xf numFmtId="0" fontId="15" fillId="2" borderId="57" xfId="0" applyFont="1" applyFill="1" applyBorder="1" applyAlignment="1" applyProtection="1">
      <alignment horizontal="left"/>
      <protection locked="0"/>
    </xf>
    <xf numFmtId="0" fontId="17" fillId="4" borderId="7" xfId="0" applyFont="1" applyFill="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6" fillId="0" borderId="37"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protection locked="0"/>
    </xf>
    <xf numFmtId="0" fontId="21" fillId="4" borderId="69" xfId="0" applyFont="1" applyFill="1" applyBorder="1" applyAlignment="1" applyProtection="1">
      <alignment horizontal="center" vertical="center" wrapText="1"/>
      <protection locked="0"/>
    </xf>
    <xf numFmtId="0" fontId="21" fillId="4" borderId="74" xfId="0" applyFont="1" applyFill="1" applyBorder="1" applyAlignment="1" applyProtection="1">
      <alignment horizontal="center" vertical="center" wrapText="1"/>
      <protection locked="0"/>
    </xf>
    <xf numFmtId="0" fontId="21" fillId="4" borderId="77" xfId="0" applyFont="1" applyFill="1" applyBorder="1" applyAlignment="1" applyProtection="1">
      <alignment horizontal="center" vertical="center" wrapText="1"/>
      <protection locked="0"/>
    </xf>
    <xf numFmtId="0" fontId="51" fillId="6" borderId="17" xfId="7" applyFont="1" applyFill="1" applyBorder="1" applyAlignment="1" applyProtection="1">
      <alignment horizontal="justify" vertical="center" wrapText="1"/>
      <protection locked="0"/>
    </xf>
    <xf numFmtId="0" fontId="51" fillId="6" borderId="4" xfId="7" applyFont="1" applyFill="1" applyBorder="1" applyAlignment="1" applyProtection="1">
      <alignment horizontal="justify" vertical="center" wrapText="1"/>
      <protection locked="0"/>
    </xf>
    <xf numFmtId="0" fontId="51" fillId="6" borderId="11" xfId="7" applyFont="1" applyFill="1" applyBorder="1" applyAlignment="1" applyProtection="1">
      <alignment horizontal="justify" vertical="center" wrapText="1"/>
      <protection locked="0"/>
    </xf>
    <xf numFmtId="0" fontId="36" fillId="0" borderId="50" xfId="0" applyFont="1" applyBorder="1" applyAlignment="1" applyProtection="1">
      <alignment horizontal="center" vertical="center"/>
      <protection locked="0"/>
    </xf>
    <xf numFmtId="0" fontId="36" fillId="0" borderId="51" xfId="0" applyFont="1" applyBorder="1" applyAlignment="1" applyProtection="1">
      <alignment horizontal="center" vertical="center"/>
      <protection locked="0"/>
    </xf>
    <xf numFmtId="0" fontId="36" fillId="0" borderId="58" xfId="0" applyFont="1" applyBorder="1" applyAlignment="1" applyProtection="1">
      <alignment horizontal="center" vertical="center"/>
      <protection locked="0"/>
    </xf>
    <xf numFmtId="0" fontId="21" fillId="2" borderId="33" xfId="0" applyFont="1" applyFill="1" applyBorder="1" applyAlignment="1" applyProtection="1">
      <alignment horizontal="center" vertical="center" wrapText="1"/>
      <protection locked="0"/>
    </xf>
    <xf numFmtId="0" fontId="21" fillId="2" borderId="36" xfId="0" applyFont="1" applyFill="1" applyBorder="1" applyAlignment="1" applyProtection="1">
      <alignment horizontal="center" vertical="center" wrapText="1"/>
      <protection locked="0"/>
    </xf>
    <xf numFmtId="0" fontId="21" fillId="2" borderId="74" xfId="0" applyFont="1" applyFill="1" applyBorder="1" applyAlignment="1" applyProtection="1">
      <alignment horizontal="center" vertical="center" wrapText="1"/>
      <protection locked="0"/>
    </xf>
    <xf numFmtId="0" fontId="21" fillId="2" borderId="77" xfId="0" applyFont="1" applyFill="1" applyBorder="1" applyAlignment="1" applyProtection="1">
      <alignment horizontal="center" vertical="center" wrapText="1"/>
      <protection locked="0"/>
    </xf>
    <xf numFmtId="0" fontId="21" fillId="4" borderId="31" xfId="0" applyFont="1" applyFill="1" applyBorder="1" applyAlignment="1" applyProtection="1">
      <alignment horizontal="center" vertical="center" wrapText="1"/>
      <protection locked="0"/>
    </xf>
    <xf numFmtId="0" fontId="21" fillId="4" borderId="35" xfId="0" applyFont="1" applyFill="1" applyBorder="1" applyAlignment="1" applyProtection="1">
      <alignment horizontal="center" vertical="center" wrapText="1"/>
      <protection locked="0"/>
    </xf>
    <xf numFmtId="0" fontId="21" fillId="4" borderId="1" xfId="0" applyFont="1" applyFill="1" applyBorder="1" applyAlignment="1" applyProtection="1">
      <alignment horizontal="center" vertical="center" wrapText="1"/>
      <protection locked="0"/>
    </xf>
    <xf numFmtId="0" fontId="21" fillId="4" borderId="2" xfId="0" applyFont="1" applyFill="1" applyBorder="1" applyAlignment="1" applyProtection="1">
      <alignment horizontal="center" vertical="center" wrapText="1"/>
      <protection locked="0"/>
    </xf>
    <xf numFmtId="0" fontId="15" fillId="2" borderId="55" xfId="0" applyFont="1" applyFill="1" applyBorder="1" applyAlignment="1" applyProtection="1">
      <alignment horizontal="center" vertical="center" wrapText="1"/>
      <protection locked="0"/>
    </xf>
    <xf numFmtId="0" fontId="15" fillId="2" borderId="77" xfId="0" applyFont="1" applyFill="1" applyBorder="1" applyAlignment="1" applyProtection="1">
      <alignment horizontal="center" vertical="center" wrapText="1"/>
      <protection locked="0"/>
    </xf>
    <xf numFmtId="0" fontId="15" fillId="0" borderId="1" xfId="0" applyFont="1" applyBorder="1" applyAlignment="1" applyProtection="1">
      <alignment horizontal="left"/>
      <protection locked="0"/>
    </xf>
    <xf numFmtId="0" fontId="15" fillId="0" borderId="37" xfId="0" applyFont="1" applyBorder="1" applyAlignment="1" applyProtection="1">
      <alignment horizontal="left"/>
      <protection locked="0"/>
    </xf>
    <xf numFmtId="0" fontId="15" fillId="0" borderId="12" xfId="0" applyFont="1" applyBorder="1" applyAlignment="1" applyProtection="1">
      <alignment horizontal="left"/>
      <protection locked="0"/>
    </xf>
    <xf numFmtId="0" fontId="16"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9" fontId="36" fillId="0" borderId="53" xfId="2" applyFont="1" applyBorder="1" applyAlignment="1" applyProtection="1">
      <alignment horizontal="center" vertical="center"/>
    </xf>
    <xf numFmtId="9" fontId="36" fillId="0" borderId="26" xfId="2" applyFont="1" applyBorder="1" applyAlignment="1" applyProtection="1">
      <alignment horizontal="center" vertical="center"/>
    </xf>
    <xf numFmtId="9" fontId="36" fillId="0" borderId="54" xfId="2" applyFont="1" applyBorder="1" applyAlignment="1" applyProtection="1">
      <alignment horizontal="center" vertical="center"/>
    </xf>
    <xf numFmtId="9" fontId="36" fillId="0" borderId="53" xfId="0" applyNumberFormat="1" applyFont="1" applyBorder="1" applyAlignment="1">
      <alignment horizontal="center" vertical="center"/>
    </xf>
    <xf numFmtId="9" fontId="36" fillId="0" borderId="26" xfId="0" applyNumberFormat="1" applyFont="1" applyBorder="1" applyAlignment="1">
      <alignment horizontal="center" vertical="center"/>
    </xf>
    <xf numFmtId="0" fontId="36" fillId="0" borderId="53" xfId="0" applyFont="1" applyBorder="1" applyAlignment="1">
      <alignment horizontal="justify" vertical="center" wrapText="1"/>
    </xf>
    <xf numFmtId="0" fontId="36" fillId="0" borderId="26" xfId="0" applyFont="1" applyBorder="1" applyAlignment="1">
      <alignment horizontal="justify" vertical="center" wrapText="1"/>
    </xf>
    <xf numFmtId="0" fontId="36" fillId="0" borderId="54" xfId="0" applyFont="1" applyBorder="1" applyAlignment="1">
      <alignment horizontal="justify" vertical="center" wrapText="1"/>
    </xf>
    <xf numFmtId="0" fontId="52" fillId="0" borderId="62" xfId="0" applyFont="1" applyBorder="1" applyAlignment="1">
      <alignment horizontal="center" vertical="center"/>
    </xf>
    <xf numFmtId="0" fontId="52" fillId="0" borderId="26" xfId="0" applyFont="1" applyBorder="1" applyAlignment="1">
      <alignment horizontal="center" vertical="center"/>
    </xf>
    <xf numFmtId="0" fontId="52" fillId="0" borderId="63" xfId="0" applyFont="1" applyBorder="1" applyAlignment="1">
      <alignment horizontal="center" vertical="center"/>
    </xf>
    <xf numFmtId="0" fontId="36" fillId="0" borderId="53" xfId="0" applyFont="1" applyBorder="1" applyAlignment="1" applyProtection="1">
      <alignment horizontal="center" wrapText="1"/>
      <protection locked="0"/>
    </xf>
    <xf numFmtId="0" fontId="36" fillId="0" borderId="26" xfId="0" applyFont="1" applyBorder="1" applyAlignment="1" applyProtection="1">
      <alignment horizontal="center" wrapText="1"/>
      <protection locked="0"/>
    </xf>
    <xf numFmtId="0" fontId="36" fillId="0" borderId="21" xfId="0" applyFont="1" applyBorder="1" applyAlignment="1" applyProtection="1">
      <alignment horizontal="center" wrapText="1"/>
      <protection locked="0"/>
    </xf>
    <xf numFmtId="0" fontId="36" fillId="0" borderId="54" xfId="0" applyFont="1" applyBorder="1" applyAlignment="1" applyProtection="1">
      <alignment horizontal="center" wrapText="1"/>
      <protection locked="0"/>
    </xf>
    <xf numFmtId="0" fontId="36" fillId="0" borderId="28"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36" fillId="0" borderId="21" xfId="0" applyFont="1" applyBorder="1" applyAlignment="1" applyProtection="1">
      <alignment horizontal="center" vertical="center" wrapText="1"/>
      <protection locked="0"/>
    </xf>
    <xf numFmtId="0" fontId="36" fillId="0" borderId="53" xfId="0" applyFont="1" applyBorder="1" applyAlignment="1" applyProtection="1">
      <alignment horizontal="justify" wrapText="1"/>
      <protection locked="0"/>
    </xf>
    <xf numFmtId="0" fontId="36" fillId="0" borderId="26" xfId="0" applyFont="1" applyBorder="1" applyAlignment="1" applyProtection="1">
      <alignment horizontal="justify" wrapText="1"/>
      <protection locked="0"/>
    </xf>
    <xf numFmtId="0" fontId="36" fillId="0" borderId="54" xfId="0" applyFont="1" applyBorder="1" applyAlignment="1" applyProtection="1">
      <alignment horizontal="justify" wrapText="1"/>
      <protection locked="0"/>
    </xf>
    <xf numFmtId="0" fontId="36" fillId="0" borderId="28"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53" xfId="0" applyFont="1" applyBorder="1" applyAlignment="1" applyProtection="1">
      <alignment horizontal="center" vertical="center" wrapText="1"/>
      <protection locked="0"/>
    </xf>
    <xf numFmtId="0" fontId="36" fillId="0" borderId="21" xfId="0" applyFont="1" applyBorder="1" applyAlignment="1">
      <alignment horizontal="justify" vertical="center" wrapText="1"/>
    </xf>
    <xf numFmtId="0" fontId="36" fillId="0" borderId="21" xfId="0" applyFont="1" applyBorder="1" applyAlignment="1" applyProtection="1">
      <alignment horizontal="justify" vertical="center" wrapText="1"/>
      <protection locked="0"/>
    </xf>
    <xf numFmtId="0" fontId="52" fillId="0" borderId="21" xfId="0" applyFont="1" applyBorder="1" applyAlignment="1">
      <alignment horizontal="center" vertical="center"/>
    </xf>
    <xf numFmtId="44" fontId="36" fillId="0" borderId="53" xfId="1" applyFont="1" applyFill="1" applyBorder="1" applyAlignment="1" applyProtection="1">
      <alignment horizontal="center"/>
      <protection locked="0"/>
    </xf>
    <xf numFmtId="44" fontId="36" fillId="0" borderId="26" xfId="1" applyFont="1" applyFill="1" applyBorder="1" applyAlignment="1" applyProtection="1">
      <alignment horizontal="center"/>
      <protection locked="0"/>
    </xf>
    <xf numFmtId="44" fontId="36" fillId="0" borderId="54" xfId="1" applyFont="1" applyFill="1" applyBorder="1" applyAlignment="1" applyProtection="1">
      <alignment horizontal="center"/>
      <protection locked="0"/>
    </xf>
    <xf numFmtId="0" fontId="36" fillId="0" borderId="53" xfId="0" applyFont="1" applyBorder="1" applyAlignment="1" applyProtection="1">
      <alignment horizontal="center"/>
      <protection locked="0"/>
    </xf>
    <xf numFmtId="0" fontId="36" fillId="0" borderId="26" xfId="0" applyFont="1" applyBorder="1" applyAlignment="1" applyProtection="1">
      <alignment horizontal="center"/>
      <protection locked="0"/>
    </xf>
    <xf numFmtId="0" fontId="36" fillId="0" borderId="54" xfId="0" applyFont="1" applyBorder="1" applyAlignment="1" applyProtection="1">
      <alignment horizontal="center"/>
      <protection locked="0"/>
    </xf>
    <xf numFmtId="0" fontId="36" fillId="0" borderId="53" xfId="0" applyFont="1" applyBorder="1" applyAlignment="1" applyProtection="1">
      <alignment horizontal="center" vertical="center"/>
      <protection locked="0"/>
    </xf>
    <xf numFmtId="0" fontId="36" fillId="0" borderId="26" xfId="0" applyFont="1" applyBorder="1" applyAlignment="1" applyProtection="1">
      <alignment horizontal="center" vertical="center"/>
      <protection locked="0"/>
    </xf>
    <xf numFmtId="0" fontId="36" fillId="0" borderId="54" xfId="0" applyFont="1" applyBorder="1" applyAlignment="1" applyProtection="1">
      <alignment horizontal="center" vertical="center"/>
      <protection locked="0"/>
    </xf>
    <xf numFmtId="0" fontId="10" fillId="0" borderId="16" xfId="0" applyFont="1" applyBorder="1" applyAlignment="1" applyProtection="1">
      <alignment horizontal="center" vertical="center"/>
      <protection locked="0"/>
    </xf>
    <xf numFmtId="0" fontId="10" fillId="0" borderId="60" xfId="0" applyFont="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36" fillId="0" borderId="17" xfId="0" applyFont="1" applyBorder="1" applyAlignment="1">
      <alignment horizontal="center" vertical="center" wrapText="1"/>
    </xf>
    <xf numFmtId="0" fontId="36" fillId="0" borderId="4" xfId="0" applyFont="1" applyBorder="1" applyAlignment="1">
      <alignment horizontal="center" vertical="center" wrapText="1"/>
    </xf>
    <xf numFmtId="0" fontId="36" fillId="0" borderId="18"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36" fillId="0" borderId="11" xfId="0" applyFont="1" applyBorder="1" applyAlignment="1">
      <alignment horizontal="center" vertical="center" wrapText="1"/>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wrapText="1"/>
      <protection locked="0"/>
    </xf>
    <xf numFmtId="0" fontId="11" fillId="2" borderId="55"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3" xfId="0" applyFont="1" applyFill="1" applyBorder="1" applyAlignment="1" applyProtection="1">
      <alignment horizontal="center" vertical="center" wrapText="1"/>
      <protection locked="0"/>
    </xf>
    <xf numFmtId="0" fontId="11" fillId="2" borderId="22"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center" vertical="center" wrapText="1"/>
      <protection locked="0"/>
    </xf>
    <xf numFmtId="0" fontId="11" fillId="2" borderId="23"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3" xfId="0" applyFont="1" applyFill="1" applyBorder="1" applyAlignment="1" applyProtection="1">
      <alignment horizontal="center" vertical="center" wrapText="1"/>
      <protection locked="0"/>
    </xf>
    <xf numFmtId="0" fontId="11" fillId="2" borderId="65" xfId="0" applyFont="1" applyFill="1" applyBorder="1" applyAlignment="1" applyProtection="1">
      <alignment horizontal="center" vertical="center" wrapText="1"/>
      <protection locked="0"/>
    </xf>
    <xf numFmtId="0" fontId="11" fillId="2" borderId="69" xfId="0" applyFont="1" applyFill="1" applyBorder="1" applyAlignment="1" applyProtection="1">
      <alignment horizontal="center" vertical="center" wrapText="1"/>
      <protection locked="0"/>
    </xf>
    <xf numFmtId="0" fontId="12" fillId="4" borderId="25" xfId="0"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justify" vertical="center" wrapText="1"/>
      <protection locked="0"/>
    </xf>
    <xf numFmtId="0" fontId="12" fillId="4" borderId="29" xfId="0" applyFont="1" applyFill="1" applyBorder="1" applyAlignment="1" applyProtection="1">
      <alignment horizontal="justify" vertical="center" wrapText="1"/>
      <protection locked="0"/>
    </xf>
    <xf numFmtId="0" fontId="12" fillId="4" borderId="27" xfId="0" applyFont="1" applyFill="1" applyBorder="1" applyAlignment="1" applyProtection="1">
      <alignment horizontal="center" vertical="center" wrapText="1"/>
      <protection locked="0"/>
    </xf>
    <xf numFmtId="0" fontId="12" fillId="4" borderId="56" xfId="0" applyFont="1" applyFill="1" applyBorder="1" applyAlignment="1" applyProtection="1">
      <alignment horizontal="center" vertical="center" wrapText="1"/>
      <protection locked="0"/>
    </xf>
    <xf numFmtId="0" fontId="10" fillId="0" borderId="1"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13"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30" xfId="0" applyFont="1" applyBorder="1" applyAlignment="1" applyProtection="1">
      <alignment horizontal="center"/>
      <protection locked="0"/>
    </xf>
    <xf numFmtId="0" fontId="10" fillId="0" borderId="14" xfId="0" applyFont="1" applyBorder="1" applyAlignment="1" applyProtection="1">
      <alignment horizontal="center"/>
      <protection locked="0"/>
    </xf>
    <xf numFmtId="0" fontId="11" fillId="0" borderId="32"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3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1" fillId="2" borderId="4" xfId="0" applyFont="1" applyFill="1" applyBorder="1" applyAlignment="1" applyProtection="1">
      <alignment horizontal="left"/>
      <protection locked="0"/>
    </xf>
    <xf numFmtId="0" fontId="11" fillId="0" borderId="5"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2" fillId="4" borderId="28"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36" fillId="0" borderId="4" xfId="0" applyFont="1" applyBorder="1" applyAlignment="1" applyProtection="1">
      <alignment horizontal="center" wrapText="1"/>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6" fillId="0" borderId="4" xfId="0" applyFont="1" applyBorder="1" applyAlignment="1">
      <alignment horizontal="justify" vertical="center" wrapText="1"/>
    </xf>
    <xf numFmtId="164" fontId="36" fillId="0" borderId="53" xfId="1" applyNumberFormat="1" applyFont="1" applyBorder="1" applyAlignment="1">
      <alignment horizontal="center" vertical="center"/>
    </xf>
    <xf numFmtId="164" fontId="36" fillId="0" borderId="26" xfId="1" applyNumberFormat="1" applyFont="1" applyBorder="1" applyAlignment="1">
      <alignment horizontal="center" vertical="center"/>
    </xf>
    <xf numFmtId="164" fontId="36" fillId="0" borderId="54" xfId="1" applyNumberFormat="1" applyFont="1" applyBorder="1" applyAlignment="1">
      <alignment horizontal="center" vertical="center"/>
    </xf>
    <xf numFmtId="164" fontId="36" fillId="0" borderId="53" xfId="1" applyNumberFormat="1" applyFont="1" applyFill="1" applyBorder="1" applyAlignment="1" applyProtection="1">
      <alignment horizontal="center" vertical="center"/>
      <protection locked="0"/>
    </xf>
    <xf numFmtId="164" fontId="36" fillId="0" borderId="26" xfId="1" applyNumberFormat="1" applyFont="1" applyFill="1" applyBorder="1" applyAlignment="1" applyProtection="1">
      <alignment horizontal="center" vertical="center"/>
      <protection locked="0"/>
    </xf>
    <xf numFmtId="164" fontId="36" fillId="0" borderId="54" xfId="1" applyNumberFormat="1" applyFont="1" applyFill="1" applyBorder="1" applyAlignment="1" applyProtection="1">
      <alignment horizontal="center" vertical="center"/>
      <protection locked="0"/>
    </xf>
    <xf numFmtId="0" fontId="36" fillId="0" borderId="17" xfId="0" applyFont="1" applyBorder="1" applyAlignment="1">
      <alignment horizontal="justify" vertical="center" wrapText="1"/>
    </xf>
    <xf numFmtId="44" fontId="36" fillId="0" borderId="4" xfId="1" applyFont="1" applyFill="1" applyBorder="1" applyAlignment="1" applyProtection="1">
      <alignment horizontal="center" vertical="center"/>
      <protection locked="0"/>
    </xf>
    <xf numFmtId="9" fontId="36" fillId="0" borderId="4" xfId="2" applyFont="1" applyFill="1" applyBorder="1" applyAlignment="1" applyProtection="1">
      <alignment horizontal="center" vertical="center"/>
      <protection locked="0"/>
    </xf>
    <xf numFmtId="164" fontId="36" fillId="0" borderId="4" xfId="1" applyNumberFormat="1" applyFont="1" applyBorder="1" applyAlignment="1">
      <alignment horizontal="center" vertical="center"/>
    </xf>
    <xf numFmtId="0" fontId="36" fillId="0" borderId="53" xfId="0" applyFont="1" applyBorder="1" applyAlignment="1" applyProtection="1">
      <alignment horizontal="left" vertical="center" wrapText="1"/>
      <protection locked="0"/>
    </xf>
    <xf numFmtId="0" fontId="36" fillId="0" borderId="54" xfId="0" applyFont="1" applyBorder="1" applyAlignment="1" applyProtection="1">
      <alignment horizontal="left" vertical="center" wrapText="1"/>
      <protection locked="0"/>
    </xf>
    <xf numFmtId="0" fontId="36" fillId="0" borderId="4" xfId="0" applyFont="1" applyBorder="1" applyAlignment="1">
      <alignment horizontal="justify" vertical="center"/>
    </xf>
    <xf numFmtId="0" fontId="36" fillId="0" borderId="11" xfId="0" applyFont="1" applyBorder="1" applyAlignment="1">
      <alignment horizontal="justify" vertical="center"/>
    </xf>
    <xf numFmtId="0" fontId="3" fillId="2" borderId="42" xfId="0" applyFont="1" applyFill="1" applyBorder="1" applyAlignment="1" applyProtection="1">
      <alignment horizontal="left"/>
      <protection locked="0"/>
    </xf>
    <xf numFmtId="0" fontId="3" fillId="2" borderId="43" xfId="0" applyFont="1" applyFill="1" applyBorder="1" applyAlignment="1" applyProtection="1">
      <alignment horizontal="left"/>
      <protection locked="0"/>
    </xf>
    <xf numFmtId="0" fontId="3" fillId="2" borderId="44" xfId="0" applyFont="1" applyFill="1" applyBorder="1" applyAlignment="1" applyProtection="1">
      <alignment horizontal="left"/>
      <protection locked="0"/>
    </xf>
    <xf numFmtId="0" fontId="3" fillId="2" borderId="54" xfId="0" applyFont="1" applyFill="1" applyBorder="1" applyAlignment="1" applyProtection="1">
      <alignment horizontal="left"/>
      <protection locked="0"/>
    </xf>
    <xf numFmtId="0" fontId="36" fillId="0" borderId="54" xfId="0" applyFont="1" applyBorder="1" applyAlignment="1" applyProtection="1">
      <alignment horizontal="center" vertical="center" wrapText="1"/>
      <protection locked="0"/>
    </xf>
    <xf numFmtId="44" fontId="36" fillId="0" borderId="17" xfId="1" applyFont="1" applyFill="1" applyBorder="1" applyAlignment="1" applyProtection="1">
      <alignment horizontal="center" vertical="center"/>
      <protection locked="0"/>
    </xf>
    <xf numFmtId="164" fontId="36" fillId="0" borderId="53" xfId="0" applyNumberFormat="1" applyFont="1" applyBorder="1" applyAlignment="1">
      <alignment horizontal="center" vertical="center"/>
    </xf>
    <xf numFmtId="164" fontId="36" fillId="0" borderId="26" xfId="0" applyNumberFormat="1" applyFont="1" applyBorder="1" applyAlignment="1">
      <alignment horizontal="center" vertical="center"/>
    </xf>
    <xf numFmtId="164" fontId="36" fillId="0" borderId="54" xfId="0" applyNumberFormat="1" applyFont="1" applyBorder="1" applyAlignment="1">
      <alignment horizontal="center" vertical="center"/>
    </xf>
    <xf numFmtId="0" fontId="3" fillId="2" borderId="53" xfId="0" applyFont="1" applyFill="1" applyBorder="1" applyAlignment="1" applyProtection="1">
      <alignment horizontal="left"/>
      <protection locked="0"/>
    </xf>
    <xf numFmtId="0" fontId="36" fillId="0" borderId="17"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0" borderId="11" xfId="0" applyFont="1" applyBorder="1" applyAlignment="1" applyProtection="1">
      <alignment horizontal="left" vertical="center" wrapText="1"/>
      <protection locked="0"/>
    </xf>
    <xf numFmtId="3" fontId="36" fillId="0" borderId="4" xfId="2" applyNumberFormat="1" applyFont="1" applyFill="1" applyBorder="1" applyAlignment="1" applyProtection="1">
      <alignment horizontal="center" vertical="center"/>
      <protection locked="0"/>
    </xf>
    <xf numFmtId="0" fontId="36" fillId="0" borderId="20" xfId="0" applyFont="1" applyBorder="1" applyAlignment="1" applyProtection="1">
      <alignment horizontal="left" vertical="top" wrapText="1"/>
      <protection locked="0"/>
    </xf>
    <xf numFmtId="0" fontId="36" fillId="0" borderId="20" xfId="0" applyFont="1" applyBorder="1" applyAlignment="1" applyProtection="1">
      <alignment horizontal="left" vertical="top"/>
      <protection locked="0"/>
    </xf>
    <xf numFmtId="3" fontId="36" fillId="0" borderId="17" xfId="0" applyNumberFormat="1" applyFont="1" applyBorder="1" applyAlignment="1" applyProtection="1">
      <alignment horizontal="center" vertical="center"/>
      <protection locked="0"/>
    </xf>
    <xf numFmtId="0" fontId="36" fillId="0" borderId="17" xfId="2" applyNumberFormat="1" applyFont="1" applyFill="1" applyBorder="1" applyAlignment="1" applyProtection="1">
      <alignment horizontal="center" vertical="center"/>
      <protection locked="0"/>
    </xf>
    <xf numFmtId="0" fontId="36" fillId="0" borderId="17" xfId="0" applyFont="1" applyBorder="1" applyAlignment="1" applyProtection="1">
      <alignment horizontal="left" vertical="top" wrapText="1"/>
      <protection locked="0"/>
    </xf>
    <xf numFmtId="0" fontId="36" fillId="0" borderId="4" xfId="0" applyFont="1" applyBorder="1" applyAlignment="1" applyProtection="1">
      <alignment horizontal="left" vertical="top" wrapText="1"/>
      <protection locked="0"/>
    </xf>
    <xf numFmtId="9" fontId="36" fillId="0" borderId="17" xfId="0" applyNumberFormat="1" applyFont="1" applyBorder="1" applyAlignment="1" applyProtection="1">
      <alignment horizontal="left" vertical="center" wrapText="1"/>
      <protection locked="0"/>
    </xf>
    <xf numFmtId="9" fontId="36" fillId="0" borderId="4" xfId="0" applyNumberFormat="1" applyFont="1" applyBorder="1" applyAlignment="1" applyProtection="1">
      <alignment horizontal="left" vertical="center" wrapText="1"/>
      <protection locked="0"/>
    </xf>
    <xf numFmtId="0" fontId="36" fillId="0" borderId="17" xfId="2" applyNumberFormat="1" applyFont="1" applyBorder="1" applyAlignment="1" applyProtection="1">
      <alignment horizontal="center" vertical="center"/>
    </xf>
    <xf numFmtId="0" fontId="36" fillId="0" borderId="17" xfId="0" applyFont="1" applyBorder="1" applyAlignment="1" applyProtection="1">
      <alignment horizontal="center"/>
      <protection locked="0"/>
    </xf>
    <xf numFmtId="0" fontId="36" fillId="0" borderId="4" xfId="0" applyFont="1" applyBorder="1" applyAlignment="1" applyProtection="1">
      <alignment horizontal="center"/>
      <protection locked="0"/>
    </xf>
    <xf numFmtId="0" fontId="36" fillId="0" borderId="28" xfId="0" applyFont="1" applyBorder="1" applyAlignment="1" applyProtection="1">
      <alignment horizontal="center" vertical="center"/>
      <protection locked="0"/>
    </xf>
    <xf numFmtId="0" fontId="36" fillId="0" borderId="61" xfId="0" applyFont="1" applyBorder="1" applyAlignment="1" applyProtection="1">
      <alignment horizontal="center" vertical="center"/>
      <protection locked="0"/>
    </xf>
    <xf numFmtId="0" fontId="36" fillId="0" borderId="64" xfId="0" applyFont="1" applyBorder="1" applyAlignment="1" applyProtection="1">
      <alignment horizontal="center" vertical="center"/>
      <protection locked="0"/>
    </xf>
    <xf numFmtId="0" fontId="36" fillId="0" borderId="27" xfId="0" applyFont="1" applyBorder="1" applyAlignment="1" applyProtection="1">
      <alignment horizontal="center" vertical="center"/>
      <protection locked="0"/>
    </xf>
    <xf numFmtId="9" fontId="36" fillId="0" borderId="53" xfId="0" applyNumberFormat="1" applyFont="1" applyBorder="1" applyAlignment="1" applyProtection="1">
      <alignment horizontal="center" vertical="center" wrapText="1"/>
      <protection locked="0"/>
    </xf>
    <xf numFmtId="9" fontId="36" fillId="0" borderId="28" xfId="0" applyNumberFormat="1" applyFont="1" applyBorder="1" applyAlignment="1" applyProtection="1">
      <alignment horizontal="center" vertical="center"/>
      <protection locked="0"/>
    </xf>
    <xf numFmtId="9" fontId="36" fillId="0" borderId="53" xfId="0" applyNumberFormat="1" applyFont="1" applyBorder="1" applyAlignment="1" applyProtection="1">
      <alignment horizontal="center" vertical="center"/>
      <protection locked="0"/>
    </xf>
    <xf numFmtId="0" fontId="52" fillId="0" borderId="28" xfId="0" applyFont="1" applyBorder="1" applyAlignment="1">
      <alignment horizontal="center" vertical="center"/>
    </xf>
    <xf numFmtId="0" fontId="36" fillId="0" borderId="56" xfId="0" applyFont="1" applyBorder="1" applyAlignment="1" applyProtection="1">
      <alignment horizontal="center"/>
      <protection locked="0"/>
    </xf>
    <xf numFmtId="0" fontId="36" fillId="0" borderId="64" xfId="0" applyFont="1" applyBorder="1" applyAlignment="1" applyProtection="1">
      <alignment horizontal="center"/>
      <protection locked="0"/>
    </xf>
    <xf numFmtId="0" fontId="36" fillId="0" borderId="27" xfId="0" applyFont="1" applyBorder="1" applyAlignment="1" applyProtection="1">
      <alignment horizontal="center"/>
      <protection locked="0"/>
    </xf>
    <xf numFmtId="0" fontId="15" fillId="9" borderId="16" xfId="0" applyFont="1" applyFill="1" applyBorder="1" applyAlignment="1" applyProtection="1">
      <alignment horizontal="center" vertical="center" wrapText="1"/>
      <protection locked="0"/>
    </xf>
    <xf numFmtId="0" fontId="15" fillId="9" borderId="10" xfId="0" applyFont="1" applyFill="1" applyBorder="1" applyAlignment="1" applyProtection="1">
      <alignment horizontal="center" vertical="center" wrapText="1"/>
      <protection locked="0"/>
    </xf>
    <xf numFmtId="0" fontId="15" fillId="2" borderId="54" xfId="0" applyFont="1" applyFill="1" applyBorder="1" applyAlignment="1" applyProtection="1">
      <alignment horizontal="left"/>
      <protection locked="0"/>
    </xf>
    <xf numFmtId="0" fontId="0" fillId="0" borderId="16" xfId="0" applyBorder="1" applyAlignment="1" applyProtection="1">
      <alignment horizontal="center" vertical="center"/>
      <protection locked="0"/>
    </xf>
    <xf numFmtId="0" fontId="0" fillId="0" borderId="60"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9" fontId="36" fillId="0" borderId="4" xfId="0" applyNumberFormat="1" applyFont="1" applyBorder="1" applyAlignment="1">
      <alignment horizontal="center" vertical="center" wrapText="1"/>
    </xf>
    <xf numFmtId="9" fontId="36" fillId="0" borderId="11" xfId="0" applyNumberFormat="1" applyFont="1" applyBorder="1" applyAlignment="1">
      <alignment horizontal="center" vertical="center" wrapText="1"/>
    </xf>
    <xf numFmtId="9" fontId="36" fillId="0" borderId="28" xfId="0" applyNumberFormat="1" applyFont="1" applyBorder="1" applyAlignment="1">
      <alignment horizontal="center" vertical="center" wrapText="1"/>
    </xf>
    <xf numFmtId="9" fontId="36" fillId="0" borderId="26" xfId="0" applyNumberFormat="1" applyFont="1" applyBorder="1" applyAlignment="1">
      <alignment horizontal="center" vertical="center" wrapText="1"/>
    </xf>
    <xf numFmtId="9" fontId="36" fillId="0" borderId="54" xfId="0" applyNumberFormat="1" applyFont="1" applyBorder="1" applyAlignment="1">
      <alignment horizontal="center" vertical="center" wrapText="1"/>
    </xf>
    <xf numFmtId="0" fontId="51" fillId="0" borderId="11" xfId="0" applyFont="1" applyBorder="1" applyAlignment="1">
      <alignment horizontal="justify" vertical="center" wrapText="1"/>
    </xf>
    <xf numFmtId="44" fontId="36" fillId="0" borderId="4" xfId="1" applyFont="1" applyBorder="1" applyAlignment="1">
      <alignment horizontal="center" vertical="center" wrapText="1"/>
    </xf>
    <xf numFmtId="44" fontId="36" fillId="0" borderId="11" xfId="1" applyFont="1" applyBorder="1" applyAlignment="1">
      <alignment horizontal="center" vertical="center" wrapText="1"/>
    </xf>
    <xf numFmtId="166" fontId="36" fillId="0" borderId="28" xfId="1" applyNumberFormat="1" applyFont="1" applyBorder="1" applyAlignment="1">
      <alignment vertical="center" wrapText="1"/>
    </xf>
    <xf numFmtId="166" fontId="36" fillId="0" borderId="26" xfId="1" applyNumberFormat="1" applyFont="1" applyBorder="1" applyAlignment="1">
      <alignment vertical="center" wrapText="1"/>
    </xf>
    <xf numFmtId="166" fontId="36" fillId="0" borderId="54" xfId="1" applyNumberFormat="1" applyFont="1" applyBorder="1" applyAlignment="1">
      <alignment vertical="center" wrapText="1"/>
    </xf>
    <xf numFmtId="44" fontId="36" fillId="0" borderId="4" xfId="1" applyFont="1" applyBorder="1" applyAlignment="1">
      <alignment horizontal="center" vertical="center"/>
    </xf>
    <xf numFmtId="9" fontId="36" fillId="0" borderId="53" xfId="0" applyNumberFormat="1" applyFont="1" applyBorder="1" applyAlignment="1" applyProtection="1">
      <alignment horizontal="center" wrapText="1"/>
      <protection locked="0"/>
    </xf>
    <xf numFmtId="0" fontId="36" fillId="0" borderId="57" xfId="0" applyFont="1" applyBorder="1" applyAlignment="1" applyProtection="1">
      <alignment horizontal="center"/>
      <protection locked="0"/>
    </xf>
    <xf numFmtId="0" fontId="36" fillId="0" borderId="21" xfId="0" applyFont="1" applyBorder="1" applyAlignment="1" applyProtection="1">
      <alignment horizontal="center" vertical="center"/>
      <protection locked="0"/>
    </xf>
    <xf numFmtId="9" fontId="36" fillId="0" borderId="53" xfId="0" applyNumberFormat="1" applyFont="1" applyBorder="1" applyAlignment="1" applyProtection="1">
      <alignment horizontal="center"/>
      <protection locked="0"/>
    </xf>
    <xf numFmtId="9" fontId="36" fillId="0" borderId="53" xfId="2" applyFont="1" applyBorder="1" applyAlignment="1" applyProtection="1">
      <alignment horizontal="center"/>
      <protection locked="0"/>
    </xf>
    <xf numFmtId="9" fontId="36" fillId="0" borderId="26" xfId="2" applyFont="1" applyBorder="1" applyAlignment="1" applyProtection="1">
      <alignment horizontal="center"/>
      <protection locked="0"/>
    </xf>
    <xf numFmtId="9" fontId="36" fillId="0" borderId="21" xfId="2" applyFont="1" applyBorder="1" applyAlignment="1" applyProtection="1">
      <alignment horizontal="center"/>
      <protection locked="0"/>
    </xf>
    <xf numFmtId="9" fontId="36" fillId="0" borderId="53" xfId="2" applyFont="1" applyFill="1" applyBorder="1" applyAlignment="1" applyProtection="1">
      <alignment horizontal="center" vertical="center"/>
      <protection locked="0"/>
    </xf>
    <xf numFmtId="9" fontId="36" fillId="0" borderId="26" xfId="2" applyFont="1" applyFill="1" applyBorder="1" applyAlignment="1" applyProtection="1">
      <alignment horizontal="center" vertical="center"/>
      <protection locked="0"/>
    </xf>
    <xf numFmtId="9" fontId="36" fillId="0" borderId="54" xfId="2" applyFont="1" applyFill="1" applyBorder="1" applyAlignment="1" applyProtection="1">
      <alignment horizontal="center" vertical="center"/>
      <protection locked="0"/>
    </xf>
    <xf numFmtId="9" fontId="36" fillId="0" borderId="28" xfId="2" applyFont="1" applyFill="1" applyBorder="1" applyAlignment="1" applyProtection="1">
      <alignment horizontal="center" vertical="center"/>
      <protection locked="0"/>
    </xf>
    <xf numFmtId="0" fontId="36" fillId="0" borderId="26" xfId="0" applyFont="1" applyBorder="1" applyAlignment="1" applyProtection="1">
      <alignment horizontal="justify"/>
      <protection locked="0"/>
    </xf>
    <xf numFmtId="0" fontId="36" fillId="0" borderId="21" xfId="0" applyFont="1" applyBorder="1" applyAlignment="1" applyProtection="1">
      <alignment horizontal="justify"/>
      <protection locked="0"/>
    </xf>
    <xf numFmtId="164" fontId="51" fillId="0" borderId="53" xfId="1" applyNumberFormat="1" applyFont="1" applyFill="1" applyBorder="1" applyAlignment="1">
      <alignment horizontal="center" vertical="center"/>
    </xf>
    <xf numFmtId="164" fontId="51" fillId="0" borderId="26" xfId="1" applyNumberFormat="1" applyFont="1" applyFill="1" applyBorder="1" applyAlignment="1">
      <alignment horizontal="center" vertical="center"/>
    </xf>
    <xf numFmtId="164" fontId="51" fillId="0" borderId="21" xfId="1" applyNumberFormat="1" applyFont="1" applyFill="1" applyBorder="1" applyAlignment="1">
      <alignment horizontal="center" vertical="center"/>
    </xf>
    <xf numFmtId="0" fontId="36" fillId="0" borderId="21" xfId="0" applyFont="1" applyBorder="1" applyAlignment="1" applyProtection="1">
      <alignment horizontal="center"/>
      <protection locked="0"/>
    </xf>
    <xf numFmtId="0" fontId="36" fillId="0" borderId="28" xfId="0" applyFont="1" applyBorder="1" applyAlignment="1">
      <alignment horizontal="justify" vertical="center" wrapText="1"/>
    </xf>
    <xf numFmtId="164" fontId="51" fillId="0" borderId="28" xfId="1" applyNumberFormat="1" applyFont="1" applyFill="1" applyBorder="1" applyAlignment="1">
      <alignment horizontal="center" vertical="center"/>
    </xf>
    <xf numFmtId="164" fontId="51" fillId="0" borderId="54" xfId="1" applyNumberFormat="1" applyFont="1" applyFill="1" applyBorder="1" applyAlignment="1">
      <alignment horizontal="center" vertical="center"/>
    </xf>
    <xf numFmtId="44" fontId="36" fillId="0" borderId="28" xfId="1" applyFont="1" applyFill="1" applyBorder="1" applyAlignment="1" applyProtection="1">
      <alignment horizontal="center" vertical="center"/>
      <protection locked="0"/>
    </xf>
    <xf numFmtId="44" fontId="36" fillId="0" borderId="26" xfId="1" applyFont="1" applyFill="1" applyBorder="1" applyAlignment="1" applyProtection="1">
      <alignment horizontal="center" vertical="center"/>
      <protection locked="0"/>
    </xf>
    <xf numFmtId="44" fontId="36" fillId="0" borderId="54" xfId="1" applyFont="1" applyFill="1" applyBorder="1" applyAlignment="1" applyProtection="1">
      <alignment horizontal="center" vertical="center"/>
      <protection locked="0"/>
    </xf>
    <xf numFmtId="0" fontId="51" fillId="0" borderId="53" xfId="0" applyFont="1" applyBorder="1" applyAlignment="1">
      <alignment horizontal="center" vertical="center" wrapText="1"/>
    </xf>
    <xf numFmtId="0" fontId="51" fillId="0" borderId="26" xfId="0" applyFont="1" applyBorder="1" applyAlignment="1">
      <alignment horizontal="center" vertical="center" wrapText="1"/>
    </xf>
    <xf numFmtId="0" fontId="51" fillId="0" borderId="54" xfId="0" applyFont="1" applyBorder="1" applyAlignment="1">
      <alignment horizontal="center" vertical="center" wrapText="1"/>
    </xf>
    <xf numFmtId="0" fontId="51" fillId="0" borderId="53" xfId="0" applyFont="1" applyBorder="1" applyAlignment="1">
      <alignment horizontal="center" vertical="center"/>
    </xf>
    <xf numFmtId="0" fontId="51" fillId="0" borderId="26" xfId="0" applyFont="1" applyBorder="1" applyAlignment="1">
      <alignment horizontal="center" vertical="center"/>
    </xf>
    <xf numFmtId="0" fontId="51" fillId="0" borderId="21" xfId="0" applyFont="1" applyBorder="1" applyAlignment="1">
      <alignment horizontal="center" vertical="center"/>
    </xf>
    <xf numFmtId="9" fontId="51" fillId="0" borderId="28" xfId="0" applyNumberFormat="1" applyFont="1" applyBorder="1" applyAlignment="1">
      <alignment horizontal="center" vertical="center"/>
    </xf>
    <xf numFmtId="0" fontId="51" fillId="0" borderId="54" xfId="0" applyFont="1" applyBorder="1" applyAlignment="1">
      <alignment horizontal="center" vertical="center"/>
    </xf>
    <xf numFmtId="9" fontId="51" fillId="0" borderId="53" xfId="0" applyNumberFormat="1" applyFont="1" applyBorder="1" applyAlignment="1">
      <alignment horizontal="center" vertical="center" wrapText="1"/>
    </xf>
    <xf numFmtId="0" fontId="51" fillId="0" borderId="21" xfId="0" applyFont="1" applyBorder="1" applyAlignment="1">
      <alignment horizontal="center" vertical="center" wrapText="1"/>
    </xf>
    <xf numFmtId="9" fontId="40" fillId="0" borderId="53" xfId="0" applyNumberFormat="1" applyFont="1" applyBorder="1" applyAlignment="1">
      <alignment horizontal="center" vertical="center" wrapText="1"/>
    </xf>
    <xf numFmtId="9" fontId="40" fillId="0" borderId="26" xfId="0" applyNumberFormat="1" applyFont="1" applyBorder="1" applyAlignment="1">
      <alignment horizontal="center" vertical="center" wrapText="1"/>
    </xf>
    <xf numFmtId="9" fontId="40" fillId="0" borderId="54" xfId="0" applyNumberFormat="1" applyFont="1" applyBorder="1" applyAlignment="1">
      <alignment horizontal="center" vertical="center" wrapText="1"/>
    </xf>
    <xf numFmtId="44" fontId="36" fillId="0" borderId="4" xfId="1" applyFont="1" applyBorder="1" applyAlignment="1" applyProtection="1">
      <alignment horizontal="center"/>
      <protection locked="0"/>
    </xf>
    <xf numFmtId="9" fontId="36" fillId="0" borderId="4" xfId="2" applyFont="1" applyBorder="1" applyAlignment="1" applyProtection="1">
      <alignment horizontal="center" vertical="center"/>
      <protection locked="0"/>
    </xf>
    <xf numFmtId="0" fontId="51" fillId="0" borderId="21" xfId="0" applyFont="1" applyBorder="1" applyAlignment="1">
      <alignment horizontal="justify" vertical="center" wrapText="1"/>
    </xf>
    <xf numFmtId="0" fontId="36" fillId="0" borderId="39" xfId="0" applyFont="1" applyBorder="1" applyAlignment="1" applyProtection="1">
      <alignment horizontal="center" vertical="center" wrapText="1"/>
      <protection locked="0"/>
    </xf>
    <xf numFmtId="0" fontId="36" fillId="0" borderId="29" xfId="0" applyFont="1" applyBorder="1" applyAlignment="1" applyProtection="1">
      <alignment horizontal="center" vertical="center" wrapText="1"/>
      <protection locked="0"/>
    </xf>
    <xf numFmtId="0" fontId="36" fillId="0" borderId="4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51" fillId="0" borderId="28" xfId="0" applyFont="1" applyBorder="1" applyAlignment="1">
      <alignment horizontal="center" vertical="center" wrapText="1"/>
    </xf>
    <xf numFmtId="0" fontId="36" fillId="0" borderId="61" xfId="0" applyFont="1" applyBorder="1" applyAlignment="1" applyProtection="1">
      <alignment horizontal="center" vertical="center" wrapText="1"/>
      <protection locked="0"/>
    </xf>
    <xf numFmtId="0" fontId="36" fillId="0" borderId="64" xfId="0" applyFont="1" applyBorder="1" applyAlignment="1" applyProtection="1">
      <alignment horizontal="center" vertical="center" wrapText="1"/>
      <protection locked="0"/>
    </xf>
    <xf numFmtId="0" fontId="36" fillId="0" borderId="27" xfId="0" applyFont="1" applyBorder="1" applyAlignment="1" applyProtection="1">
      <alignment horizontal="center" vertical="center" wrapText="1"/>
      <protection locked="0"/>
    </xf>
    <xf numFmtId="0" fontId="36" fillId="0" borderId="56" xfId="0" applyFont="1" applyBorder="1" applyAlignment="1" applyProtection="1">
      <alignment horizontal="center" vertical="center" wrapText="1"/>
      <protection locked="0"/>
    </xf>
    <xf numFmtId="0" fontId="36" fillId="0" borderId="57" xfId="0" applyFont="1" applyBorder="1" applyAlignment="1" applyProtection="1">
      <alignment horizontal="center" vertical="center" wrapText="1"/>
      <protection locked="0"/>
    </xf>
    <xf numFmtId="9" fontId="36" fillId="0" borderId="17" xfId="2" applyFont="1" applyFill="1" applyBorder="1" applyAlignment="1" applyProtection="1">
      <alignment horizontal="center" vertical="center"/>
      <protection locked="0"/>
    </xf>
    <xf numFmtId="9" fontId="36" fillId="0" borderId="11" xfId="2" applyFont="1" applyFill="1" applyBorder="1" applyAlignment="1" applyProtection="1">
      <alignment horizontal="center" vertical="center"/>
      <protection locked="0"/>
    </xf>
    <xf numFmtId="0" fontId="36" fillId="0" borderId="11" xfId="0" applyFont="1" applyBorder="1" applyAlignment="1">
      <alignment horizontal="justify" vertical="center" wrapText="1"/>
    </xf>
    <xf numFmtId="164" fontId="51" fillId="0" borderId="17" xfId="1" applyNumberFormat="1" applyFont="1" applyFill="1" applyBorder="1" applyAlignment="1">
      <alignment horizontal="center" vertical="center"/>
    </xf>
    <xf numFmtId="164" fontId="51" fillId="0" borderId="4" xfId="1" applyNumberFormat="1" applyFont="1" applyFill="1" applyBorder="1" applyAlignment="1">
      <alignment horizontal="center" vertical="center"/>
    </xf>
    <xf numFmtId="164" fontId="51" fillId="0" borderId="11" xfId="1" applyNumberFormat="1" applyFont="1" applyFill="1" applyBorder="1" applyAlignment="1">
      <alignment horizontal="center" vertical="center"/>
    </xf>
    <xf numFmtId="44" fontId="36" fillId="0" borderId="11" xfId="1" applyFont="1" applyFill="1" applyBorder="1" applyAlignment="1" applyProtection="1">
      <alignment horizontal="center" vertical="center"/>
      <protection locked="0"/>
    </xf>
    <xf numFmtId="0" fontId="51" fillId="0" borderId="17" xfId="0" applyFont="1" applyBorder="1" applyAlignment="1">
      <alignment horizontal="center" vertical="center" wrapText="1"/>
    </xf>
    <xf numFmtId="0" fontId="51" fillId="0" borderId="4" xfId="0" applyFont="1" applyBorder="1" applyAlignment="1">
      <alignment horizontal="center" vertical="center"/>
    </xf>
    <xf numFmtId="0" fontId="51" fillId="0" borderId="11" xfId="0" applyFont="1" applyBorder="1" applyAlignment="1">
      <alignment horizontal="center" vertical="center"/>
    </xf>
    <xf numFmtId="0" fontId="51" fillId="0" borderId="17" xfId="0" applyFont="1" applyBorder="1" applyAlignment="1">
      <alignment horizontal="justify" vertical="center" wrapText="1"/>
    </xf>
    <xf numFmtId="9" fontId="51" fillId="0" borderId="17" xfId="0" applyNumberFormat="1" applyFont="1" applyBorder="1" applyAlignment="1">
      <alignment horizontal="center" vertical="center"/>
    </xf>
    <xf numFmtId="9" fontId="36" fillId="0" borderId="17" xfId="0" applyNumberFormat="1" applyFont="1" applyBorder="1" applyAlignment="1">
      <alignment horizontal="center" vertical="center" wrapText="1"/>
    </xf>
    <xf numFmtId="0" fontId="14" fillId="4" borderId="25"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7" fillId="2" borderId="4" xfId="0" applyFont="1" applyFill="1" applyBorder="1" applyAlignment="1" applyProtection="1">
      <alignment horizontal="left"/>
      <protection locked="0"/>
    </xf>
    <xf numFmtId="0" fontId="7" fillId="0" borderId="5"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9" fontId="7" fillId="2" borderId="4" xfId="0" applyNumberFormat="1" applyFont="1" applyFill="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0" fillId="0" borderId="17" xfId="0" applyBorder="1" applyAlignment="1">
      <alignment horizontal="center"/>
    </xf>
    <xf numFmtId="0" fontId="0" fillId="0" borderId="4" xfId="0" applyBorder="1" applyAlignment="1">
      <alignment horizontal="center"/>
    </xf>
    <xf numFmtId="9" fontId="0" fillId="0" borderId="17" xfId="2" applyFont="1" applyFill="1" applyBorder="1" applyAlignment="1">
      <alignment horizontal="center" vertical="center"/>
    </xf>
    <xf numFmtId="9" fontId="0" fillId="0" borderId="4" xfId="2" applyFont="1" applyFill="1" applyBorder="1" applyAlignment="1">
      <alignment horizontal="center" vertical="center"/>
    </xf>
    <xf numFmtId="9" fontId="0" fillId="0" borderId="17" xfId="0" applyNumberFormat="1" applyBorder="1" applyAlignment="1">
      <alignment horizontal="center" vertical="center"/>
    </xf>
    <xf numFmtId="0" fontId="0" fillId="0" borderId="4" xfId="0" applyBorder="1" applyAlignment="1">
      <alignment horizontal="center" vertical="center"/>
    </xf>
    <xf numFmtId="0" fontId="0" fillId="0" borderId="17" xfId="0" applyBorder="1" applyAlignment="1">
      <alignment horizontal="left" vertical="center" wrapText="1"/>
    </xf>
    <xf numFmtId="0" fontId="0" fillId="0" borderId="4" xfId="0" applyBorder="1" applyAlignment="1">
      <alignment horizontal="left" vertical="center" wrapText="1"/>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7" fillId="2" borderId="22"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7" fillId="2" borderId="65" xfId="0" applyFont="1" applyFill="1" applyBorder="1" applyAlignment="1">
      <alignment horizontal="center" vertical="center" wrapText="1"/>
    </xf>
    <xf numFmtId="0" fontId="7" fillId="2" borderId="66"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164" fontId="0" fillId="0" borderId="17" xfId="1" applyNumberFormat="1" applyFont="1" applyFill="1" applyBorder="1" applyAlignment="1">
      <alignment horizontal="center"/>
    </xf>
    <xf numFmtId="164" fontId="0" fillId="0" borderId="4" xfId="1" applyNumberFormat="1" applyFont="1" applyFill="1" applyBorder="1" applyAlignment="1">
      <alignment horizontal="center"/>
    </xf>
    <xf numFmtId="0" fontId="0" fillId="0" borderId="17" xfId="2" applyNumberFormat="1" applyFont="1" applyBorder="1" applyAlignment="1" applyProtection="1">
      <alignment horizontal="center" vertical="center"/>
    </xf>
    <xf numFmtId="0" fontId="0" fillId="0" borderId="4" xfId="2" applyNumberFormat="1" applyFont="1" applyBorder="1" applyAlignment="1" applyProtection="1">
      <alignment horizontal="center" vertical="center"/>
    </xf>
    <xf numFmtId="9" fontId="0" fillId="0" borderId="4" xfId="0" applyNumberFormat="1" applyBorder="1" applyAlignment="1">
      <alignment horizontal="center" vertical="center"/>
    </xf>
    <xf numFmtId="0" fontId="14" fillId="0" borderId="17" xfId="0" applyFont="1" applyBorder="1" applyAlignment="1">
      <alignment horizontal="center" vertical="center"/>
    </xf>
    <xf numFmtId="0" fontId="14" fillId="0" borderId="4" xfId="0" applyFont="1" applyBorder="1" applyAlignment="1">
      <alignment horizontal="center" vertical="center"/>
    </xf>
    <xf numFmtId="0" fontId="23" fillId="0" borderId="4" xfId="0" applyFont="1" applyBorder="1" applyAlignment="1">
      <alignment horizontal="left" vertical="center" wrapText="1"/>
    </xf>
    <xf numFmtId="0" fontId="0" fillId="0" borderId="4" xfId="2" applyNumberFormat="1" applyFont="1" applyFill="1" applyBorder="1" applyAlignment="1">
      <alignment horizontal="center" vertical="center"/>
    </xf>
    <xf numFmtId="0" fontId="0" fillId="0" borderId="20" xfId="0" applyBorder="1" applyAlignment="1">
      <alignment horizontal="center"/>
    </xf>
    <xf numFmtId="0" fontId="21" fillId="0" borderId="4" xfId="0" applyFont="1" applyBorder="1" applyAlignment="1">
      <alignment horizontal="center" vertical="center"/>
    </xf>
    <xf numFmtId="164" fontId="0" fillId="0" borderId="4" xfId="1" applyNumberFormat="1" applyFont="1" applyFill="1" applyBorder="1" applyAlignment="1">
      <alignment horizontal="center" vertical="center"/>
    </xf>
    <xf numFmtId="0" fontId="6" fillId="0" borderId="16" xfId="0" applyFont="1" applyBorder="1" applyAlignment="1">
      <alignment horizontal="center" vertical="center"/>
    </xf>
    <xf numFmtId="0" fontId="6" fillId="0" borderId="60" xfId="0" applyFont="1" applyBorder="1" applyAlignment="1">
      <alignment horizontal="center" vertical="center"/>
    </xf>
    <xf numFmtId="0" fontId="0" fillId="0" borderId="17" xfId="0" applyBorder="1" applyAlignment="1">
      <alignment horizontal="justify" vertical="center" wrapText="1"/>
    </xf>
    <xf numFmtId="0" fontId="0" fillId="0" borderId="4" xfId="0" applyBorder="1" applyAlignment="1">
      <alignment horizontal="justify" vertical="center" wrapText="1"/>
    </xf>
    <xf numFmtId="0" fontId="6" fillId="0" borderId="10" xfId="0" applyFont="1" applyBorder="1" applyAlignment="1">
      <alignment horizontal="center" vertical="center"/>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0" fillId="0" borderId="11" xfId="0" applyBorder="1" applyAlignment="1">
      <alignment horizontal="justify" vertical="center" wrapText="1"/>
    </xf>
    <xf numFmtId="0" fontId="0" fillId="0" borderId="20" xfId="0" applyBorder="1" applyAlignment="1">
      <alignment horizontal="center" vertical="center"/>
    </xf>
    <xf numFmtId="0" fontId="0" fillId="0" borderId="18" xfId="0" applyBorder="1" applyAlignment="1">
      <alignment horizontal="center"/>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14" fillId="4" borderId="9" xfId="0" applyFont="1" applyFill="1" applyBorder="1" applyAlignment="1" applyProtection="1">
      <alignment horizontal="center" vertical="center"/>
      <protection locked="0"/>
    </xf>
    <xf numFmtId="0" fontId="14" fillId="4" borderId="27"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4" fillId="4" borderId="28" xfId="0"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14" fillId="2" borderId="17" xfId="0"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7" fillId="2" borderId="65" xfId="0" applyFont="1" applyFill="1" applyBorder="1" applyAlignment="1" applyProtection="1">
      <alignment horizontal="center" vertical="center" wrapText="1"/>
      <protection locked="0"/>
    </xf>
    <xf numFmtId="0" fontId="7" fillId="2" borderId="66" xfId="0" applyFont="1" applyFill="1" applyBorder="1" applyAlignment="1" applyProtection="1">
      <alignment horizontal="center" vertical="center" wrapText="1"/>
      <protection locked="0"/>
    </xf>
    <xf numFmtId="0" fontId="14" fillId="4" borderId="38" xfId="0" applyFont="1" applyFill="1" applyBorder="1" applyAlignment="1" applyProtection="1">
      <alignment horizontal="center" vertical="center" wrapText="1"/>
      <protection locked="0"/>
    </xf>
    <xf numFmtId="0" fontId="14" fillId="4" borderId="37" xfId="0" applyFont="1" applyFill="1" applyBorder="1" applyAlignment="1" applyProtection="1">
      <alignment horizontal="center" vertical="center" wrapText="1"/>
      <protection locked="0"/>
    </xf>
    <xf numFmtId="0" fontId="14" fillId="4" borderId="39" xfId="0" applyFont="1" applyFill="1" applyBorder="1" applyAlignment="1" applyProtection="1">
      <alignment horizontal="center" vertical="center" wrapText="1"/>
      <protection locked="0"/>
    </xf>
    <xf numFmtId="0" fontId="14" fillId="4" borderId="26" xfId="0" applyFont="1" applyFill="1" applyBorder="1" applyAlignment="1" applyProtection="1">
      <alignment horizontal="center" vertical="center" wrapText="1"/>
      <protection locked="0"/>
    </xf>
    <xf numFmtId="0" fontId="14" fillId="4" borderId="41" xfId="0" applyFont="1" applyFill="1" applyBorder="1" applyAlignment="1" applyProtection="1">
      <alignment horizontal="center" vertical="center" wrapText="1"/>
      <protection locked="0"/>
    </xf>
    <xf numFmtId="0" fontId="14" fillId="4" borderId="25" xfId="0" applyFont="1" applyFill="1" applyBorder="1" applyAlignment="1" applyProtection="1">
      <alignment horizontal="center" vertical="center" wrapText="1"/>
      <protection locked="0"/>
    </xf>
    <xf numFmtId="0" fontId="14" fillId="4" borderId="40"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2" fillId="4" borderId="19"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0" fillId="0" borderId="17" xfId="0" applyBorder="1" applyAlignment="1" applyProtection="1">
      <alignment horizontal="justify" vertical="center" wrapText="1"/>
      <protection locked="0"/>
    </xf>
    <xf numFmtId="0" fontId="0" fillId="0" borderId="4" xfId="0" applyBorder="1" applyAlignment="1" applyProtection="1">
      <alignment horizontal="justify" vertical="center" wrapText="1"/>
      <protection locked="0"/>
    </xf>
    <xf numFmtId="0" fontId="0" fillId="0" borderId="11" xfId="0" applyBorder="1" applyAlignment="1" applyProtection="1">
      <alignment horizontal="justify" vertical="center" wrapText="1"/>
      <protection locked="0"/>
    </xf>
    <xf numFmtId="0" fontId="11" fillId="2" borderId="66" xfId="0" applyFont="1" applyFill="1" applyBorder="1" applyAlignment="1" applyProtection="1">
      <alignment horizontal="center" vertical="center" wrapText="1"/>
      <protection locked="0"/>
    </xf>
    <xf numFmtId="0" fontId="6" fillId="0" borderId="16" xfId="0" applyFont="1" applyBorder="1" applyAlignment="1" applyProtection="1">
      <alignment horizontal="center" vertical="center"/>
      <protection locked="0"/>
    </xf>
    <xf numFmtId="0" fontId="15" fillId="0" borderId="28" xfId="0" applyFont="1" applyBorder="1" applyAlignment="1" applyProtection="1">
      <alignment horizontal="center" vertical="center" wrapText="1"/>
      <protection locked="0"/>
    </xf>
    <xf numFmtId="0" fontId="15" fillId="0" borderId="26"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0" fontId="36" fillId="0" borderId="17" xfId="0" applyFont="1" applyBorder="1" applyAlignment="1" applyProtection="1">
      <alignment horizontal="center" vertical="center"/>
      <protection locked="0"/>
    </xf>
    <xf numFmtId="1" fontId="36" fillId="0" borderId="17" xfId="2" applyNumberFormat="1" applyFont="1" applyFill="1" applyBorder="1" applyAlignment="1" applyProtection="1">
      <alignment horizontal="center" vertical="center"/>
      <protection locked="0"/>
    </xf>
    <xf numFmtId="164" fontId="36" fillId="0" borderId="17" xfId="1" applyNumberFormat="1" applyFont="1" applyFill="1" applyBorder="1" applyAlignment="1" applyProtection="1">
      <alignment horizontal="center" vertical="center"/>
      <protection locked="0"/>
    </xf>
    <xf numFmtId="0" fontId="36" fillId="0" borderId="4" xfId="0" applyFont="1" applyBorder="1" applyAlignment="1" applyProtection="1">
      <alignment horizontal="left" vertical="center"/>
      <protection locked="0"/>
    </xf>
    <xf numFmtId="0" fontId="36" fillId="0" borderId="18"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protection locked="0"/>
    </xf>
    <xf numFmtId="164" fontId="36" fillId="0" borderId="4" xfId="1" applyNumberFormat="1" applyFont="1" applyFill="1" applyBorder="1" applyAlignment="1" applyProtection="1">
      <alignment horizontal="center"/>
      <protection locked="0"/>
    </xf>
    <xf numFmtId="0" fontId="36" fillId="0" borderId="20" xfId="0" applyFont="1" applyBorder="1" applyAlignment="1" applyProtection="1">
      <alignment horizontal="left" vertical="center" wrapText="1"/>
      <protection locked="0"/>
    </xf>
    <xf numFmtId="0" fontId="0" fillId="0" borderId="45"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29" xfId="0" applyBorder="1" applyAlignment="1" applyProtection="1">
      <alignment horizontal="left" wrapText="1"/>
      <protection locked="0"/>
    </xf>
    <xf numFmtId="2" fontId="36" fillId="0" borderId="4" xfId="0" applyNumberFormat="1" applyFont="1" applyBorder="1" applyAlignment="1" applyProtection="1">
      <alignment horizontal="center" vertical="center"/>
      <protection locked="0"/>
    </xf>
    <xf numFmtId="0" fontId="36" fillId="0" borderId="11" xfId="0" applyFont="1" applyBorder="1" applyAlignment="1" applyProtection="1">
      <alignment horizontal="center"/>
      <protection locked="0"/>
    </xf>
    <xf numFmtId="0" fontId="14" fillId="0" borderId="11" xfId="0" applyFont="1" applyBorder="1" applyAlignment="1">
      <alignment horizontal="center" vertical="center"/>
    </xf>
    <xf numFmtId="0" fontId="51" fillId="6" borderId="17" xfId="0" applyFont="1" applyFill="1" applyBorder="1" applyAlignment="1" applyProtection="1">
      <alignment horizontal="center" vertical="center" wrapText="1"/>
      <protection locked="0"/>
    </xf>
    <xf numFmtId="0" fontId="51" fillId="6" borderId="4" xfId="0" applyFont="1" applyFill="1" applyBorder="1" applyAlignment="1" applyProtection="1">
      <alignment horizontal="center" vertical="center" wrapText="1"/>
      <protection locked="0"/>
    </xf>
    <xf numFmtId="0" fontId="51" fillId="6" borderId="11" xfId="0" applyFont="1" applyFill="1" applyBorder="1" applyAlignment="1" applyProtection="1">
      <alignment horizontal="center" vertical="center" wrapText="1"/>
      <protection locked="0"/>
    </xf>
    <xf numFmtId="0" fontId="52" fillId="6" borderId="16" xfId="0" applyFont="1" applyFill="1" applyBorder="1" applyAlignment="1" applyProtection="1">
      <alignment horizontal="center" vertical="center"/>
      <protection locked="0"/>
    </xf>
    <xf numFmtId="0" fontId="52" fillId="6" borderId="60" xfId="0" applyFont="1" applyFill="1" applyBorder="1" applyAlignment="1" applyProtection="1">
      <alignment horizontal="center" vertical="center"/>
      <protection locked="0"/>
    </xf>
    <xf numFmtId="0" fontId="52" fillId="6" borderId="10" xfId="0" applyFont="1" applyFill="1" applyBorder="1" applyAlignment="1" applyProtection="1">
      <alignment horizontal="center" vertical="center"/>
      <protection locked="0"/>
    </xf>
    <xf numFmtId="0" fontId="52" fillId="6" borderId="17" xfId="0" applyFont="1" applyFill="1" applyBorder="1" applyAlignment="1">
      <alignment horizontal="center" vertical="center"/>
    </xf>
    <xf numFmtId="0" fontId="52" fillId="6" borderId="4" xfId="0" applyFont="1" applyFill="1" applyBorder="1" applyAlignment="1">
      <alignment horizontal="center" vertical="center"/>
    </xf>
    <xf numFmtId="0" fontId="51" fillId="6" borderId="18" xfId="0" applyFont="1" applyFill="1" applyBorder="1" applyAlignment="1" applyProtection="1">
      <alignment horizontal="center" vertical="center" wrapText="1"/>
      <protection locked="0"/>
    </xf>
    <xf numFmtId="0" fontId="51" fillId="6" borderId="20" xfId="0" applyFont="1" applyFill="1" applyBorder="1" applyAlignment="1" applyProtection="1">
      <alignment horizontal="center" vertical="center" wrapText="1"/>
      <protection locked="0"/>
    </xf>
    <xf numFmtId="9" fontId="51" fillId="6" borderId="17" xfId="2" applyFont="1" applyFill="1" applyBorder="1" applyAlignment="1" applyProtection="1">
      <alignment horizontal="center" vertical="center"/>
      <protection locked="0"/>
    </xf>
    <xf numFmtId="9" fontId="51" fillId="6" borderId="4" xfId="2" applyFont="1" applyFill="1" applyBorder="1" applyAlignment="1" applyProtection="1">
      <alignment horizontal="center" vertical="center"/>
      <protection locked="0"/>
    </xf>
    <xf numFmtId="164" fontId="51" fillId="6" borderId="17" xfId="1" applyNumberFormat="1" applyFont="1" applyFill="1" applyBorder="1" applyAlignment="1" applyProtection="1">
      <alignment horizontal="center" vertical="center"/>
      <protection locked="0"/>
    </xf>
    <xf numFmtId="164" fontId="51" fillId="6" borderId="4" xfId="1" applyNumberFormat="1" applyFont="1" applyFill="1" applyBorder="1" applyAlignment="1" applyProtection="1">
      <alignment horizontal="center" vertical="center"/>
      <protection locked="0"/>
    </xf>
    <xf numFmtId="1" fontId="51" fillId="6" borderId="17" xfId="2" applyNumberFormat="1" applyFont="1" applyFill="1" applyBorder="1" applyAlignment="1" applyProtection="1">
      <alignment horizontal="center" vertical="center"/>
      <protection locked="0"/>
    </xf>
    <xf numFmtId="1" fontId="51" fillId="6" borderId="4" xfId="2" applyNumberFormat="1" applyFont="1" applyFill="1" applyBorder="1" applyAlignment="1" applyProtection="1">
      <alignment horizontal="center" vertical="center"/>
      <protection locked="0"/>
    </xf>
    <xf numFmtId="0" fontId="51" fillId="6" borderId="17" xfId="2" applyNumberFormat="1" applyFont="1" applyFill="1" applyBorder="1" applyAlignment="1" applyProtection="1">
      <alignment horizontal="center" vertical="center"/>
    </xf>
    <xf numFmtId="0" fontId="51" fillId="6" borderId="4" xfId="2" applyNumberFormat="1" applyFont="1" applyFill="1" applyBorder="1" applyAlignment="1" applyProtection="1">
      <alignment horizontal="center" vertical="center"/>
    </xf>
    <xf numFmtId="9" fontId="51" fillId="6" borderId="17" xfId="0" applyNumberFormat="1" applyFont="1" applyFill="1" applyBorder="1" applyAlignment="1">
      <alignment horizontal="center" vertical="center"/>
    </xf>
    <xf numFmtId="9" fontId="51" fillId="6" borderId="4" xfId="0" applyNumberFormat="1" applyFont="1" applyFill="1" applyBorder="1" applyAlignment="1">
      <alignment horizontal="center" vertical="center"/>
    </xf>
    <xf numFmtId="0" fontId="51" fillId="6" borderId="4" xfId="2" applyNumberFormat="1" applyFont="1" applyFill="1" applyBorder="1" applyAlignment="1" applyProtection="1">
      <alignment horizontal="center" vertical="center" wrapText="1"/>
      <protection locked="0"/>
    </xf>
    <xf numFmtId="0" fontId="51" fillId="6" borderId="17" xfId="2" applyNumberFormat="1" applyFont="1" applyFill="1" applyBorder="1" applyAlignment="1" applyProtection="1">
      <alignment horizontal="center" vertical="center" wrapText="1"/>
      <protection locked="0"/>
    </xf>
    <xf numFmtId="0" fontId="51" fillId="6" borderId="4" xfId="2" applyNumberFormat="1" applyFont="1" applyFill="1" applyBorder="1" applyAlignment="1" applyProtection="1">
      <alignment horizontal="center" vertical="center"/>
      <protection locked="0"/>
    </xf>
    <xf numFmtId="0" fontId="51" fillId="6" borderId="17" xfId="2" applyNumberFormat="1" applyFont="1" applyFill="1" applyBorder="1" applyAlignment="1" applyProtection="1">
      <alignment horizontal="center" vertical="center"/>
      <protection locked="0"/>
    </xf>
    <xf numFmtId="0" fontId="51" fillId="6" borderId="19" xfId="0" applyFont="1" applyFill="1" applyBorder="1" applyAlignment="1" applyProtection="1">
      <alignment horizontal="center" vertical="center" wrapText="1"/>
      <protection locked="0"/>
    </xf>
    <xf numFmtId="9" fontId="51" fillId="6" borderId="4" xfId="2" applyFont="1" applyFill="1" applyBorder="1" applyAlignment="1" applyProtection="1">
      <alignment horizontal="center" vertical="center"/>
    </xf>
    <xf numFmtId="0" fontId="51" fillId="6" borderId="11" xfId="2" applyNumberFormat="1" applyFont="1" applyFill="1" applyBorder="1" applyAlignment="1" applyProtection="1">
      <alignment horizontal="center" vertical="center"/>
    </xf>
    <xf numFmtId="9" fontId="51" fillId="6" borderId="4" xfId="0" applyNumberFormat="1" applyFont="1" applyFill="1" applyBorder="1" applyAlignment="1" applyProtection="1">
      <alignment horizontal="center" vertical="center"/>
      <protection locked="0"/>
    </xf>
    <xf numFmtId="0" fontId="51" fillId="6" borderId="4" xfId="0" applyFont="1" applyFill="1" applyBorder="1" applyAlignment="1" applyProtection="1">
      <alignment horizontal="center" vertical="center"/>
      <protection locked="0"/>
    </xf>
    <xf numFmtId="0" fontId="26" fillId="0" borderId="38"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15" fillId="2" borderId="1" xfId="0" applyFont="1" applyFill="1" applyBorder="1" applyAlignment="1" applyProtection="1">
      <alignment horizontal="center" vertical="center" wrapText="1"/>
      <protection locked="0"/>
    </xf>
    <xf numFmtId="0" fontId="15" fillId="2" borderId="12"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2" borderId="14" xfId="0" applyFont="1" applyFill="1" applyBorder="1" applyAlignment="1" applyProtection="1">
      <alignment horizontal="center" vertical="center" wrapText="1"/>
      <protection locked="0"/>
    </xf>
    <xf numFmtId="0" fontId="36" fillId="0" borderId="23" xfId="0" applyFont="1" applyBorder="1" applyAlignment="1" applyProtection="1">
      <alignment horizontal="justify" vertical="center" wrapText="1"/>
      <protection locked="0"/>
    </xf>
    <xf numFmtId="0" fontId="36" fillId="0" borderId="6" xfId="0" applyFont="1" applyBorder="1" applyAlignment="1" applyProtection="1">
      <alignment horizontal="justify" vertical="center" wrapText="1"/>
      <protection locked="0"/>
    </xf>
    <xf numFmtId="0" fontId="25" fillId="2" borderId="4" xfId="0" applyFont="1" applyFill="1" applyBorder="1" applyAlignment="1" applyProtection="1">
      <alignment horizontal="left"/>
      <protection locked="0"/>
    </xf>
    <xf numFmtId="0" fontId="15" fillId="0" borderId="67" xfId="0" applyFont="1" applyBorder="1" applyAlignment="1" applyProtection="1">
      <alignment horizontal="left"/>
      <protection locked="0"/>
    </xf>
    <xf numFmtId="0" fontId="15" fillId="0" borderId="35" xfId="0" applyFont="1" applyBorder="1" applyAlignment="1" applyProtection="1">
      <alignment horizontal="left"/>
      <protection locked="0"/>
    </xf>
    <xf numFmtId="0" fontId="15" fillId="0" borderId="49" xfId="0" applyFont="1" applyBorder="1" applyAlignment="1" applyProtection="1">
      <alignment horizontal="left"/>
      <protection locked="0"/>
    </xf>
    <xf numFmtId="0" fontId="10" fillId="0" borderId="4" xfId="0" applyFont="1" applyBorder="1" applyAlignment="1" applyProtection="1">
      <alignment horizontal="center"/>
      <protection locked="0"/>
    </xf>
    <xf numFmtId="0" fontId="25" fillId="0" borderId="7"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9" xfId="0" applyFont="1" applyBorder="1" applyAlignment="1" applyProtection="1">
      <alignment horizontal="center" vertical="center"/>
      <protection locked="0"/>
    </xf>
    <xf numFmtId="0" fontId="25" fillId="0" borderId="1" xfId="0" applyFont="1" applyBorder="1" applyAlignment="1" applyProtection="1">
      <alignment horizontal="center" vertical="center" wrapText="1"/>
      <protection locked="0"/>
    </xf>
    <xf numFmtId="0" fontId="25" fillId="0" borderId="37" xfId="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16" fillId="0" borderId="32" xfId="0" applyFont="1" applyBorder="1" applyAlignment="1" applyProtection="1">
      <alignment horizontal="center" vertical="center"/>
      <protection locked="0"/>
    </xf>
    <xf numFmtId="0" fontId="16" fillId="0" borderId="31" xfId="0" applyFont="1" applyBorder="1" applyAlignment="1" applyProtection="1">
      <alignment horizontal="center" vertical="center"/>
      <protection locked="0"/>
    </xf>
    <xf numFmtId="0" fontId="16" fillId="0" borderId="33" xfId="0" applyFont="1" applyBorder="1" applyAlignment="1" applyProtection="1">
      <alignment horizontal="center" vertical="center"/>
      <protection locked="0"/>
    </xf>
    <xf numFmtId="0" fontId="16" fillId="0" borderId="34" xfId="0" applyFont="1" applyBorder="1" applyAlignment="1" applyProtection="1">
      <alignment horizontal="center" vertical="center" wrapText="1"/>
      <protection locked="0"/>
    </xf>
    <xf numFmtId="0" fontId="16" fillId="0" borderId="35"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51" fillId="0" borderId="17" xfId="0" applyFont="1" applyBorder="1" applyAlignment="1" applyProtection="1">
      <alignment horizontal="justify" vertical="center" wrapText="1"/>
      <protection locked="0"/>
    </xf>
    <xf numFmtId="1" fontId="36" fillId="0" borderId="53" xfId="2" applyNumberFormat="1" applyFont="1" applyFill="1" applyBorder="1" applyAlignment="1" applyProtection="1">
      <alignment horizontal="center" vertical="center"/>
      <protection locked="0"/>
    </xf>
    <xf numFmtId="1" fontId="36" fillId="0" borderId="26" xfId="2" applyNumberFormat="1" applyFont="1" applyFill="1" applyBorder="1" applyAlignment="1" applyProtection="1">
      <alignment horizontal="center" vertical="center"/>
      <protection locked="0"/>
    </xf>
    <xf numFmtId="1" fontId="36" fillId="0" borderId="54" xfId="2" applyNumberFormat="1" applyFont="1" applyFill="1" applyBorder="1" applyAlignment="1" applyProtection="1">
      <alignment horizontal="center" vertical="center"/>
      <protection locked="0"/>
    </xf>
    <xf numFmtId="0" fontId="36" fillId="0" borderId="20" xfId="0" applyFont="1" applyBorder="1" applyAlignment="1" applyProtection="1">
      <alignment horizontal="justify" wrapText="1"/>
      <protection locked="0"/>
    </xf>
    <xf numFmtId="9" fontId="36" fillId="0" borderId="4" xfId="0" applyNumberFormat="1" applyFont="1" applyBorder="1" applyAlignment="1" applyProtection="1">
      <alignment horizontal="center" vertical="center" wrapText="1"/>
      <protection locked="0"/>
    </xf>
    <xf numFmtId="0" fontId="36" fillId="6" borderId="17" xfId="0" applyFont="1" applyFill="1" applyBorder="1" applyAlignment="1" applyProtection="1">
      <alignment horizontal="center" vertical="center" wrapText="1"/>
      <protection locked="0"/>
    </xf>
    <xf numFmtId="0" fontId="36" fillId="6" borderId="4" xfId="0" applyFont="1" applyFill="1" applyBorder="1" applyAlignment="1" applyProtection="1">
      <alignment horizontal="center" vertical="center" wrapText="1"/>
      <protection locked="0"/>
    </xf>
    <xf numFmtId="0" fontId="51" fillId="0" borderId="4" xfId="0" applyFont="1" applyBorder="1" applyAlignment="1">
      <alignment horizontal="center" vertical="center" wrapText="1"/>
    </xf>
    <xf numFmtId="0" fontId="20" fillId="2" borderId="1" xfId="0" applyFont="1" applyFill="1" applyBorder="1" applyAlignment="1" applyProtection="1">
      <alignment horizontal="center" vertical="center"/>
      <protection locked="0"/>
    </xf>
    <xf numFmtId="0" fontId="20" fillId="2" borderId="37" xfId="0" applyFont="1" applyFill="1" applyBorder="1" applyAlignment="1" applyProtection="1">
      <alignment horizontal="center" vertical="center"/>
      <protection locked="0"/>
    </xf>
    <xf numFmtId="0" fontId="52" fillId="0" borderId="17" xfId="0" applyFont="1" applyBorder="1" applyAlignment="1">
      <alignment horizontal="justify" vertical="center" wrapText="1"/>
    </xf>
    <xf numFmtId="0" fontId="52" fillId="0" borderId="4" xfId="0" applyFont="1" applyBorder="1" applyAlignment="1">
      <alignment horizontal="justify" vertical="center" wrapText="1"/>
    </xf>
    <xf numFmtId="0" fontId="52" fillId="0" borderId="11" xfId="0" applyFont="1" applyBorder="1" applyAlignment="1">
      <alignment horizontal="justify" vertical="center" wrapText="1"/>
    </xf>
    <xf numFmtId="0" fontId="15" fillId="2" borderId="32" xfId="0" applyFont="1" applyFill="1" applyBorder="1" applyAlignment="1" applyProtection="1">
      <alignment horizontal="center" vertical="center" wrapText="1"/>
      <protection locked="0"/>
    </xf>
    <xf numFmtId="0" fontId="15" fillId="2" borderId="70" xfId="0" applyFont="1" applyFill="1" applyBorder="1" applyAlignment="1" applyProtection="1">
      <alignment horizontal="center" vertical="center" wrapText="1"/>
      <protection locked="0"/>
    </xf>
    <xf numFmtId="0" fontId="15" fillId="2" borderId="18" xfId="0" applyFont="1" applyFill="1" applyBorder="1" applyAlignment="1" applyProtection="1">
      <alignment horizontal="center" vertical="center" wrapText="1"/>
      <protection locked="0"/>
    </xf>
    <xf numFmtId="0" fontId="15" fillId="2" borderId="19" xfId="0" applyFont="1" applyFill="1" applyBorder="1" applyAlignment="1" applyProtection="1">
      <alignment horizontal="center" vertical="center" wrapText="1"/>
      <protection locked="0"/>
    </xf>
    <xf numFmtId="0" fontId="15" fillId="2" borderId="24" xfId="0" applyFont="1" applyFill="1" applyBorder="1" applyAlignment="1" applyProtection="1">
      <alignment horizontal="center" vertical="center" wrapText="1"/>
      <protection locked="0"/>
    </xf>
    <xf numFmtId="0" fontId="36" fillId="0" borderId="11" xfId="0" applyFont="1" applyBorder="1" applyAlignment="1" applyProtection="1">
      <alignment horizontal="center" wrapText="1"/>
      <protection locked="0"/>
    </xf>
    <xf numFmtId="0" fontId="15" fillId="2" borderId="17" xfId="0" applyFont="1" applyFill="1" applyBorder="1" applyAlignment="1" applyProtection="1">
      <alignment horizontal="center" vertical="center"/>
      <protection locked="0"/>
    </xf>
    <xf numFmtId="0" fontId="15" fillId="2" borderId="11" xfId="0" applyFont="1" applyFill="1" applyBorder="1" applyAlignment="1" applyProtection="1">
      <alignment horizontal="center" vertical="center"/>
      <protection locked="0"/>
    </xf>
    <xf numFmtId="0" fontId="31" fillId="5" borderId="12" xfId="4" applyFont="1" applyFill="1" applyBorder="1" applyAlignment="1">
      <alignment horizontal="center" wrapText="1"/>
    </xf>
    <xf numFmtId="0" fontId="31" fillId="5" borderId="14" xfId="4" applyFont="1" applyFill="1" applyBorder="1" applyAlignment="1">
      <alignment horizontal="center" wrapText="1"/>
    </xf>
    <xf numFmtId="0" fontId="21" fillId="0" borderId="45" xfId="0" applyFont="1" applyBorder="1" applyAlignment="1" applyProtection="1">
      <alignment horizontal="center" vertical="center"/>
      <protection locked="0"/>
    </xf>
    <xf numFmtId="0" fontId="21" fillId="0" borderId="0" xfId="0" applyFont="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21" fillId="0" borderId="46" xfId="0" applyFont="1" applyBorder="1" applyAlignment="1" applyProtection="1">
      <alignment horizontal="center" vertical="center"/>
      <protection locked="0"/>
    </xf>
    <xf numFmtId="0" fontId="21" fillId="0" borderId="30" xfId="0" applyFont="1" applyBorder="1" applyAlignment="1" applyProtection="1">
      <alignment horizontal="center" vertical="center"/>
      <protection locked="0"/>
    </xf>
    <xf numFmtId="0" fontId="21" fillId="0" borderId="14" xfId="0" applyFont="1" applyBorder="1" applyAlignment="1" applyProtection="1">
      <alignment horizontal="center" vertical="center"/>
      <protection locked="0"/>
    </xf>
    <xf numFmtId="0" fontId="15" fillId="0" borderId="1"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5" fillId="0" borderId="4" xfId="0" applyFont="1" applyBorder="1" applyAlignment="1" applyProtection="1">
      <alignment horizontal="left"/>
      <protection locked="0"/>
    </xf>
    <xf numFmtId="0" fontId="42" fillId="0" borderId="4" xfId="0" applyFont="1" applyBorder="1" applyAlignment="1">
      <alignment horizontal="left"/>
    </xf>
    <xf numFmtId="0" fontId="15" fillId="0" borderId="3" xfId="0" applyFont="1" applyBorder="1" applyAlignment="1" applyProtection="1">
      <alignment horizontal="center"/>
      <protection locked="0"/>
    </xf>
    <xf numFmtId="0" fontId="15" fillId="0" borderId="30"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21" fillId="4" borderId="7" xfId="0" applyFont="1" applyFill="1" applyBorder="1" applyAlignment="1" applyProtection="1">
      <alignment horizontal="center" vertical="center"/>
      <protection locked="0"/>
    </xf>
    <xf numFmtId="0" fontId="7" fillId="6" borderId="4" xfId="0" applyFont="1" applyFill="1" applyBorder="1" applyAlignment="1">
      <alignment horizontal="justify"/>
    </xf>
    <xf numFmtId="0" fontId="7" fillId="6" borderId="4" xfId="0" applyFont="1" applyFill="1" applyBorder="1"/>
    <xf numFmtId="9" fontId="7" fillId="6" borderId="4" xfId="0" applyNumberFormat="1" applyFont="1" applyFill="1" applyBorder="1" applyAlignment="1">
      <alignment horizontal="center" wrapText="1"/>
    </xf>
  </cellXfs>
  <cellStyles count="9">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Normal 2 2 2" xfId="8" xr:uid="{1A0F4914-29B8-44AD-AF06-3293818A9833}"/>
    <cellStyle name="Porcentaje" xfId="2" builtinId="5"/>
  </cellStyles>
  <dxfs count="129">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Enero-Marzo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0.19920827600046223"/>
          <c:y val="0.11827346547282469"/>
          <c:w val="0.74979976653364355"/>
          <c:h val="0.3905296962331708"/>
        </c:manualLayout>
      </c:layout>
      <c:barChart>
        <c:barDir val="col"/>
        <c:grouping val="clustered"/>
        <c:varyColors val="0"/>
        <c:ser>
          <c:idx val="0"/>
          <c:order val="0"/>
          <c:tx>
            <c:strRef>
              <c:f>'PLANTILLA RESUMEN'!$F$8</c:f>
              <c:strCache>
                <c:ptCount val="1"/>
                <c:pt idx="0">
                  <c:v>Nivel de Cumplimiento</c:v>
                </c:pt>
              </c:strCache>
            </c:strRef>
          </c:tx>
          <c:spPr>
            <a:solidFill>
              <a:schemeClr val="accent1"/>
            </a:solidFill>
            <a:ln>
              <a:noFill/>
            </a:ln>
            <a:effectLst/>
          </c:spPr>
          <c:invertIfNegative val="0"/>
          <c:cat>
            <c:strRef>
              <c:f>'PLANTILLA RESUMEN'!$E$9:$E$21</c:f>
              <c:strCache>
                <c:ptCount val="13"/>
                <c:pt idx="0">
                  <c:v>1.1. Detección de desviaciones en los planes, programas y proyectos institucionales</c:v>
                </c:pt>
                <c:pt idx="1">
                  <c:v>1.2. Transparencia y Rendición de Cuentas</c:v>
                </c:pt>
                <c:pt idx="2">
                  <c:v>1.3. Indicador SISMAP Actualizado</c:v>
                </c:pt>
                <c:pt idx="3">
                  <c:v>1.4. Fortalecimiento de la estructura organizativa</c:v>
                </c:pt>
                <c:pt idx="4">
                  <c:v>1.5. Sistema de Administración y Control Interno fortalecido</c:v>
                </c:pt>
                <c:pt idx="5">
                  <c:v>1.6. Sistema de Gestión Integrado Calidad, Antisoborno y Cumplimiento Normativo</c:v>
                </c:pt>
                <c:pt idx="6">
                  <c:v>1.7. Fortalecimiento de la Gestión Integral de Riesgos, de desastres y Cambios Climaticos</c:v>
                </c:pt>
                <c:pt idx="7">
                  <c:v>1.8. Fomento de la Cultura de Equidad de Genero</c:v>
                </c:pt>
                <c:pt idx="8">
                  <c:v>1.10. Profesionalización del Talento Humano </c:v>
                </c:pt>
                <c:pt idx="9">
                  <c:v>1.11. Fortalecimiento de la Identidad Institucional del Talento Humano</c:v>
                </c:pt>
                <c:pt idx="10">
                  <c:v>1.12. Mantenimiento Infraestructura fisica </c:v>
                </c:pt>
                <c:pt idx="11">
                  <c:v>1.13. Gestionar la infraestructura Tecnologica </c:v>
                </c:pt>
                <c:pt idx="12">
                  <c:v>1.14. Gestionar la seguridad física y tecnológica</c:v>
                </c:pt>
              </c:strCache>
            </c:strRef>
          </c:cat>
          <c:val>
            <c:numRef>
              <c:f>'PLANTILLA RESUMEN'!$F$9:$F$21</c:f>
              <c:numCache>
                <c:formatCode>0%</c:formatCode>
                <c:ptCount val="13"/>
                <c:pt idx="0">
                  <c:v>1</c:v>
                </c:pt>
                <c:pt idx="1">
                  <c:v>1</c:v>
                </c:pt>
                <c:pt idx="2">
                  <c:v>1</c:v>
                </c:pt>
                <c:pt idx="3">
                  <c:v>1</c:v>
                </c:pt>
                <c:pt idx="4">
                  <c:v>0.9892333333333333</c:v>
                </c:pt>
                <c:pt idx="5">
                  <c:v>1</c:v>
                </c:pt>
                <c:pt idx="6">
                  <c:v>1</c:v>
                </c:pt>
                <c:pt idx="7">
                  <c:v>1</c:v>
                </c:pt>
                <c:pt idx="8">
                  <c:v>0.97110000000000007</c:v>
                </c:pt>
                <c:pt idx="9">
                  <c:v>1</c:v>
                </c:pt>
                <c:pt idx="10">
                  <c:v>1</c:v>
                </c:pt>
                <c:pt idx="11">
                  <c:v>1</c:v>
                </c:pt>
                <c:pt idx="12">
                  <c:v>0.95000000000000007</c:v>
                </c:pt>
              </c:numCache>
            </c:numRef>
          </c:val>
          <c:extLst>
            <c:ext xmlns:c16="http://schemas.microsoft.com/office/drawing/2014/chart" uri="{C3380CC4-5D6E-409C-BE32-E72D297353CC}">
              <c16:uniqueId val="{00000000-C590-4AB2-B65D-21BD215683E9}"/>
            </c:ext>
          </c:extLst>
        </c:ser>
        <c:dLbls>
          <c:showLegendKey val="0"/>
          <c:showVal val="0"/>
          <c:showCatName val="0"/>
          <c:showSerName val="0"/>
          <c:showPercent val="0"/>
          <c:showBubbleSize val="0"/>
        </c:dLbls>
        <c:gapWidth val="150"/>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DO"/>
          </a:p>
        </c:txPr>
        <c:crossAx val="48818247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D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Enero-Marzo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2.3326339159174592E-2"/>
          <c:y val="0.23499404802809065"/>
          <c:w val="0.95714982210428112"/>
          <c:h val="0.53953914822778004"/>
        </c:manualLayout>
      </c:layout>
      <c:barChart>
        <c:barDir val="col"/>
        <c:grouping val="clustered"/>
        <c:varyColors val="0"/>
        <c:ser>
          <c:idx val="0"/>
          <c:order val="0"/>
          <c:tx>
            <c:strRef>
              <c:f>'PLANTILLA RESUMEN'!$F$22</c:f>
              <c:strCache>
                <c:ptCount val="1"/>
                <c:pt idx="0">
                  <c:v>Nivel de Cumplimiento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RESUMEN'!$E$23:$E$25</c:f>
              <c:strCache>
                <c:ptCount val="3"/>
                <c:pt idx="0">
                  <c:v>2.1. Estudio de inteligencia comercial para la inserción de los subsectores productivos de zonas francas</c:v>
                </c:pt>
                <c:pt idx="1">
                  <c:v>2.2. Participacion en misiones, eventos y ferias multisectoriales para promoción de inversón en zonas francas </c:v>
                </c:pt>
                <c:pt idx="2">
                  <c:v>2.3. Creación de clústeres de exportación de bienes y servicios</c:v>
                </c:pt>
              </c:strCache>
            </c:strRef>
          </c:cat>
          <c:val>
            <c:numRef>
              <c:f>'PLANTILLA RESUMEN'!$F$23:$F$25</c:f>
              <c:numCache>
                <c:formatCode>0%</c:formatCode>
                <c:ptCount val="3"/>
                <c:pt idx="0">
                  <c:v>1</c:v>
                </c:pt>
                <c:pt idx="1">
                  <c:v>1</c:v>
                </c:pt>
                <c:pt idx="2">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 Marzo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barChart>
        <c:barDir val="col"/>
        <c:grouping val="clustered"/>
        <c:varyColors val="0"/>
        <c:ser>
          <c:idx val="0"/>
          <c:order val="0"/>
          <c:tx>
            <c:strRef>
              <c:f>'PLANTILLA RESUMEN'!$F$26</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RESUMEN'!$E$27:$E$31</c:f>
              <c:strCache>
                <c:ptCount val="5"/>
                <c:pt idx="0">
                  <c:v>3.1. Simplificación de permisología para parques y empresas de zonas francas</c:v>
                </c:pt>
                <c:pt idx="1">
                  <c:v>3.1. Permisos de Operación para empresas de zonas francas </c:v>
                </c:pt>
                <c:pt idx="2">
                  <c:v>3.2. Nuevas Instalaciones de zonas francas </c:v>
                </c:pt>
                <c:pt idx="3">
                  <c:v>3.3. Autorizacion de Ampliacion y/o construcción de parques de zonas francas </c:v>
                </c:pt>
                <c:pt idx="4">
                  <c:v>3.4. Creación de encadenamientos productivos </c:v>
                </c:pt>
              </c:strCache>
            </c:strRef>
          </c:cat>
          <c:val>
            <c:numRef>
              <c:f>'PLANTILLA RESUMEN'!$F$27:$F$31</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2.jp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109639</xdr:colOff>
      <xdr:row>0</xdr:row>
      <xdr:rowOff>0</xdr:rowOff>
    </xdr:from>
    <xdr:to>
      <xdr:col>4</xdr:col>
      <xdr:colOff>386956</xdr:colOff>
      <xdr:row>3</xdr:row>
      <xdr:rowOff>172779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83774" y="0"/>
          <a:ext cx="1583951" cy="758933"/>
        </a:xfrm>
        <a:prstGeom prst="rect">
          <a:avLst/>
        </a:prstGeom>
      </xdr:spPr>
    </xdr:pic>
    <xdr:clientData/>
  </xdr:twoCellAnchor>
  <xdr:twoCellAnchor>
    <xdr:from>
      <xdr:col>4</xdr:col>
      <xdr:colOff>36635</xdr:colOff>
      <xdr:row>41</xdr:row>
      <xdr:rowOff>194949</xdr:rowOff>
    </xdr:from>
    <xdr:to>
      <xdr:col>6</xdr:col>
      <xdr:colOff>757116</xdr:colOff>
      <xdr:row>61</xdr:row>
      <xdr:rowOff>195385</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89515</xdr:colOff>
      <xdr:row>63</xdr:row>
      <xdr:rowOff>44536</xdr:rowOff>
    </xdr:from>
    <xdr:to>
      <xdr:col>6</xdr:col>
      <xdr:colOff>867019</xdr:colOff>
      <xdr:row>77</xdr:row>
      <xdr:rowOff>170048</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96632</xdr:colOff>
      <xdr:row>81</xdr:row>
      <xdr:rowOff>158750</xdr:rowOff>
    </xdr:from>
    <xdr:to>
      <xdr:col>6</xdr:col>
      <xdr:colOff>891443</xdr:colOff>
      <xdr:row>98</xdr:row>
      <xdr:rowOff>84032</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601452</xdr:colOff>
      <xdr:row>96</xdr:row>
      <xdr:rowOff>122115</xdr:rowOff>
    </xdr:from>
    <xdr:to>
      <xdr:col>1</xdr:col>
      <xdr:colOff>2283558</xdr:colOff>
      <xdr:row>100</xdr:row>
      <xdr:rowOff>121878</xdr:rowOff>
    </xdr:to>
    <xdr:pic>
      <xdr:nvPicPr>
        <xdr:cNvPr id="7" name="Imagen 6">
          <a:extLst>
            <a:ext uri="{FF2B5EF4-FFF2-40B4-BE49-F238E27FC236}">
              <a16:creationId xmlns:a16="http://schemas.microsoft.com/office/drawing/2014/main" id="{E8E7878B-9405-4694-ADD8-1A54AF0E192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872798" y="24459711"/>
          <a:ext cx="1682106" cy="139187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E1590B59-EF7D-4D0C-B3D1-9595BBA37D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82262</xdr:colOff>
      <xdr:row>2</xdr:row>
      <xdr:rowOff>47625</xdr:rowOff>
    </xdr:from>
    <xdr:to>
      <xdr:col>2</xdr:col>
      <xdr:colOff>1240801</xdr:colOff>
      <xdr:row>7</xdr:row>
      <xdr:rowOff>161925</xdr:rowOff>
    </xdr:to>
    <xdr:pic>
      <xdr:nvPicPr>
        <xdr:cNvPr id="3" name="Imagen 2">
          <a:extLst>
            <a:ext uri="{FF2B5EF4-FFF2-40B4-BE49-F238E27FC236}">
              <a16:creationId xmlns:a16="http://schemas.microsoft.com/office/drawing/2014/main" id="{F5A6D6AB-A9E9-4529-8977-A1BA805C888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4737" y="628650"/>
          <a:ext cx="3873164" cy="10668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1659C22D-C241-408D-A23F-AB1F26BC32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2</xdr:row>
      <xdr:rowOff>0</xdr:rowOff>
    </xdr:from>
    <xdr:to>
      <xdr:col>0</xdr:col>
      <xdr:colOff>0</xdr:colOff>
      <xdr:row>3</xdr:row>
      <xdr:rowOff>224154</xdr:rowOff>
    </xdr:to>
    <xdr:pic>
      <xdr:nvPicPr>
        <xdr:cNvPr id="3" name="Picture 1" descr="cnzfe logo">
          <a:extLst>
            <a:ext uri="{FF2B5EF4-FFF2-40B4-BE49-F238E27FC236}">
              <a16:creationId xmlns:a16="http://schemas.microsoft.com/office/drawing/2014/main" id="{1EC2906B-92A7-446D-BAFD-7C1C053BF3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82262</xdr:colOff>
      <xdr:row>2</xdr:row>
      <xdr:rowOff>47625</xdr:rowOff>
    </xdr:from>
    <xdr:to>
      <xdr:col>2</xdr:col>
      <xdr:colOff>2002801</xdr:colOff>
      <xdr:row>7</xdr:row>
      <xdr:rowOff>161925</xdr:rowOff>
    </xdr:to>
    <xdr:pic>
      <xdr:nvPicPr>
        <xdr:cNvPr id="4" name="Imagen 3">
          <a:extLst>
            <a:ext uri="{FF2B5EF4-FFF2-40B4-BE49-F238E27FC236}">
              <a16:creationId xmlns:a16="http://schemas.microsoft.com/office/drawing/2014/main" id="{35E7FCAB-EAF2-443F-8B77-C6C4DBAE83D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4737" y="628650"/>
          <a:ext cx="3873164" cy="10668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145977</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BB6021E6-E77C-48DB-81B0-F35322EAE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76225"/>
          <a:ext cx="1553995" cy="44555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DAF51DBC-E07B-4B79-A073-81A1FEF29B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66700"/>
          <a:ext cx="1553995" cy="4475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458648</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127453</xdr:colOff>
      <xdr:row>2</xdr:row>
      <xdr:rowOff>291438</xdr:rowOff>
    </xdr:from>
    <xdr:to>
      <xdr:col>3</xdr:col>
      <xdr:colOff>1081332</xdr:colOff>
      <xdr:row>4</xdr:row>
      <xdr:rowOff>692248</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453" y="689933"/>
          <a:ext cx="3716777" cy="1256116"/>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147DB933-DA92-4255-81DB-CB6FA673E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0</xdr:row>
      <xdr:rowOff>0</xdr:rowOff>
    </xdr:from>
    <xdr:to>
      <xdr:col>3</xdr:col>
      <xdr:colOff>978183</xdr:colOff>
      <xdr:row>3</xdr:row>
      <xdr:rowOff>47625</xdr:rowOff>
    </xdr:to>
    <xdr:pic>
      <xdr:nvPicPr>
        <xdr:cNvPr id="3" name="Imagen 2">
          <a:extLst>
            <a:ext uri="{FF2B5EF4-FFF2-40B4-BE49-F238E27FC236}">
              <a16:creationId xmlns:a16="http://schemas.microsoft.com/office/drawing/2014/main" id="{33EE1A19-11DC-4A98-9244-32160CA13D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1812" y="0"/>
          <a:ext cx="3867721" cy="11239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24295</xdr:colOff>
      <xdr:row>0</xdr:row>
      <xdr:rowOff>0</xdr:rowOff>
    </xdr:from>
    <xdr:to>
      <xdr:col>2</xdr:col>
      <xdr:colOff>1152525</xdr:colOff>
      <xdr:row>3</xdr:row>
      <xdr:rowOff>97805</xdr:rowOff>
    </xdr:to>
    <xdr:pic>
      <xdr:nvPicPr>
        <xdr:cNvPr id="2" name="Imagen 1">
          <a:extLst>
            <a:ext uri="{FF2B5EF4-FFF2-40B4-BE49-F238E27FC236}">
              <a16:creationId xmlns:a16="http://schemas.microsoft.com/office/drawing/2014/main" id="{6EEF8CF6-39B3-4044-A2D4-1DCD0D303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395" y="0"/>
          <a:ext cx="2404580" cy="11074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54768</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9D2F370-DE53-43F6-8A2A-FCA3FECF2A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2925" y="247650"/>
          <a:ext cx="0" cy="478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1</xdr:col>
      <xdr:colOff>3416209</xdr:colOff>
      <xdr:row>3</xdr:row>
      <xdr:rowOff>27642</xdr:rowOff>
    </xdr:to>
    <xdr:pic>
      <xdr:nvPicPr>
        <xdr:cNvPr id="3" name="Imagen 2">
          <a:extLst>
            <a:ext uri="{FF2B5EF4-FFF2-40B4-BE49-F238E27FC236}">
              <a16:creationId xmlns:a16="http://schemas.microsoft.com/office/drawing/2014/main" id="{CAA71872-3A92-40AD-BB0B-179FC26476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1167" cy="12182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139775</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954944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89C97036-9F66-4F81-867C-1E04B81B5B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310862</xdr:colOff>
      <xdr:row>1</xdr:row>
      <xdr:rowOff>9525</xdr:rowOff>
    </xdr:from>
    <xdr:to>
      <xdr:col>2</xdr:col>
      <xdr:colOff>1493449</xdr:colOff>
      <xdr:row>5</xdr:row>
      <xdr:rowOff>38100</xdr:rowOff>
    </xdr:to>
    <xdr:pic>
      <xdr:nvPicPr>
        <xdr:cNvPr id="3" name="Imagen 2">
          <a:extLst>
            <a:ext uri="{FF2B5EF4-FFF2-40B4-BE49-F238E27FC236}">
              <a16:creationId xmlns:a16="http://schemas.microsoft.com/office/drawing/2014/main" id="{BFD7D510-1CF6-43D6-8398-80469CBF374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0862" y="200025"/>
          <a:ext cx="3449537" cy="10858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I102"/>
  <sheetViews>
    <sheetView tabSelected="1" view="pageBreakPreview" topLeftCell="A82" zoomScale="78" zoomScaleNormal="93" zoomScaleSheetLayoutView="78" workbookViewId="0">
      <selection activeCell="C15" sqref="C15"/>
    </sheetView>
  </sheetViews>
  <sheetFormatPr baseColWidth="10" defaultColWidth="11.42578125" defaultRowHeight="15"/>
  <cols>
    <col min="1" max="1" width="34" style="815" customWidth="1"/>
    <col min="2" max="2" width="85.5703125" style="38" customWidth="1"/>
    <col min="3" max="3" width="17.85546875" style="38" customWidth="1"/>
    <col min="4" max="4" width="1.7109375" style="38" customWidth="1"/>
    <col min="5" max="5" width="92" style="38" customWidth="1"/>
    <col min="6" max="6" width="17.140625" style="38" customWidth="1"/>
    <col min="7" max="7" width="18.140625" style="38" customWidth="1"/>
    <col min="8" max="16384" width="11.42578125" style="38"/>
  </cols>
  <sheetData>
    <row r="5" spans="1:7" ht="15.75">
      <c r="A5" s="836" t="s">
        <v>1123</v>
      </c>
      <c r="B5" s="836"/>
      <c r="C5" s="836"/>
      <c r="D5" s="836"/>
      <c r="E5" s="836"/>
      <c r="F5" s="836"/>
      <c r="G5" s="836"/>
    </row>
    <row r="6" spans="1:7" ht="15.75">
      <c r="A6" s="836" t="s">
        <v>336</v>
      </c>
      <c r="B6" s="836"/>
      <c r="C6" s="836"/>
      <c r="D6" s="836"/>
      <c r="E6" s="836"/>
      <c r="F6" s="836"/>
      <c r="G6" s="836"/>
    </row>
    <row r="7" spans="1:7" ht="15.75">
      <c r="A7" s="837" t="s">
        <v>744</v>
      </c>
      <c r="B7" s="837"/>
      <c r="C7" s="837"/>
      <c r="D7" s="837"/>
      <c r="E7" s="837"/>
      <c r="F7" s="837"/>
      <c r="G7" s="837"/>
    </row>
    <row r="8" spans="1:7" ht="30.75" customHeight="1">
      <c r="A8" s="293" t="s">
        <v>319</v>
      </c>
      <c r="B8" s="292" t="s">
        <v>329</v>
      </c>
      <c r="C8" s="293" t="s">
        <v>320</v>
      </c>
      <c r="D8" s="294"/>
      <c r="E8" s="295" t="s">
        <v>351</v>
      </c>
      <c r="F8" s="293" t="s">
        <v>376</v>
      </c>
      <c r="G8" s="295" t="s">
        <v>371</v>
      </c>
    </row>
    <row r="9" spans="1:7" ht="30">
      <c r="A9" s="844" t="s">
        <v>321</v>
      </c>
      <c r="B9" s="284" t="s">
        <v>326</v>
      </c>
      <c r="C9" s="41">
        <v>1</v>
      </c>
      <c r="D9" s="43"/>
      <c r="E9" s="284" t="s">
        <v>276</v>
      </c>
      <c r="F9" s="41">
        <f>AVERAGE(C9+C45+C83)/3</f>
        <v>1</v>
      </c>
      <c r="G9" s="42"/>
    </row>
    <row r="10" spans="1:7">
      <c r="A10" s="845"/>
      <c r="B10" s="285" t="s">
        <v>1155</v>
      </c>
      <c r="C10" s="41">
        <v>1</v>
      </c>
      <c r="D10" s="43"/>
      <c r="E10" s="288" t="s">
        <v>1156</v>
      </c>
      <c r="F10" s="41">
        <f>AVERAGE(C10+C23+C28+C33+C88+C94)/6</f>
        <v>1</v>
      </c>
      <c r="G10" s="42"/>
    </row>
    <row r="11" spans="1:7">
      <c r="A11" s="845"/>
      <c r="B11" s="285" t="s">
        <v>1151</v>
      </c>
      <c r="C11" s="41">
        <v>1</v>
      </c>
      <c r="D11" s="43"/>
      <c r="E11" s="288" t="s">
        <v>1142</v>
      </c>
      <c r="F11" s="41">
        <f>AVERAGE(C11+C18)/2</f>
        <v>1</v>
      </c>
      <c r="G11" s="42"/>
    </row>
    <row r="12" spans="1:7">
      <c r="A12" s="845"/>
      <c r="B12" s="286" t="s">
        <v>327</v>
      </c>
      <c r="C12" s="41">
        <v>1</v>
      </c>
      <c r="D12" s="43"/>
      <c r="E12" s="286" t="s">
        <v>1143</v>
      </c>
      <c r="F12" s="41">
        <f>AVERAGE(C12)/1</f>
        <v>1</v>
      </c>
      <c r="G12" s="42"/>
    </row>
    <row r="13" spans="1:7" ht="18.75" customHeight="1">
      <c r="A13" s="845"/>
      <c r="B13" s="285" t="s">
        <v>1125</v>
      </c>
      <c r="C13" s="41">
        <v>1</v>
      </c>
      <c r="D13" s="43"/>
      <c r="E13" s="288" t="s">
        <v>1159</v>
      </c>
      <c r="F13" s="41">
        <f>AVERAGE(C13+C84+C86)/3</f>
        <v>0.9892333333333333</v>
      </c>
      <c r="G13" s="95">
        <v>0.01</v>
      </c>
    </row>
    <row r="14" spans="1:7" ht="30">
      <c r="A14" s="845"/>
      <c r="B14" s="285" t="s">
        <v>1126</v>
      </c>
      <c r="C14" s="41">
        <v>1</v>
      </c>
      <c r="D14" s="43"/>
      <c r="E14" s="288" t="s">
        <v>1144</v>
      </c>
      <c r="F14" s="41">
        <f>AVERAGE(C14+C29+C60)/3</f>
        <v>1</v>
      </c>
      <c r="G14" s="95"/>
    </row>
    <row r="15" spans="1:7" ht="30">
      <c r="A15" s="845"/>
      <c r="B15" s="286" t="s">
        <v>1127</v>
      </c>
      <c r="C15" s="41">
        <v>1</v>
      </c>
      <c r="D15" s="43"/>
      <c r="E15" s="286" t="s">
        <v>1145</v>
      </c>
      <c r="F15" s="41">
        <f>AVERAGE(C15)/1</f>
        <v>1</v>
      </c>
      <c r="G15" s="42"/>
    </row>
    <row r="16" spans="1:7">
      <c r="A16" s="846"/>
      <c r="B16" s="286" t="s">
        <v>1128</v>
      </c>
      <c r="C16" s="41">
        <v>1</v>
      </c>
      <c r="D16" s="43"/>
      <c r="E16" s="286" t="s">
        <v>1146</v>
      </c>
      <c r="F16" s="41">
        <f>AVERAGE(C16)/1</f>
        <v>1</v>
      </c>
      <c r="G16" s="42"/>
    </row>
    <row r="17" spans="1:7">
      <c r="A17" s="826"/>
      <c r="B17" s="43"/>
      <c r="C17" s="44"/>
      <c r="D17" s="43"/>
      <c r="E17" s="287" t="s">
        <v>1158</v>
      </c>
      <c r="F17" s="41">
        <f>AVERAGE(C20+C92)/2</f>
        <v>0.97110000000000007</v>
      </c>
      <c r="G17" s="95">
        <v>0.03</v>
      </c>
    </row>
    <row r="18" spans="1:7" ht="20.25" customHeight="1">
      <c r="A18" s="844" t="s">
        <v>322</v>
      </c>
      <c r="B18" s="285" t="s">
        <v>1124</v>
      </c>
      <c r="C18" s="41">
        <v>1</v>
      </c>
      <c r="D18" s="43"/>
      <c r="E18" s="287" t="s">
        <v>1147</v>
      </c>
      <c r="F18" s="41">
        <f>AVERAGE(C21)/1</f>
        <v>1</v>
      </c>
      <c r="G18" s="386"/>
    </row>
    <row r="19" spans="1:7" ht="30">
      <c r="A19" s="845"/>
      <c r="B19" s="285" t="s">
        <v>1126</v>
      </c>
      <c r="C19" s="41">
        <v>1</v>
      </c>
      <c r="D19" s="43"/>
      <c r="E19" s="287" t="s">
        <v>1148</v>
      </c>
      <c r="F19" s="41">
        <f>AVERAGE(C81)/1</f>
        <v>1</v>
      </c>
      <c r="G19" s="386"/>
    </row>
    <row r="20" spans="1:7">
      <c r="A20" s="845"/>
      <c r="B20" s="287" t="s">
        <v>1157</v>
      </c>
      <c r="C20" s="41">
        <v>1</v>
      </c>
      <c r="D20" s="43"/>
      <c r="E20" s="287" t="s">
        <v>1149</v>
      </c>
      <c r="F20" s="41">
        <f>AVERAGE(C35+C43)/2</f>
        <v>1</v>
      </c>
      <c r="G20" s="386"/>
    </row>
    <row r="21" spans="1:7" ht="24" customHeight="1">
      <c r="A21" s="846"/>
      <c r="B21" s="287" t="s">
        <v>1129</v>
      </c>
      <c r="C21" s="41">
        <v>1</v>
      </c>
      <c r="D21" s="43"/>
      <c r="E21" s="299" t="s">
        <v>1150</v>
      </c>
      <c r="F21" s="95">
        <f>AVERAGE(C36+C38+C40)/3</f>
        <v>0.95000000000000007</v>
      </c>
      <c r="G21" s="95">
        <v>0.05</v>
      </c>
    </row>
    <row r="22" spans="1:7" ht="35.25" customHeight="1">
      <c r="A22" s="826"/>
      <c r="B22" s="43"/>
      <c r="C22" s="45"/>
      <c r="D22" s="43"/>
      <c r="E22" s="300" t="s">
        <v>352</v>
      </c>
      <c r="F22" s="387" t="s">
        <v>376</v>
      </c>
      <c r="G22" s="46" t="s">
        <v>371</v>
      </c>
    </row>
    <row r="23" spans="1:7" ht="36" customHeight="1">
      <c r="A23" s="844" t="s">
        <v>323</v>
      </c>
      <c r="B23" s="285" t="s">
        <v>1155</v>
      </c>
      <c r="C23" s="41">
        <v>1</v>
      </c>
      <c r="D23" s="249"/>
      <c r="E23" s="811" t="s">
        <v>1135</v>
      </c>
      <c r="F23" s="41">
        <f>AVERAGE(C68)/1</f>
        <v>1</v>
      </c>
      <c r="G23" s="42"/>
    </row>
    <row r="24" spans="1:7" ht="29.25" customHeight="1">
      <c r="A24" s="845"/>
      <c r="B24" s="285" t="s">
        <v>339</v>
      </c>
      <c r="C24" s="41">
        <v>1</v>
      </c>
      <c r="D24" s="43"/>
      <c r="E24" s="810" t="s">
        <v>1136</v>
      </c>
      <c r="F24" s="41">
        <f>AVERAGE(C55+C62+C64+C66)/4</f>
        <v>1</v>
      </c>
      <c r="G24" s="42"/>
    </row>
    <row r="25" spans="1:7">
      <c r="A25" s="845"/>
      <c r="B25" s="286" t="s">
        <v>1132</v>
      </c>
      <c r="C25" s="41">
        <v>1</v>
      </c>
      <c r="D25" s="43"/>
      <c r="E25" s="37" t="s">
        <v>1137</v>
      </c>
      <c r="F25" s="41">
        <f>AVERAGE(C24+C53+C57+C69)/4</f>
        <v>1</v>
      </c>
      <c r="G25" s="42"/>
    </row>
    <row r="26" spans="1:7" ht="30.75">
      <c r="A26" s="846"/>
      <c r="B26" s="288" t="s">
        <v>1133</v>
      </c>
      <c r="C26" s="41">
        <v>1</v>
      </c>
      <c r="D26" s="43"/>
      <c r="E26" s="300" t="s">
        <v>353</v>
      </c>
      <c r="F26" s="39"/>
      <c r="G26" s="46" t="s">
        <v>371</v>
      </c>
    </row>
    <row r="27" spans="1:7" ht="31.5">
      <c r="A27" s="298"/>
      <c r="B27" s="43"/>
      <c r="C27" s="44"/>
      <c r="D27" s="43"/>
      <c r="E27" s="1791" t="s">
        <v>1187</v>
      </c>
      <c r="F27" s="1793">
        <f>AVERAGE(C72+C76+C79)/3</f>
        <v>1</v>
      </c>
      <c r="G27" s="1792"/>
    </row>
    <row r="28" spans="1:7">
      <c r="A28" s="841" t="s">
        <v>815</v>
      </c>
      <c r="B28" s="285" t="s">
        <v>1155</v>
      </c>
      <c r="C28" s="276">
        <v>1</v>
      </c>
      <c r="D28" s="43"/>
      <c r="E28" s="286" t="s">
        <v>1141</v>
      </c>
      <c r="F28" s="41">
        <f>AVERAGE(C25+C30+C71+C75+C78)/5</f>
        <v>1</v>
      </c>
      <c r="G28" s="42"/>
    </row>
    <row r="29" spans="1:7" ht="30">
      <c r="A29" s="842"/>
      <c r="B29" s="285" t="s">
        <v>1126</v>
      </c>
      <c r="C29" s="276">
        <v>1</v>
      </c>
      <c r="D29" s="43"/>
      <c r="E29" s="288" t="s">
        <v>1138</v>
      </c>
      <c r="F29" s="41">
        <f>AVERAGE(C57+C60+C73)/3</f>
        <v>1</v>
      </c>
      <c r="G29" s="42"/>
    </row>
    <row r="30" spans="1:7" ht="30">
      <c r="A30" s="842"/>
      <c r="B30" s="286" t="s">
        <v>1132</v>
      </c>
      <c r="C30" s="276">
        <v>1</v>
      </c>
      <c r="D30" s="43"/>
      <c r="E30" s="288" t="s">
        <v>1139</v>
      </c>
      <c r="F30" s="41">
        <f>AVERAGE(C26+C31)/2</f>
        <v>1</v>
      </c>
      <c r="G30" s="42"/>
    </row>
    <row r="31" spans="1:7" ht="30">
      <c r="A31" s="843"/>
      <c r="B31" s="288" t="s">
        <v>1133</v>
      </c>
      <c r="C31" s="276">
        <v>1</v>
      </c>
      <c r="D31" s="43"/>
      <c r="E31" s="288" t="s">
        <v>1140</v>
      </c>
      <c r="F31" s="41">
        <f>AVERAGE(C52)/1</f>
        <v>1</v>
      </c>
      <c r="G31" s="820"/>
    </row>
    <row r="32" spans="1:7">
      <c r="A32" s="298"/>
      <c r="B32" s="43"/>
      <c r="C32" s="44"/>
      <c r="D32" s="43"/>
      <c r="F32" s="819"/>
    </row>
    <row r="33" spans="1:9" ht="17.25">
      <c r="A33" s="296" t="s">
        <v>332</v>
      </c>
      <c r="B33" s="285" t="s">
        <v>1155</v>
      </c>
      <c r="C33" s="41">
        <v>1</v>
      </c>
      <c r="D33" s="43"/>
      <c r="E33" s="832" t="s">
        <v>1184</v>
      </c>
      <c r="F33" s="833">
        <f>AVERAGE(F9:F32)</f>
        <v>0.9957301587301588</v>
      </c>
      <c r="G33" s="834"/>
      <c r="H33" s="821"/>
      <c r="I33" s="822"/>
    </row>
    <row r="34" spans="1:9">
      <c r="A34" s="298"/>
      <c r="B34" s="43"/>
      <c r="C34" s="45"/>
      <c r="D34" s="43"/>
    </row>
    <row r="35" spans="1:9" ht="16.5" customHeight="1">
      <c r="A35" s="838" t="s">
        <v>334</v>
      </c>
      <c r="B35" s="287" t="s">
        <v>1131</v>
      </c>
      <c r="C35" s="41">
        <v>1</v>
      </c>
      <c r="D35" s="43"/>
    </row>
    <row r="36" spans="1:9">
      <c r="A36" s="839"/>
      <c r="B36" s="171" t="s">
        <v>1066</v>
      </c>
      <c r="C36" s="41">
        <v>0.85</v>
      </c>
      <c r="D36" s="43"/>
    </row>
    <row r="37" spans="1:9">
      <c r="A37" s="298"/>
      <c r="B37" s="43"/>
      <c r="C37" s="45"/>
      <c r="D37" s="43"/>
    </row>
    <row r="38" spans="1:9" ht="29.25" customHeight="1">
      <c r="A38" s="297" t="s">
        <v>1161</v>
      </c>
      <c r="B38" s="42" t="s">
        <v>1066</v>
      </c>
      <c r="C38" s="41">
        <v>1</v>
      </c>
      <c r="D38" s="43"/>
    </row>
    <row r="39" spans="1:9">
      <c r="A39" s="298"/>
      <c r="B39" s="43"/>
      <c r="C39" s="45"/>
      <c r="D39" s="43"/>
    </row>
    <row r="40" spans="1:9" ht="30">
      <c r="A40" s="824" t="s">
        <v>1162</v>
      </c>
      <c r="B40" s="42" t="s">
        <v>1066</v>
      </c>
      <c r="C40" s="277">
        <v>1</v>
      </c>
      <c r="D40" s="43"/>
    </row>
    <row r="41" spans="1:9">
      <c r="A41" s="823"/>
      <c r="B41" s="43"/>
      <c r="C41" s="45"/>
      <c r="D41" s="43"/>
    </row>
    <row r="42" spans="1:9" ht="30.75" customHeight="1">
      <c r="A42" s="293" t="s">
        <v>319</v>
      </c>
      <c r="B42" s="292" t="s">
        <v>329</v>
      </c>
      <c r="C42" s="293" t="s">
        <v>320</v>
      </c>
      <c r="D42" s="43"/>
    </row>
    <row r="43" spans="1:9">
      <c r="A43" s="824" t="s">
        <v>1163</v>
      </c>
      <c r="B43" s="287" t="s">
        <v>1131</v>
      </c>
      <c r="C43" s="41">
        <v>1</v>
      </c>
      <c r="D43" s="43"/>
    </row>
    <row r="44" spans="1:9">
      <c r="A44" s="823"/>
      <c r="B44" s="43"/>
      <c r="C44" s="45"/>
      <c r="D44" s="43"/>
    </row>
    <row r="45" spans="1:9" ht="18.75" customHeight="1">
      <c r="A45" s="825" t="s">
        <v>92</v>
      </c>
      <c r="B45" s="42" t="s">
        <v>326</v>
      </c>
      <c r="C45" s="41">
        <v>1</v>
      </c>
      <c r="D45" s="43"/>
    </row>
    <row r="46" spans="1:9">
      <c r="A46" s="825"/>
      <c r="B46" s="285" t="s">
        <v>1059</v>
      </c>
      <c r="C46" s="41"/>
    </row>
    <row r="47" spans="1:9" ht="9.75" customHeight="1">
      <c r="A47" s="823"/>
      <c r="B47" s="43"/>
      <c r="C47" s="45"/>
      <c r="E47" s="190"/>
      <c r="F47" s="190"/>
      <c r="G47" s="190"/>
    </row>
    <row r="48" spans="1:9">
      <c r="A48" s="825" t="s">
        <v>335</v>
      </c>
      <c r="B48" s="285" t="s">
        <v>1059</v>
      </c>
      <c r="C48" s="41">
        <v>0.98</v>
      </c>
    </row>
    <row r="49" spans="1:8" ht="19.5" customHeight="1">
      <c r="A49" s="823"/>
      <c r="B49" s="43"/>
      <c r="C49" s="45"/>
    </row>
    <row r="50" spans="1:8">
      <c r="A50" s="825" t="s">
        <v>337</v>
      </c>
      <c r="B50" s="285" t="s">
        <v>1059</v>
      </c>
      <c r="C50" s="277">
        <v>1</v>
      </c>
    </row>
    <row r="51" spans="1:8">
      <c r="A51" s="823"/>
      <c r="B51" s="43"/>
      <c r="C51" s="43"/>
    </row>
    <row r="52" spans="1:8" ht="18" customHeight="1">
      <c r="A52" s="838" t="s">
        <v>177</v>
      </c>
      <c r="B52" s="288" t="s">
        <v>1134</v>
      </c>
      <c r="C52" s="41">
        <v>1</v>
      </c>
    </row>
    <row r="53" spans="1:8">
      <c r="A53" s="839"/>
      <c r="B53" s="40" t="s">
        <v>339</v>
      </c>
      <c r="C53" s="41">
        <v>1</v>
      </c>
    </row>
    <row r="54" spans="1:8">
      <c r="A54" s="823"/>
      <c r="B54" s="43"/>
      <c r="C54" s="43"/>
    </row>
    <row r="55" spans="1:8" ht="12.75" customHeight="1">
      <c r="A55" s="838" t="s">
        <v>340</v>
      </c>
      <c r="B55" s="40" t="s">
        <v>1152</v>
      </c>
      <c r="C55" s="41">
        <v>1</v>
      </c>
    </row>
    <row r="56" spans="1:8">
      <c r="A56" s="840"/>
      <c r="B56" s="40" t="s">
        <v>339</v>
      </c>
      <c r="C56" s="41">
        <v>1</v>
      </c>
    </row>
    <row r="57" spans="1:8">
      <c r="A57" s="839"/>
      <c r="B57" s="40" t="s">
        <v>324</v>
      </c>
      <c r="C57" s="41">
        <v>1</v>
      </c>
    </row>
    <row r="58" spans="1:8">
      <c r="A58" s="823"/>
      <c r="B58" s="43"/>
      <c r="C58" s="43"/>
    </row>
    <row r="59" spans="1:8" ht="32.25" customHeight="1">
      <c r="A59" s="838" t="s">
        <v>75</v>
      </c>
      <c r="B59" s="285" t="s">
        <v>1126</v>
      </c>
      <c r="C59" s="41">
        <v>1</v>
      </c>
    </row>
    <row r="60" spans="1:8" ht="18" customHeight="1">
      <c r="A60" s="839"/>
      <c r="B60" s="285" t="s">
        <v>324</v>
      </c>
      <c r="C60" s="41">
        <v>1</v>
      </c>
    </row>
    <row r="61" spans="1:8" ht="15" customHeight="1">
      <c r="A61" s="298"/>
      <c r="B61" s="43"/>
      <c r="C61" s="43"/>
    </row>
    <row r="62" spans="1:8" ht="28.5" customHeight="1">
      <c r="A62" s="296" t="s">
        <v>345</v>
      </c>
      <c r="B62" s="40" t="s">
        <v>1152</v>
      </c>
      <c r="C62" s="278">
        <v>1</v>
      </c>
      <c r="D62" s="209"/>
      <c r="H62" s="190"/>
    </row>
    <row r="63" spans="1:8">
      <c r="A63" s="298"/>
      <c r="B63" s="43"/>
      <c r="C63" s="43"/>
    </row>
    <row r="64" spans="1:8" ht="30.75" customHeight="1">
      <c r="A64" s="296" t="s">
        <v>687</v>
      </c>
      <c r="B64" s="40" t="s">
        <v>1152</v>
      </c>
      <c r="C64" s="277">
        <v>1</v>
      </c>
    </row>
    <row r="65" spans="1:3">
      <c r="A65" s="298"/>
      <c r="B65" s="43"/>
      <c r="C65" s="43"/>
    </row>
    <row r="66" spans="1:3" ht="30">
      <c r="A66" s="296" t="s">
        <v>1115</v>
      </c>
      <c r="B66" s="40" t="s">
        <v>1152</v>
      </c>
      <c r="C66" s="277">
        <v>1</v>
      </c>
    </row>
    <row r="67" spans="1:3" ht="15" customHeight="1">
      <c r="A67" s="298"/>
      <c r="B67" s="43"/>
      <c r="C67" s="43"/>
    </row>
    <row r="68" spans="1:3" ht="30">
      <c r="A68" s="838" t="s">
        <v>211</v>
      </c>
      <c r="B68" s="40" t="s">
        <v>347</v>
      </c>
      <c r="C68" s="277">
        <v>1</v>
      </c>
    </row>
    <row r="69" spans="1:3">
      <c r="A69" s="839"/>
      <c r="B69" s="40" t="s">
        <v>339</v>
      </c>
      <c r="C69" s="277">
        <v>1</v>
      </c>
    </row>
    <row r="70" spans="1:3">
      <c r="A70" s="823"/>
      <c r="B70" s="43"/>
      <c r="C70" s="43"/>
    </row>
    <row r="71" spans="1:3" ht="21" customHeight="1">
      <c r="A71" s="838" t="s">
        <v>341</v>
      </c>
      <c r="B71" s="286" t="s">
        <v>1132</v>
      </c>
      <c r="C71" s="41">
        <v>1</v>
      </c>
    </row>
    <row r="72" spans="1:3" ht="30">
      <c r="A72" s="840"/>
      <c r="B72" s="286" t="s">
        <v>1153</v>
      </c>
      <c r="C72" s="41">
        <v>1</v>
      </c>
    </row>
    <row r="73" spans="1:3">
      <c r="A73" s="839"/>
      <c r="B73" s="42" t="s">
        <v>324</v>
      </c>
      <c r="C73" s="95">
        <v>1</v>
      </c>
    </row>
    <row r="74" spans="1:3">
      <c r="A74" s="823"/>
      <c r="B74" s="43"/>
      <c r="C74" s="43"/>
    </row>
    <row r="75" spans="1:3" ht="16.5" customHeight="1">
      <c r="A75" s="838" t="s">
        <v>374</v>
      </c>
      <c r="B75" s="286" t="s">
        <v>1132</v>
      </c>
      <c r="C75" s="41">
        <v>1</v>
      </c>
    </row>
    <row r="76" spans="1:3" ht="30">
      <c r="A76" s="839"/>
      <c r="B76" s="286" t="s">
        <v>1153</v>
      </c>
      <c r="C76" s="41">
        <v>1</v>
      </c>
    </row>
    <row r="77" spans="1:3">
      <c r="A77" s="823"/>
      <c r="B77" s="43"/>
      <c r="C77" s="43"/>
    </row>
    <row r="78" spans="1:3" ht="14.25" customHeight="1">
      <c r="A78" s="838" t="s">
        <v>342</v>
      </c>
      <c r="B78" s="286" t="s">
        <v>1132</v>
      </c>
      <c r="C78" s="41">
        <v>1</v>
      </c>
    </row>
    <row r="79" spans="1:3" ht="26.25" customHeight="1">
      <c r="A79" s="839"/>
      <c r="B79" s="286" t="s">
        <v>1153</v>
      </c>
      <c r="C79" s="41">
        <v>1</v>
      </c>
    </row>
    <row r="80" spans="1:3">
      <c r="A80" s="812"/>
      <c r="B80" s="172"/>
      <c r="C80" s="44"/>
    </row>
    <row r="81" spans="1:3">
      <c r="A81" s="296" t="s">
        <v>573</v>
      </c>
      <c r="B81" s="287" t="s">
        <v>1130</v>
      </c>
      <c r="C81" s="41">
        <v>1</v>
      </c>
    </row>
    <row r="82" spans="1:3" ht="31.5" customHeight="1">
      <c r="A82" s="293" t="s">
        <v>319</v>
      </c>
      <c r="B82" s="292" t="s">
        <v>329</v>
      </c>
      <c r="C82" s="293" t="s">
        <v>320</v>
      </c>
    </row>
    <row r="83" spans="1:3" ht="31.5" customHeight="1">
      <c r="A83" s="296" t="s">
        <v>574</v>
      </c>
      <c r="B83" s="284" t="s">
        <v>326</v>
      </c>
      <c r="C83" s="277">
        <v>1</v>
      </c>
    </row>
    <row r="84" spans="1:3" ht="19.5" customHeight="1">
      <c r="A84" s="296"/>
      <c r="B84" s="285" t="s">
        <v>1059</v>
      </c>
      <c r="C84" s="236">
        <v>0.9677</v>
      </c>
    </row>
    <row r="85" spans="1:3" ht="15.75" customHeight="1">
      <c r="A85" s="298"/>
      <c r="B85" s="43"/>
      <c r="C85" s="43"/>
    </row>
    <row r="86" spans="1:3">
      <c r="A86" s="296" t="s">
        <v>510</v>
      </c>
      <c r="B86" s="285" t="s">
        <v>1059</v>
      </c>
      <c r="C86" s="95">
        <v>1</v>
      </c>
    </row>
    <row r="87" spans="1:3">
      <c r="A87" s="298"/>
      <c r="B87" s="43"/>
      <c r="C87" s="43"/>
    </row>
    <row r="88" spans="1:3" ht="30">
      <c r="A88" s="296" t="s">
        <v>511</v>
      </c>
      <c r="B88" s="285" t="s">
        <v>1155</v>
      </c>
      <c r="C88" s="95">
        <v>1</v>
      </c>
    </row>
    <row r="89" spans="1:3">
      <c r="A89" s="298"/>
      <c r="B89" s="166"/>
      <c r="C89" s="167"/>
    </row>
    <row r="90" spans="1:3" ht="30">
      <c r="A90" s="296" t="s">
        <v>564</v>
      </c>
      <c r="B90" s="286" t="s">
        <v>1153</v>
      </c>
      <c r="C90" s="95">
        <v>1</v>
      </c>
    </row>
    <row r="91" spans="1:3">
      <c r="A91" s="298"/>
      <c r="B91" s="166"/>
      <c r="C91" s="167"/>
    </row>
    <row r="92" spans="1:3">
      <c r="A92" s="813" t="s">
        <v>673</v>
      </c>
      <c r="B92" s="287" t="s">
        <v>1157</v>
      </c>
      <c r="C92" s="236">
        <v>0.94220000000000004</v>
      </c>
    </row>
    <row r="93" spans="1:3">
      <c r="A93" s="298"/>
      <c r="B93" s="166"/>
      <c r="C93" s="167"/>
    </row>
    <row r="94" spans="1:3">
      <c r="A94" s="296" t="s">
        <v>741</v>
      </c>
      <c r="B94" s="285" t="s">
        <v>1155</v>
      </c>
      <c r="C94" s="95">
        <v>1</v>
      </c>
    </row>
    <row r="95" spans="1:3" ht="15.75">
      <c r="A95" s="814"/>
      <c r="B95" s="166"/>
      <c r="C95" s="167"/>
    </row>
    <row r="97" spans="1:2" ht="31.5" customHeight="1">
      <c r="A97" s="835" t="s">
        <v>356</v>
      </c>
      <c r="B97" s="835"/>
    </row>
    <row r="98" spans="1:2" ht="47.25">
      <c r="A98" s="817" t="s">
        <v>575</v>
      </c>
    </row>
    <row r="99" spans="1:2" ht="15.75">
      <c r="A99" s="816" t="s">
        <v>1116</v>
      </c>
    </row>
    <row r="100" spans="1:2" ht="15.75">
      <c r="A100" s="818"/>
    </row>
    <row r="102" spans="1:2" ht="15.75" customHeight="1"/>
  </sheetData>
  <mergeCells count="16">
    <mergeCell ref="A97:B97"/>
    <mergeCell ref="A5:G5"/>
    <mergeCell ref="A6:G6"/>
    <mergeCell ref="A7:G7"/>
    <mergeCell ref="A68:A69"/>
    <mergeCell ref="A71:A73"/>
    <mergeCell ref="A28:A31"/>
    <mergeCell ref="A18:A21"/>
    <mergeCell ref="A23:A26"/>
    <mergeCell ref="A9:A16"/>
    <mergeCell ref="A75:A76"/>
    <mergeCell ref="A78:A79"/>
    <mergeCell ref="A35:A36"/>
    <mergeCell ref="A52:A53"/>
    <mergeCell ref="A55:A57"/>
    <mergeCell ref="A59:A60"/>
  </mergeCells>
  <pageMargins left="0.70866141732283472" right="0.70866141732283472" top="0.74803149606299213" bottom="0.74803149606299213" header="0.31496062992125984" footer="0.31496062992125984"/>
  <pageSetup paperSize="5" scale="6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B7AD3-7227-4981-A402-88045460DEF9}">
  <dimension ref="A1:R20"/>
  <sheetViews>
    <sheetView topLeftCell="A6" zoomScale="86" zoomScaleNormal="86" workbookViewId="0">
      <selection activeCell="C19" sqref="C19"/>
    </sheetView>
  </sheetViews>
  <sheetFormatPr baseColWidth="10" defaultRowHeight="15"/>
  <cols>
    <col min="1" max="1" width="7.5703125" customWidth="1"/>
    <col min="2" max="2" width="40.7109375" customWidth="1"/>
    <col min="3" max="3" width="41.140625" customWidth="1"/>
    <col min="8" max="8" width="42.7109375" customWidth="1"/>
    <col min="9" max="9" width="24.7109375" customWidth="1"/>
    <col min="10" max="10" width="15.85546875" customWidth="1"/>
    <col min="16" max="16" width="23.85546875" customWidth="1"/>
    <col min="17" max="17" width="18" customWidth="1"/>
  </cols>
  <sheetData>
    <row r="1" spans="1:18">
      <c r="A1" s="135"/>
      <c r="B1" s="135"/>
      <c r="C1" s="135"/>
      <c r="D1" s="245"/>
      <c r="E1" s="245"/>
      <c r="F1" s="245"/>
      <c r="G1" s="245"/>
      <c r="H1" s="135"/>
      <c r="I1" s="135"/>
      <c r="J1" s="135"/>
      <c r="K1" s="135"/>
      <c r="L1" s="135"/>
      <c r="M1" s="135"/>
      <c r="N1" s="135"/>
      <c r="O1" s="135"/>
      <c r="P1" s="135"/>
      <c r="Q1" s="135"/>
      <c r="R1" s="135"/>
    </row>
    <row r="2" spans="1:18" ht="15.75" thickBot="1">
      <c r="A2" s="135"/>
      <c r="B2" s="135"/>
      <c r="C2" s="135"/>
      <c r="D2" s="245"/>
      <c r="E2" s="245"/>
      <c r="F2" s="245"/>
      <c r="G2" s="245"/>
      <c r="H2" s="135"/>
      <c r="I2" s="135"/>
      <c r="J2" s="135"/>
      <c r="K2" s="135"/>
      <c r="L2" s="135"/>
      <c r="M2" s="135"/>
      <c r="N2" s="135"/>
      <c r="O2" s="135"/>
      <c r="P2" s="135"/>
      <c r="Q2" s="135"/>
      <c r="R2" s="135"/>
    </row>
    <row r="3" spans="1:18" ht="16.5" thickBot="1">
      <c r="A3" s="1020"/>
      <c r="B3" s="1021"/>
      <c r="C3" s="1022"/>
      <c r="D3" s="1294" t="s">
        <v>18</v>
      </c>
      <c r="E3" s="1295"/>
      <c r="F3" s="1295"/>
      <c r="G3" s="1295"/>
      <c r="H3" s="1295"/>
      <c r="I3" s="1295"/>
      <c r="J3" s="1295"/>
      <c r="K3" s="1296"/>
      <c r="L3" s="1032" t="s">
        <v>740</v>
      </c>
      <c r="M3" s="1033"/>
      <c r="N3" s="1033"/>
      <c r="O3" s="1033"/>
      <c r="P3" s="1033"/>
      <c r="Q3" s="1033"/>
      <c r="R3" s="1263"/>
    </row>
    <row r="4" spans="1:18" ht="16.5" thickBot="1">
      <c r="A4" s="1023"/>
      <c r="B4" s="1024"/>
      <c r="C4" s="1025"/>
      <c r="D4" s="1264" t="s">
        <v>17</v>
      </c>
      <c r="E4" s="1265"/>
      <c r="F4" s="1265"/>
      <c r="G4" s="1265"/>
      <c r="H4" s="1265"/>
      <c r="I4" s="1265"/>
      <c r="J4" s="1265"/>
      <c r="K4" s="1266"/>
      <c r="L4" s="1040" t="s">
        <v>900</v>
      </c>
      <c r="M4" s="1041"/>
      <c r="N4" s="1041"/>
      <c r="O4" s="1041"/>
      <c r="P4" s="1041"/>
      <c r="Q4" s="1041"/>
      <c r="R4" s="1270"/>
    </row>
    <row r="5" spans="1:18" ht="16.5" thickBot="1">
      <c r="A5" s="1026"/>
      <c r="B5" s="1027"/>
      <c r="C5" s="1028"/>
      <c r="D5" s="1267"/>
      <c r="E5" s="1268"/>
      <c r="F5" s="1268"/>
      <c r="G5" s="1268"/>
      <c r="H5" s="1268"/>
      <c r="I5" s="1268"/>
      <c r="J5" s="1268"/>
      <c r="K5" s="1269"/>
      <c r="L5" s="1042" t="s">
        <v>8</v>
      </c>
      <c r="M5" s="1043"/>
      <c r="N5" s="1043"/>
      <c r="O5" s="1043"/>
      <c r="P5" s="1043"/>
      <c r="Q5" s="1043"/>
      <c r="R5" s="1271"/>
    </row>
    <row r="6" spans="1:18" ht="15.75" thickBot="1">
      <c r="A6" s="135"/>
      <c r="B6" s="135"/>
      <c r="C6" s="135"/>
      <c r="D6" s="245"/>
      <c r="E6" s="245"/>
      <c r="F6" s="245"/>
      <c r="G6" s="245"/>
      <c r="H6" s="136"/>
      <c r="I6" s="136"/>
      <c r="J6" s="137"/>
      <c r="K6" s="137"/>
      <c r="L6" s="137"/>
      <c r="M6" s="137"/>
      <c r="N6" s="137"/>
      <c r="O6" s="137"/>
      <c r="P6" s="137"/>
      <c r="Q6" s="137"/>
      <c r="R6" s="137"/>
    </row>
    <row r="7" spans="1:18" ht="15.75" thickBot="1">
      <c r="A7" s="1253" t="s">
        <v>10</v>
      </c>
      <c r="B7" s="1254"/>
      <c r="C7" s="1255"/>
      <c r="D7" s="1291" t="s">
        <v>935</v>
      </c>
      <c r="E7" s="1292"/>
      <c r="F7" s="1292"/>
      <c r="G7" s="1292"/>
      <c r="H7" s="1292"/>
      <c r="I7" s="1292"/>
      <c r="J7" s="1292"/>
      <c r="K7" s="1293"/>
      <c r="L7" s="137"/>
      <c r="M7" s="137"/>
      <c r="N7" s="137"/>
      <c r="O7" s="137"/>
      <c r="P7" s="137"/>
      <c r="Q7" s="137"/>
      <c r="R7" s="137"/>
    </row>
    <row r="8" spans="1:18" ht="15.75" thickBot="1">
      <c r="A8" s="1253" t="s">
        <v>25</v>
      </c>
      <c r="B8" s="1254"/>
      <c r="C8" s="1255"/>
      <c r="D8" s="873">
        <v>2025</v>
      </c>
      <c r="E8" s="874"/>
      <c r="F8" s="874"/>
      <c r="G8" s="874"/>
      <c r="H8" s="874"/>
      <c r="I8" s="874"/>
      <c r="J8" s="874"/>
      <c r="K8" s="875"/>
      <c r="L8" s="137"/>
      <c r="M8" s="137"/>
      <c r="N8" s="137"/>
      <c r="O8" s="137"/>
      <c r="P8" s="137"/>
      <c r="Q8" s="137"/>
      <c r="R8" s="137"/>
    </row>
    <row r="9" spans="1:18" ht="15.75" thickBot="1">
      <c r="A9" s="1253" t="s">
        <v>6</v>
      </c>
      <c r="B9" s="1254"/>
      <c r="C9" s="1255"/>
      <c r="D9" s="873" t="s">
        <v>745</v>
      </c>
      <c r="E9" s="874"/>
      <c r="F9" s="874"/>
      <c r="G9" s="874"/>
      <c r="H9" s="874"/>
      <c r="I9" s="874"/>
      <c r="J9" s="874"/>
      <c r="K9" s="875"/>
      <c r="L9" s="137"/>
      <c r="M9" s="137"/>
      <c r="N9" s="137"/>
      <c r="O9" s="137"/>
      <c r="P9" s="137"/>
      <c r="Q9" s="137"/>
      <c r="R9" s="137"/>
    </row>
    <row r="10" spans="1:18" ht="15.75" thickBot="1">
      <c r="A10" s="1259" t="s">
        <v>7</v>
      </c>
      <c r="B10" s="1260"/>
      <c r="C10" s="1261"/>
      <c r="D10" s="873" t="s">
        <v>746</v>
      </c>
      <c r="E10" s="874"/>
      <c r="F10" s="874"/>
      <c r="G10" s="874"/>
      <c r="H10" s="874"/>
      <c r="I10" s="874"/>
      <c r="J10" s="874"/>
      <c r="K10" s="875"/>
      <c r="L10" s="137"/>
      <c r="M10" s="137"/>
      <c r="N10" s="137"/>
      <c r="O10" s="137"/>
      <c r="P10" s="137"/>
      <c r="Q10" s="137"/>
      <c r="R10" s="137"/>
    </row>
    <row r="11" spans="1:18" ht="15.75" thickBot="1">
      <c r="A11" s="138"/>
      <c r="B11" s="138"/>
      <c r="C11" s="138"/>
      <c r="D11" s="246"/>
      <c r="E11" s="246"/>
      <c r="F11" s="246"/>
      <c r="G11" s="264"/>
      <c r="H11" s="136"/>
      <c r="I11" s="136"/>
      <c r="J11" s="136"/>
      <c r="K11" s="136"/>
      <c r="L11" s="137"/>
      <c r="M11" s="137"/>
      <c r="N11" s="137"/>
      <c r="O11" s="137"/>
      <c r="P11" s="137"/>
      <c r="Q11" s="137"/>
      <c r="R11" s="137"/>
    </row>
    <row r="12" spans="1:18" ht="32.25" thickBot="1">
      <c r="A12" s="1049" t="s">
        <v>9</v>
      </c>
      <c r="B12" s="1050"/>
      <c r="C12" s="1050"/>
      <c r="D12" s="1050"/>
      <c r="E12" s="1050"/>
      <c r="F12" s="1050"/>
      <c r="G12" s="1050"/>
      <c r="H12" s="1050"/>
      <c r="I12" s="1050"/>
      <c r="J12" s="1050"/>
      <c r="K12" s="1050"/>
      <c r="L12" s="1050"/>
      <c r="M12" s="1050"/>
      <c r="N12" s="1050"/>
      <c r="O12" s="1050"/>
      <c r="P12" s="1050"/>
      <c r="Q12" s="1050"/>
      <c r="R12" s="1051"/>
    </row>
    <row r="13" spans="1:18" ht="16.5" thickBot="1">
      <c r="A13" s="139"/>
      <c r="B13" s="140"/>
      <c r="C13" s="140"/>
      <c r="D13" s="247"/>
      <c r="E13" s="247"/>
      <c r="F13" s="247"/>
      <c r="G13" s="247"/>
      <c r="H13" s="140"/>
      <c r="I13" s="140"/>
      <c r="J13" s="140"/>
      <c r="K13" s="140"/>
      <c r="L13" s="140"/>
      <c r="M13" s="140"/>
      <c r="N13" s="140"/>
      <c r="O13" s="140"/>
      <c r="P13" s="140"/>
      <c r="Q13" s="140"/>
      <c r="R13" s="141"/>
    </row>
    <row r="14" spans="1:18" ht="27" thickBot="1">
      <c r="A14" s="1052" t="s">
        <v>16</v>
      </c>
      <c r="B14" s="1053"/>
      <c r="C14" s="1053"/>
      <c r="D14" s="1053"/>
      <c r="E14" s="1053"/>
      <c r="F14" s="1053"/>
      <c r="G14" s="1053"/>
      <c r="H14" s="1053"/>
      <c r="I14" s="1053"/>
      <c r="J14" s="1054"/>
      <c r="K14" s="1055" t="s">
        <v>1</v>
      </c>
      <c r="L14" s="1055"/>
      <c r="M14" s="1055"/>
      <c r="N14" s="1055"/>
      <c r="O14" s="1055"/>
      <c r="P14" s="1055"/>
      <c r="Q14" s="1055"/>
      <c r="R14" s="1056"/>
    </row>
    <row r="15" spans="1:18" ht="32.25" customHeight="1" thickBot="1">
      <c r="A15" s="1044" t="s">
        <v>27</v>
      </c>
      <c r="B15" s="1248" t="s">
        <v>26</v>
      </c>
      <c r="C15" s="1248" t="s">
        <v>19</v>
      </c>
      <c r="D15" s="1250" t="s">
        <v>11</v>
      </c>
      <c r="E15" s="1251"/>
      <c r="F15" s="1251"/>
      <c r="G15" s="1252"/>
      <c r="H15" s="1281" t="s">
        <v>20</v>
      </c>
      <c r="I15" s="1283" t="s">
        <v>21</v>
      </c>
      <c r="J15" s="1283" t="s">
        <v>2</v>
      </c>
      <c r="K15" s="1285" t="s">
        <v>22</v>
      </c>
      <c r="L15" s="1245" t="s">
        <v>3</v>
      </c>
      <c r="M15" s="1246"/>
      <c r="N15" s="1246"/>
      <c r="O15" s="1287" t="s">
        <v>4</v>
      </c>
      <c r="P15" s="1238" t="s">
        <v>5</v>
      </c>
      <c r="Q15" s="263" t="s">
        <v>29</v>
      </c>
      <c r="R15" s="1273" t="s">
        <v>0</v>
      </c>
    </row>
    <row r="16" spans="1:18" ht="33" customHeight="1" thickBot="1">
      <c r="A16" s="1289"/>
      <c r="B16" s="1290"/>
      <c r="C16" s="1290"/>
      <c r="D16" s="217" t="s">
        <v>12</v>
      </c>
      <c r="E16" s="252" t="s">
        <v>13</v>
      </c>
      <c r="F16" s="252" t="s">
        <v>14</v>
      </c>
      <c r="G16" s="252" t="s">
        <v>15</v>
      </c>
      <c r="H16" s="1282"/>
      <c r="I16" s="1284"/>
      <c r="J16" s="1284"/>
      <c r="K16" s="1286"/>
      <c r="L16" s="266" t="s">
        <v>30</v>
      </c>
      <c r="M16" s="266" t="s">
        <v>28</v>
      </c>
      <c r="N16" s="266" t="s">
        <v>31</v>
      </c>
      <c r="O16" s="1288"/>
      <c r="P16" s="1272"/>
      <c r="Q16" s="267"/>
      <c r="R16" s="1274"/>
    </row>
    <row r="17" spans="1:18" ht="76.5" customHeight="1">
      <c r="A17" s="1278">
        <v>1</v>
      </c>
      <c r="B17" s="1275" t="s">
        <v>877</v>
      </c>
      <c r="C17" s="503" t="s">
        <v>920</v>
      </c>
      <c r="D17" s="504">
        <v>475</v>
      </c>
      <c r="E17" s="505"/>
      <c r="F17" s="504"/>
      <c r="G17" s="504"/>
      <c r="H17" s="506" t="s">
        <v>921</v>
      </c>
      <c r="I17" s="507">
        <v>0</v>
      </c>
      <c r="J17" s="507">
        <v>0</v>
      </c>
      <c r="K17" s="508">
        <v>1</v>
      </c>
      <c r="L17" s="509">
        <v>0</v>
      </c>
      <c r="M17" s="510">
        <v>100</v>
      </c>
      <c r="N17" s="501" t="str">
        <f t="shared" ref="N17:N20" si="0">IF(M17&lt;=T$16,"T",IF(M17&lt;$Y$16,"R",IF(M17&gt;=$Y$16,"P")))</f>
        <v>P</v>
      </c>
      <c r="O17" s="454">
        <v>0</v>
      </c>
      <c r="P17" s="455" t="s">
        <v>922</v>
      </c>
      <c r="Q17" s="520" t="s">
        <v>923</v>
      </c>
      <c r="R17" s="456" t="s">
        <v>891</v>
      </c>
    </row>
    <row r="18" spans="1:18" ht="140.25" customHeight="1">
      <c r="A18" s="1279"/>
      <c r="B18" s="1276"/>
      <c r="C18" s="521" t="s">
        <v>924</v>
      </c>
      <c r="D18" s="495">
        <v>1</v>
      </c>
      <c r="E18" s="487"/>
      <c r="F18" s="488"/>
      <c r="G18" s="488"/>
      <c r="H18" s="511" t="s">
        <v>925</v>
      </c>
      <c r="I18" s="496">
        <v>100000</v>
      </c>
      <c r="J18" s="496">
        <v>0</v>
      </c>
      <c r="K18" s="502">
        <v>1</v>
      </c>
      <c r="L18" s="497">
        <v>5</v>
      </c>
      <c r="M18" s="512">
        <v>95</v>
      </c>
      <c r="N18" s="501" t="str">
        <f t="shared" si="0"/>
        <v>P</v>
      </c>
      <c r="O18" s="462">
        <v>0</v>
      </c>
      <c r="P18" s="463" t="s">
        <v>926</v>
      </c>
      <c r="Q18" s="522" t="s">
        <v>927</v>
      </c>
      <c r="R18" s="464" t="s">
        <v>891</v>
      </c>
    </row>
    <row r="19" spans="1:18" ht="97.5" customHeight="1">
      <c r="A19" s="1279"/>
      <c r="B19" s="1276"/>
      <c r="C19" s="523" t="s">
        <v>928</v>
      </c>
      <c r="D19" s="495">
        <v>3</v>
      </c>
      <c r="E19" s="487"/>
      <c r="F19" s="488"/>
      <c r="G19" s="488"/>
      <c r="H19" s="511" t="s">
        <v>929</v>
      </c>
      <c r="I19" s="496">
        <v>1014662</v>
      </c>
      <c r="J19" s="496">
        <v>467364.39</v>
      </c>
      <c r="K19" s="502">
        <v>1</v>
      </c>
      <c r="L19" s="497">
        <v>0</v>
      </c>
      <c r="M19" s="512">
        <v>100</v>
      </c>
      <c r="N19" s="501" t="str">
        <f t="shared" si="0"/>
        <v>P</v>
      </c>
      <c r="O19" s="462">
        <v>1</v>
      </c>
      <c r="P19" s="463" t="s">
        <v>930</v>
      </c>
      <c r="Q19" s="522" t="s">
        <v>931</v>
      </c>
      <c r="R19" s="464" t="s">
        <v>891</v>
      </c>
    </row>
    <row r="20" spans="1:18" ht="109.5" customHeight="1" thickBot="1">
      <c r="A20" s="1280"/>
      <c r="B20" s="1277"/>
      <c r="C20" s="524" t="s">
        <v>608</v>
      </c>
      <c r="D20" s="513">
        <v>1</v>
      </c>
      <c r="E20" s="514"/>
      <c r="F20" s="515"/>
      <c r="G20" s="515"/>
      <c r="H20" s="516" t="s">
        <v>932</v>
      </c>
      <c r="I20" s="517">
        <v>0</v>
      </c>
      <c r="J20" s="517">
        <v>0</v>
      </c>
      <c r="K20" s="525">
        <v>1</v>
      </c>
      <c r="L20" s="518">
        <v>0</v>
      </c>
      <c r="M20" s="519">
        <v>100</v>
      </c>
      <c r="N20" s="501" t="str">
        <f t="shared" si="0"/>
        <v>P</v>
      </c>
      <c r="O20" s="471">
        <v>0</v>
      </c>
      <c r="P20" s="472" t="s">
        <v>933</v>
      </c>
      <c r="Q20" s="472" t="s">
        <v>934</v>
      </c>
      <c r="R20" s="473" t="s">
        <v>891</v>
      </c>
    </row>
  </sheetData>
  <mergeCells count="31">
    <mergeCell ref="A3:C5"/>
    <mergeCell ref="D3:K3"/>
    <mergeCell ref="L3:R3"/>
    <mergeCell ref="D4:K5"/>
    <mergeCell ref="L4:R4"/>
    <mergeCell ref="L5:R5"/>
    <mergeCell ref="A7:C7"/>
    <mergeCell ref="D7:K7"/>
    <mergeCell ref="A8:C8"/>
    <mergeCell ref="D8:K8"/>
    <mergeCell ref="A9:C9"/>
    <mergeCell ref="D9:K9"/>
    <mergeCell ref="A10:C10"/>
    <mergeCell ref="D10:K10"/>
    <mergeCell ref="A12:R12"/>
    <mergeCell ref="A14:J14"/>
    <mergeCell ref="K14:R14"/>
    <mergeCell ref="P15:P16"/>
    <mergeCell ref="R15:R16"/>
    <mergeCell ref="B17:B20"/>
    <mergeCell ref="A17:A20"/>
    <mergeCell ref="H15:H16"/>
    <mergeCell ref="I15:I16"/>
    <mergeCell ref="J15:J16"/>
    <mergeCell ref="K15:K16"/>
    <mergeCell ref="L15:N15"/>
    <mergeCell ref="O15:O16"/>
    <mergeCell ref="A15:A16"/>
    <mergeCell ref="B15:B16"/>
    <mergeCell ref="C15:C16"/>
    <mergeCell ref="D15:G15"/>
  </mergeCells>
  <conditionalFormatting sqref="N17:N20">
    <cfRule type="containsText" dxfId="101" priority="1" stopIfTrue="1" operator="containsText" text="P">
      <formula>NOT(ISERROR(SEARCH("P",N17)))</formula>
    </cfRule>
    <cfRule type="containsText" dxfId="100" priority="2" stopIfTrue="1" operator="containsText" text="R">
      <formula>NOT(ISERROR(SEARCH("R",N17)))</formula>
    </cfRule>
    <cfRule type="containsText" dxfId="99" priority="3" operator="containsText" text="T">
      <formula>NOT(ISERROR(SEARCH("T",N17)))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071BF-539A-42A6-9433-AEF905AE7583}">
  <dimension ref="A1:R22"/>
  <sheetViews>
    <sheetView topLeftCell="A13" workbookViewId="0">
      <selection activeCell="H19" sqref="H19"/>
    </sheetView>
  </sheetViews>
  <sheetFormatPr baseColWidth="10" defaultRowHeight="15"/>
  <cols>
    <col min="1" max="1" width="4.42578125" customWidth="1"/>
    <col min="2" max="2" width="29.28515625" customWidth="1"/>
    <col min="3" max="3" width="36.85546875" customWidth="1"/>
    <col min="8" max="8" width="32" customWidth="1"/>
    <col min="9" max="9" width="14.42578125" customWidth="1"/>
    <col min="10" max="10" width="15.28515625" customWidth="1"/>
    <col min="15" max="15" width="14.85546875" customWidth="1"/>
    <col min="16" max="16" width="19.5703125" customWidth="1"/>
    <col min="17" max="17" width="20.85546875" customWidth="1"/>
  </cols>
  <sheetData>
    <row r="1" spans="1:18">
      <c r="A1" s="135"/>
      <c r="B1" s="135"/>
      <c r="C1" s="135"/>
      <c r="D1" s="245"/>
      <c r="E1" s="245"/>
      <c r="F1" s="245"/>
      <c r="G1" s="245"/>
      <c r="H1" s="135"/>
      <c r="I1" s="135"/>
      <c r="J1" s="135"/>
      <c r="K1" s="135"/>
      <c r="L1" s="135"/>
      <c r="M1" s="135"/>
      <c r="N1" s="135"/>
      <c r="O1" s="135"/>
      <c r="P1" s="136"/>
      <c r="Q1" s="135"/>
      <c r="R1" s="135"/>
    </row>
    <row r="2" spans="1:18" ht="15.75" thickBot="1">
      <c r="A2" s="135"/>
      <c r="B2" s="135"/>
      <c r="C2" s="135"/>
      <c r="D2" s="245"/>
      <c r="E2" s="245"/>
      <c r="F2" s="245"/>
      <c r="G2" s="245"/>
      <c r="H2" s="135"/>
      <c r="I2" s="135"/>
      <c r="J2" s="135"/>
      <c r="K2" s="135"/>
      <c r="L2" s="135"/>
      <c r="M2" s="135"/>
      <c r="N2" s="135"/>
      <c r="O2" s="135"/>
      <c r="P2" s="136"/>
      <c r="Q2" s="135"/>
      <c r="R2" s="135"/>
    </row>
    <row r="3" spans="1:18" ht="16.5" thickBot="1">
      <c r="A3" s="1020"/>
      <c r="B3" s="1021"/>
      <c r="C3" s="1022"/>
      <c r="D3" s="1294" t="s">
        <v>18</v>
      </c>
      <c r="E3" s="1295"/>
      <c r="F3" s="1295"/>
      <c r="G3" s="1295"/>
      <c r="H3" s="1295"/>
      <c r="I3" s="1295"/>
      <c r="J3" s="1295"/>
      <c r="K3" s="1296"/>
      <c r="L3" s="1032" t="s">
        <v>740</v>
      </c>
      <c r="M3" s="1033"/>
      <c r="N3" s="1033"/>
      <c r="O3" s="1033"/>
      <c r="P3" s="1033"/>
      <c r="Q3" s="1033"/>
      <c r="R3" s="1263"/>
    </row>
    <row r="4" spans="1:18" ht="16.5" thickBot="1">
      <c r="A4" s="1023"/>
      <c r="B4" s="1024"/>
      <c r="C4" s="1025"/>
      <c r="D4" s="1264" t="s">
        <v>17</v>
      </c>
      <c r="E4" s="1265"/>
      <c r="F4" s="1265"/>
      <c r="G4" s="1265"/>
      <c r="H4" s="1265"/>
      <c r="I4" s="1265"/>
      <c r="J4" s="1265"/>
      <c r="K4" s="1266"/>
      <c r="L4" s="1040" t="s">
        <v>900</v>
      </c>
      <c r="M4" s="1041"/>
      <c r="N4" s="1041"/>
      <c r="O4" s="1041"/>
      <c r="P4" s="1041"/>
      <c r="Q4" s="1041"/>
      <c r="R4" s="1270"/>
    </row>
    <row r="5" spans="1:18" ht="16.5" thickBot="1">
      <c r="A5" s="1026"/>
      <c r="B5" s="1027"/>
      <c r="C5" s="1028"/>
      <c r="D5" s="1267"/>
      <c r="E5" s="1268"/>
      <c r="F5" s="1268"/>
      <c r="G5" s="1268"/>
      <c r="H5" s="1268"/>
      <c r="I5" s="1268"/>
      <c r="J5" s="1268"/>
      <c r="K5" s="1269"/>
      <c r="L5" s="1042" t="s">
        <v>8</v>
      </c>
      <c r="M5" s="1043"/>
      <c r="N5" s="1043"/>
      <c r="O5" s="1043"/>
      <c r="P5" s="1043"/>
      <c r="Q5" s="1043"/>
      <c r="R5" s="1271"/>
    </row>
    <row r="6" spans="1:18" ht="15.75" thickBot="1">
      <c r="A6" s="135"/>
      <c r="B6" s="135"/>
      <c r="C6" s="135"/>
      <c r="D6" s="245"/>
      <c r="E6" s="245"/>
      <c r="F6" s="245"/>
      <c r="G6" s="245"/>
      <c r="H6" s="136"/>
      <c r="I6" s="136"/>
      <c r="J6" s="137"/>
      <c r="K6" s="137"/>
      <c r="L6" s="137"/>
      <c r="M6" s="137"/>
      <c r="N6" s="137"/>
      <c r="O6" s="137"/>
      <c r="P6" s="253"/>
      <c r="Q6" s="137"/>
      <c r="R6" s="137"/>
    </row>
    <row r="7" spans="1:18" ht="15.75" thickBot="1">
      <c r="A7" s="1253" t="s">
        <v>10</v>
      </c>
      <c r="B7" s="1254"/>
      <c r="C7" s="1255"/>
      <c r="D7" s="1291" t="s">
        <v>952</v>
      </c>
      <c r="E7" s="1292"/>
      <c r="F7" s="1292"/>
      <c r="G7" s="1292"/>
      <c r="H7" s="1292"/>
      <c r="I7" s="1292"/>
      <c r="J7" s="1292"/>
      <c r="K7" s="1293"/>
      <c r="L7" s="137"/>
      <c r="M7" s="137"/>
      <c r="N7" s="137"/>
      <c r="O7" s="137"/>
      <c r="P7" s="253"/>
      <c r="Q7" s="137"/>
      <c r="R7" s="137"/>
    </row>
    <row r="8" spans="1:18" ht="15.75" thickBot="1">
      <c r="A8" s="1253" t="s">
        <v>25</v>
      </c>
      <c r="B8" s="1254"/>
      <c r="C8" s="1255"/>
      <c r="D8" s="873">
        <v>2025</v>
      </c>
      <c r="E8" s="874"/>
      <c r="F8" s="874"/>
      <c r="G8" s="874"/>
      <c r="H8" s="874"/>
      <c r="I8" s="874"/>
      <c r="J8" s="874"/>
      <c r="K8" s="875"/>
      <c r="L8" s="137"/>
      <c r="M8" s="137"/>
      <c r="N8" s="137"/>
      <c r="O8" s="137"/>
      <c r="P8" s="253"/>
      <c r="Q8" s="137"/>
      <c r="R8" s="137"/>
    </row>
    <row r="9" spans="1:18" ht="15.75" thickBot="1">
      <c r="A9" s="1253" t="s">
        <v>6</v>
      </c>
      <c r="B9" s="1254"/>
      <c r="C9" s="1255"/>
      <c r="D9" s="873" t="s">
        <v>745</v>
      </c>
      <c r="E9" s="874"/>
      <c r="F9" s="874"/>
      <c r="G9" s="874"/>
      <c r="H9" s="874"/>
      <c r="I9" s="874"/>
      <c r="J9" s="874"/>
      <c r="K9" s="875"/>
      <c r="L9" s="137"/>
      <c r="M9" s="137"/>
      <c r="N9" s="137"/>
      <c r="O9" s="137"/>
      <c r="P9" s="253"/>
      <c r="Q9" s="137"/>
      <c r="R9" s="137"/>
    </row>
    <row r="10" spans="1:18" ht="15.75" thickBot="1">
      <c r="A10" s="1259" t="s">
        <v>7</v>
      </c>
      <c r="B10" s="1260"/>
      <c r="C10" s="1261"/>
      <c r="D10" s="873" t="s">
        <v>746</v>
      </c>
      <c r="E10" s="874"/>
      <c r="F10" s="874"/>
      <c r="G10" s="874"/>
      <c r="H10" s="874"/>
      <c r="I10" s="874"/>
      <c r="J10" s="874"/>
      <c r="K10" s="875"/>
      <c r="L10" s="137"/>
      <c r="M10" s="137"/>
      <c r="N10" s="137"/>
      <c r="O10" s="137"/>
      <c r="P10" s="253"/>
      <c r="Q10" s="137"/>
      <c r="R10" s="137"/>
    </row>
    <row r="11" spans="1:18" ht="15.75" thickBot="1">
      <c r="A11" s="138"/>
      <c r="B11" s="138"/>
      <c r="C11" s="138"/>
      <c r="D11" s="246"/>
      <c r="E11" s="246"/>
      <c r="F11" s="246"/>
      <c r="G11" s="264"/>
      <c r="H11" s="136"/>
      <c r="I11" s="136"/>
      <c r="J11" s="136"/>
      <c r="K11" s="136"/>
      <c r="L11" s="137"/>
      <c r="M11" s="137"/>
      <c r="N11" s="137"/>
      <c r="O11" s="137"/>
      <c r="P11" s="253"/>
      <c r="Q11" s="137"/>
      <c r="R11" s="137"/>
    </row>
    <row r="12" spans="1:18" ht="32.25" thickBot="1">
      <c r="A12" s="1049" t="s">
        <v>9</v>
      </c>
      <c r="B12" s="1050"/>
      <c r="C12" s="1050"/>
      <c r="D12" s="1050"/>
      <c r="E12" s="1050"/>
      <c r="F12" s="1050"/>
      <c r="G12" s="1050"/>
      <c r="H12" s="1050"/>
      <c r="I12" s="1050"/>
      <c r="J12" s="1050"/>
      <c r="K12" s="1050"/>
      <c r="L12" s="1050"/>
      <c r="M12" s="1050"/>
      <c r="N12" s="1050"/>
      <c r="O12" s="1050"/>
      <c r="P12" s="1050"/>
      <c r="Q12" s="1050"/>
      <c r="R12" s="1051"/>
    </row>
    <row r="13" spans="1:18" ht="16.5" thickBot="1">
      <c r="A13" s="139"/>
      <c r="B13" s="140"/>
      <c r="C13" s="140"/>
      <c r="D13" s="247"/>
      <c r="E13" s="247"/>
      <c r="F13" s="247"/>
      <c r="G13" s="247"/>
      <c r="H13" s="140"/>
      <c r="I13" s="140"/>
      <c r="J13" s="140"/>
      <c r="K13" s="140"/>
      <c r="L13" s="140"/>
      <c r="M13" s="140"/>
      <c r="N13" s="140"/>
      <c r="O13" s="140"/>
      <c r="P13" s="140"/>
      <c r="Q13" s="140"/>
      <c r="R13" s="141"/>
    </row>
    <row r="14" spans="1:18" ht="27" thickBot="1">
      <c r="A14" s="1052" t="s">
        <v>16</v>
      </c>
      <c r="B14" s="1053"/>
      <c r="C14" s="1053"/>
      <c r="D14" s="1053"/>
      <c r="E14" s="1053"/>
      <c r="F14" s="1053"/>
      <c r="G14" s="1053"/>
      <c r="H14" s="1053"/>
      <c r="I14" s="1053"/>
      <c r="J14" s="1054"/>
      <c r="K14" s="1055" t="s">
        <v>1</v>
      </c>
      <c r="L14" s="1055"/>
      <c r="M14" s="1055"/>
      <c r="N14" s="1055"/>
      <c r="O14" s="1055"/>
      <c r="P14" s="1055"/>
      <c r="Q14" s="1055"/>
      <c r="R14" s="1056"/>
    </row>
    <row r="15" spans="1:18" ht="15.75" thickBot="1">
      <c r="A15" s="1044" t="s">
        <v>27</v>
      </c>
      <c r="B15" s="1248" t="s">
        <v>26</v>
      </c>
      <c r="C15" s="1248" t="s">
        <v>19</v>
      </c>
      <c r="D15" s="1250" t="s">
        <v>11</v>
      </c>
      <c r="E15" s="1251"/>
      <c r="F15" s="1251"/>
      <c r="G15" s="1252"/>
      <c r="H15" s="1281" t="s">
        <v>20</v>
      </c>
      <c r="I15" s="1283" t="s">
        <v>21</v>
      </c>
      <c r="J15" s="1283" t="s">
        <v>2</v>
      </c>
      <c r="K15" s="1285" t="s">
        <v>22</v>
      </c>
      <c r="L15" s="1245" t="s">
        <v>3</v>
      </c>
      <c r="M15" s="1246"/>
      <c r="N15" s="1246"/>
      <c r="O15" s="1287" t="s">
        <v>4</v>
      </c>
      <c r="P15" s="1238" t="s">
        <v>5</v>
      </c>
      <c r="Q15" s="263" t="s">
        <v>29</v>
      </c>
      <c r="R15" s="1273" t="s">
        <v>0</v>
      </c>
    </row>
    <row r="16" spans="1:18" ht="25.5" customHeight="1" thickBot="1">
      <c r="A16" s="1289"/>
      <c r="B16" s="1290"/>
      <c r="C16" s="1290"/>
      <c r="D16" s="217" t="s">
        <v>12</v>
      </c>
      <c r="E16" s="252" t="s">
        <v>13</v>
      </c>
      <c r="F16" s="252" t="s">
        <v>14</v>
      </c>
      <c r="G16" s="252" t="s">
        <v>15</v>
      </c>
      <c r="H16" s="1282"/>
      <c r="I16" s="1284"/>
      <c r="J16" s="1284"/>
      <c r="K16" s="1286"/>
      <c r="L16" s="266" t="s">
        <v>30</v>
      </c>
      <c r="M16" s="266" t="s">
        <v>28</v>
      </c>
      <c r="N16" s="266" t="s">
        <v>31</v>
      </c>
      <c r="O16" s="1288"/>
      <c r="P16" s="1272"/>
      <c r="Q16" s="267"/>
      <c r="R16" s="1274"/>
    </row>
    <row r="17" spans="1:18" s="241" customFormat="1" ht="68.25" customHeight="1">
      <c r="A17" s="1127">
        <v>1</v>
      </c>
      <c r="B17" s="1275" t="s">
        <v>877</v>
      </c>
      <c r="C17" s="527" t="s">
        <v>953</v>
      </c>
      <c r="D17" s="504">
        <v>25</v>
      </c>
      <c r="E17" s="505">
        <v>0</v>
      </c>
      <c r="F17" s="504">
        <v>0</v>
      </c>
      <c r="G17" s="504">
        <v>0</v>
      </c>
      <c r="H17" s="506" t="s">
        <v>954</v>
      </c>
      <c r="I17" s="507">
        <v>1000000</v>
      </c>
      <c r="J17" s="507">
        <v>578000</v>
      </c>
      <c r="K17" s="508">
        <v>1</v>
      </c>
      <c r="L17" s="509">
        <v>0</v>
      </c>
      <c r="M17" s="507">
        <v>100</v>
      </c>
      <c r="N17" s="528" t="str">
        <f t="shared" ref="N17:N21" si="0">IF(M17&lt;=T$16,"T",IF(M17&lt;$Y$16,"R",IF(M17&gt;=$Y$16,"P")))</f>
        <v>P</v>
      </c>
      <c r="O17" s="454">
        <v>0.25</v>
      </c>
      <c r="P17" s="455" t="s">
        <v>955</v>
      </c>
      <c r="Q17" s="455" t="s">
        <v>893</v>
      </c>
      <c r="R17" s="456" t="s">
        <v>891</v>
      </c>
    </row>
    <row r="18" spans="1:18" s="241" customFormat="1" ht="92.25" customHeight="1">
      <c r="A18" s="1128"/>
      <c r="B18" s="1276"/>
      <c r="C18" s="521" t="s">
        <v>956</v>
      </c>
      <c r="D18" s="495">
        <v>25</v>
      </c>
      <c r="E18" s="495">
        <v>0</v>
      </c>
      <c r="F18" s="495">
        <v>0</v>
      </c>
      <c r="G18" s="495">
        <v>0</v>
      </c>
      <c r="H18" s="511" t="s">
        <v>957</v>
      </c>
      <c r="I18" s="496">
        <v>0</v>
      </c>
      <c r="J18" s="496">
        <v>0</v>
      </c>
      <c r="K18" s="502">
        <v>1</v>
      </c>
      <c r="L18" s="497">
        <v>0</v>
      </c>
      <c r="M18" s="529">
        <v>100</v>
      </c>
      <c r="N18" s="530" t="str">
        <f t="shared" si="0"/>
        <v>P</v>
      </c>
      <c r="O18" s="344">
        <v>0</v>
      </c>
      <c r="P18" s="463" t="s">
        <v>958</v>
      </c>
      <c r="Q18" s="463" t="s">
        <v>959</v>
      </c>
      <c r="R18" s="531" t="s">
        <v>891</v>
      </c>
    </row>
    <row r="19" spans="1:18" s="241" customFormat="1" ht="158.25" customHeight="1">
      <c r="A19" s="1128"/>
      <c r="B19" s="1276"/>
      <c r="C19" s="521" t="s">
        <v>608</v>
      </c>
      <c r="D19" s="495">
        <v>25</v>
      </c>
      <c r="E19" s="495">
        <v>0</v>
      </c>
      <c r="F19" s="495">
        <v>0</v>
      </c>
      <c r="G19" s="495">
        <v>0</v>
      </c>
      <c r="H19" s="511" t="s">
        <v>960</v>
      </c>
      <c r="I19" s="496">
        <v>0</v>
      </c>
      <c r="J19" s="496">
        <v>0</v>
      </c>
      <c r="K19" s="502">
        <v>0.25</v>
      </c>
      <c r="L19" s="497">
        <v>0</v>
      </c>
      <c r="M19" s="529">
        <v>100</v>
      </c>
      <c r="N19" s="530" t="str">
        <f t="shared" si="0"/>
        <v>P</v>
      </c>
      <c r="O19" s="344">
        <v>0</v>
      </c>
      <c r="P19" s="463" t="s">
        <v>961</v>
      </c>
      <c r="Q19" s="463" t="s">
        <v>962</v>
      </c>
      <c r="R19" s="531" t="s">
        <v>891</v>
      </c>
    </row>
    <row r="20" spans="1:18" s="241" customFormat="1" ht="54.75" customHeight="1">
      <c r="A20" s="1128"/>
      <c r="B20" s="1276"/>
      <c r="C20" s="521" t="s">
        <v>880</v>
      </c>
      <c r="D20" s="495">
        <v>25</v>
      </c>
      <c r="E20" s="495">
        <v>0</v>
      </c>
      <c r="F20" s="495">
        <v>0</v>
      </c>
      <c r="G20" s="495">
        <v>0</v>
      </c>
      <c r="H20" s="511" t="s">
        <v>963</v>
      </c>
      <c r="I20" s="496">
        <v>0</v>
      </c>
      <c r="J20" s="496">
        <v>0</v>
      </c>
      <c r="K20" s="502">
        <v>0.25</v>
      </c>
      <c r="L20" s="497">
        <v>0</v>
      </c>
      <c r="M20" s="529">
        <v>100</v>
      </c>
      <c r="N20" s="530" t="str">
        <f t="shared" si="0"/>
        <v>P</v>
      </c>
      <c r="O20" s="344">
        <v>0</v>
      </c>
      <c r="P20" s="463" t="s">
        <v>964</v>
      </c>
      <c r="Q20" s="463" t="s">
        <v>965</v>
      </c>
      <c r="R20" s="531" t="s">
        <v>891</v>
      </c>
    </row>
    <row r="21" spans="1:18" s="241" customFormat="1" ht="57" customHeight="1" thickBot="1">
      <c r="A21" s="1129"/>
      <c r="B21" s="1277"/>
      <c r="C21" s="516" t="s">
        <v>966</v>
      </c>
      <c r="D21" s="513"/>
      <c r="E21" s="513">
        <v>0</v>
      </c>
      <c r="F21" s="513">
        <v>0</v>
      </c>
      <c r="G21" s="513">
        <v>0</v>
      </c>
      <c r="H21" s="516" t="s">
        <v>967</v>
      </c>
      <c r="I21" s="517">
        <v>0</v>
      </c>
      <c r="J21" s="517">
        <v>0</v>
      </c>
      <c r="K21" s="525">
        <v>0.25</v>
      </c>
      <c r="L21" s="518">
        <v>0</v>
      </c>
      <c r="M21" s="533">
        <v>100</v>
      </c>
      <c r="N21" s="534" t="str">
        <f t="shared" si="0"/>
        <v>P</v>
      </c>
      <c r="O21" s="378">
        <v>0</v>
      </c>
      <c r="P21" s="472" t="s">
        <v>968</v>
      </c>
      <c r="Q21" s="472" t="s">
        <v>968</v>
      </c>
      <c r="R21" s="535" t="s">
        <v>891</v>
      </c>
    </row>
    <row r="22" spans="1:18">
      <c r="A22" s="135"/>
      <c r="B22" s="135"/>
      <c r="C22" s="135"/>
      <c r="D22" s="245"/>
      <c r="E22" s="245"/>
      <c r="F22" s="245"/>
      <c r="G22" s="245"/>
      <c r="H22" s="265"/>
      <c r="I22" s="135"/>
      <c r="J22" s="135"/>
      <c r="K22" s="135"/>
      <c r="L22" s="135"/>
      <c r="M22" s="135"/>
      <c r="N22" s="135"/>
      <c r="O22" s="135"/>
      <c r="P22" s="136"/>
      <c r="Q22" s="135"/>
      <c r="R22" s="135"/>
    </row>
  </sheetData>
  <mergeCells count="31">
    <mergeCell ref="A3:C5"/>
    <mergeCell ref="D3:K3"/>
    <mergeCell ref="L3:R3"/>
    <mergeCell ref="D4:K5"/>
    <mergeCell ref="L4:R4"/>
    <mergeCell ref="L5:R5"/>
    <mergeCell ref="A7:C7"/>
    <mergeCell ref="D7:K7"/>
    <mergeCell ref="A8:C8"/>
    <mergeCell ref="D8:K8"/>
    <mergeCell ref="A9:C9"/>
    <mergeCell ref="D9:K9"/>
    <mergeCell ref="A10:C10"/>
    <mergeCell ref="D10:K10"/>
    <mergeCell ref="A12:R12"/>
    <mergeCell ref="A14:J14"/>
    <mergeCell ref="K14:R14"/>
    <mergeCell ref="P15:P16"/>
    <mergeCell ref="R15:R16"/>
    <mergeCell ref="B17:B21"/>
    <mergeCell ref="A17:A21"/>
    <mergeCell ref="H15:H16"/>
    <mergeCell ref="I15:I16"/>
    <mergeCell ref="J15:J16"/>
    <mergeCell ref="K15:K16"/>
    <mergeCell ref="L15:N15"/>
    <mergeCell ref="O15:O16"/>
    <mergeCell ref="A15:A16"/>
    <mergeCell ref="B15:B16"/>
    <mergeCell ref="C15:C16"/>
    <mergeCell ref="D15:G15"/>
  </mergeCells>
  <conditionalFormatting sqref="N17:N21">
    <cfRule type="containsText" dxfId="98" priority="1" stopIfTrue="1" operator="containsText" text="P">
      <formula>NOT(ISERROR(SEARCH("P",N17)))</formula>
    </cfRule>
    <cfRule type="containsText" dxfId="97" priority="2" stopIfTrue="1" operator="containsText" text="R">
      <formula>NOT(ISERROR(SEARCH("R",N17)))</formula>
    </cfRule>
    <cfRule type="containsText" dxfId="96" priority="3" operator="containsText" text="T">
      <formula>NOT(ISERROR(SEARCH("T",N17)))</formula>
    </cfRule>
    <cfRule type="iconSet" priority="394">
      <iconSet iconSet="3Symbols2">
        <cfvo type="percent" val="0"/>
        <cfvo type="percent" val="0.74"/>
        <cfvo type="percent" val="0.85"/>
      </iconSet>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47"/>
  <sheetViews>
    <sheetView zoomScaleNormal="100" workbookViewId="0">
      <selection activeCell="A17" sqref="A17:T35"/>
    </sheetView>
  </sheetViews>
  <sheetFormatPr baseColWidth="10" defaultColWidth="11.42578125" defaultRowHeight="13.5"/>
  <cols>
    <col min="1" max="1" width="17.28515625" style="1" bestFit="1" customWidth="1"/>
    <col min="2" max="3" width="17" style="1" customWidth="1"/>
    <col min="4" max="4" width="28.140625" style="1" customWidth="1"/>
    <col min="5" max="5" width="45.42578125" style="1" customWidth="1"/>
    <col min="6" max="6" width="6.28515625" style="269" bestFit="1" customWidth="1"/>
    <col min="7" max="7" width="4.42578125" style="1" bestFit="1" customWidth="1"/>
    <col min="8" max="8" width="5.140625" style="1" customWidth="1"/>
    <col min="9" max="9" width="3.5703125" style="1" bestFit="1" customWidth="1"/>
    <col min="10" max="10" width="57" style="1" customWidth="1"/>
    <col min="11" max="11" width="16.42578125" style="1" bestFit="1" customWidth="1"/>
    <col min="12" max="12" width="23.28515625" style="1" customWidth="1"/>
    <col min="13" max="13" width="7.5703125" style="1" bestFit="1" customWidth="1"/>
    <col min="14" max="14" width="8.7109375" style="1" customWidth="1"/>
    <col min="15" max="15" width="7.5703125" style="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917"/>
      <c r="B2" s="918"/>
      <c r="C2" s="918"/>
      <c r="D2" s="918"/>
      <c r="E2" s="919"/>
      <c r="F2" s="926" t="s">
        <v>18</v>
      </c>
      <c r="G2" s="927"/>
      <c r="H2" s="927"/>
      <c r="I2" s="927"/>
      <c r="J2" s="927"/>
      <c r="K2" s="927"/>
      <c r="L2" s="927"/>
      <c r="M2" s="928"/>
      <c r="N2" s="899" t="s">
        <v>512</v>
      </c>
      <c r="O2" s="900"/>
      <c r="P2" s="900"/>
      <c r="Q2" s="900"/>
      <c r="R2" s="900"/>
      <c r="S2" s="900"/>
      <c r="T2" s="901"/>
    </row>
    <row r="3" spans="1:20" ht="14.25" thickBot="1">
      <c r="A3" s="920"/>
      <c r="B3" s="921"/>
      <c r="C3" s="921"/>
      <c r="D3" s="921"/>
      <c r="E3" s="922"/>
      <c r="F3" s="902" t="s">
        <v>17</v>
      </c>
      <c r="G3" s="903"/>
      <c r="H3" s="903"/>
      <c r="I3" s="903"/>
      <c r="J3" s="903"/>
      <c r="K3" s="903"/>
      <c r="L3" s="903"/>
      <c r="M3" s="904"/>
      <c r="N3" s="908" t="s">
        <v>23</v>
      </c>
      <c r="O3" s="909"/>
      <c r="P3" s="909"/>
      <c r="Q3" s="909"/>
      <c r="R3" s="909"/>
      <c r="S3" s="909"/>
      <c r="T3" s="910"/>
    </row>
    <row r="4" spans="1:20" ht="14.25" thickBot="1">
      <c r="A4" s="923"/>
      <c r="B4" s="924"/>
      <c r="C4" s="924"/>
      <c r="D4" s="924"/>
      <c r="E4" s="925"/>
      <c r="F4" s="905"/>
      <c r="G4" s="906"/>
      <c r="H4" s="906"/>
      <c r="I4" s="906"/>
      <c r="J4" s="906"/>
      <c r="K4" s="906"/>
      <c r="L4" s="906"/>
      <c r="M4" s="907"/>
      <c r="N4" s="911" t="s">
        <v>8</v>
      </c>
      <c r="O4" s="912"/>
      <c r="P4" s="912"/>
      <c r="Q4" s="912"/>
      <c r="R4" s="912"/>
      <c r="S4" s="912"/>
      <c r="T4" s="913"/>
    </row>
    <row r="5" spans="1:20">
      <c r="A5" s="2"/>
      <c r="B5" s="2"/>
      <c r="C5" s="2"/>
      <c r="D5" s="2"/>
      <c r="E5" s="2"/>
      <c r="F5" s="31"/>
      <c r="G5" s="2"/>
      <c r="H5" s="2"/>
      <c r="I5" s="2"/>
      <c r="J5" s="3"/>
      <c r="K5" s="3"/>
      <c r="L5" s="4"/>
      <c r="M5" s="4"/>
      <c r="N5" s="4"/>
      <c r="O5" s="4"/>
      <c r="P5" s="4"/>
      <c r="Q5" s="4"/>
      <c r="R5" s="4"/>
      <c r="S5" s="4"/>
      <c r="T5" s="4"/>
    </row>
    <row r="6" spans="1:20">
      <c r="A6" s="872" t="s">
        <v>103</v>
      </c>
      <c r="B6" s="872"/>
      <c r="C6" s="872"/>
      <c r="D6" s="872"/>
      <c r="E6" s="872"/>
      <c r="F6" s="914" t="s">
        <v>104</v>
      </c>
      <c r="G6" s="915"/>
      <c r="H6" s="915"/>
      <c r="I6" s="915"/>
      <c r="J6" s="915"/>
      <c r="K6" s="915"/>
      <c r="L6" s="915"/>
      <c r="M6" s="916"/>
      <c r="N6" s="4"/>
      <c r="O6" s="4"/>
      <c r="P6" s="4"/>
      <c r="Q6" s="4"/>
      <c r="R6" s="4"/>
      <c r="S6" s="4"/>
      <c r="T6" s="4"/>
    </row>
    <row r="7" spans="1:20" ht="15">
      <c r="A7" s="872" t="s">
        <v>105</v>
      </c>
      <c r="B7" s="872"/>
      <c r="C7" s="872"/>
      <c r="D7" s="872"/>
      <c r="E7" s="872"/>
      <c r="F7" s="873">
        <v>2025</v>
      </c>
      <c r="G7" s="874"/>
      <c r="H7" s="874"/>
      <c r="I7" s="874"/>
      <c r="J7" s="874"/>
      <c r="K7" s="874"/>
      <c r="L7" s="874"/>
      <c r="M7" s="875"/>
      <c r="N7" s="4"/>
      <c r="O7" s="4"/>
      <c r="P7" s="4"/>
      <c r="Q7" s="4"/>
      <c r="R7" s="4"/>
      <c r="S7" s="4"/>
      <c r="T7" s="4"/>
    </row>
    <row r="8" spans="1:20" ht="15">
      <c r="A8" s="872" t="s">
        <v>106</v>
      </c>
      <c r="B8" s="872"/>
      <c r="C8" s="872"/>
      <c r="D8" s="872"/>
      <c r="E8" s="872"/>
      <c r="F8" s="873" t="s">
        <v>745</v>
      </c>
      <c r="G8" s="874"/>
      <c r="H8" s="874"/>
      <c r="I8" s="874"/>
      <c r="J8" s="874"/>
      <c r="K8" s="874"/>
      <c r="L8" s="874"/>
      <c r="M8" s="875"/>
      <c r="N8" s="4"/>
      <c r="O8" s="4"/>
      <c r="P8" s="4"/>
      <c r="Q8" s="4"/>
      <c r="R8" s="4"/>
      <c r="S8" s="4"/>
      <c r="T8" s="4"/>
    </row>
    <row r="9" spans="1:20" ht="15">
      <c r="A9" s="872" t="s">
        <v>7</v>
      </c>
      <c r="B9" s="872"/>
      <c r="C9" s="872"/>
      <c r="D9" s="872"/>
      <c r="E9" s="872"/>
      <c r="F9" s="873" t="s">
        <v>746</v>
      </c>
      <c r="G9" s="874"/>
      <c r="H9" s="874"/>
      <c r="I9" s="874"/>
      <c r="J9" s="874"/>
      <c r="K9" s="874"/>
      <c r="L9" s="874"/>
      <c r="M9" s="875"/>
      <c r="N9" s="4"/>
      <c r="O9" s="4"/>
      <c r="P9" s="4"/>
      <c r="Q9" s="4"/>
      <c r="R9" s="4"/>
      <c r="S9" s="4"/>
      <c r="T9" s="4"/>
    </row>
    <row r="10" spans="1:20" ht="14.25" thickBot="1">
      <c r="A10" s="5"/>
      <c r="B10" s="5"/>
      <c r="C10" s="5"/>
      <c r="D10" s="5"/>
      <c r="E10" s="5"/>
      <c r="F10" s="270"/>
      <c r="G10" s="5"/>
      <c r="H10" s="5"/>
      <c r="I10" s="5"/>
      <c r="J10" s="3"/>
      <c r="K10" s="3"/>
      <c r="L10" s="3"/>
      <c r="M10" s="3"/>
      <c r="N10" s="4"/>
      <c r="O10" s="4"/>
      <c r="P10" s="4"/>
      <c r="Q10" s="4"/>
      <c r="R10" s="4"/>
      <c r="S10" s="4"/>
      <c r="T10" s="4"/>
    </row>
    <row r="11" spans="1:20" ht="14.25" thickBot="1">
      <c r="A11" s="876" t="s">
        <v>9</v>
      </c>
      <c r="B11" s="877"/>
      <c r="C11" s="877"/>
      <c r="D11" s="877"/>
      <c r="E11" s="877"/>
      <c r="F11" s="877"/>
      <c r="G11" s="877"/>
      <c r="H11" s="877"/>
      <c r="I11" s="877"/>
      <c r="J11" s="877"/>
      <c r="K11" s="877"/>
      <c r="L11" s="877"/>
      <c r="M11" s="877"/>
      <c r="N11" s="877"/>
      <c r="O11" s="877"/>
      <c r="P11" s="877"/>
      <c r="Q11" s="877"/>
      <c r="R11" s="877"/>
      <c r="S11" s="877"/>
      <c r="T11" s="878"/>
    </row>
    <row r="12" spans="1:20" ht="14.25" thickBot="1">
      <c r="A12" s="6"/>
      <c r="B12" s="7"/>
      <c r="C12" s="7"/>
      <c r="D12" s="7"/>
      <c r="E12" s="7"/>
      <c r="F12" s="258"/>
      <c r="G12" s="7"/>
      <c r="H12" s="7"/>
      <c r="I12" s="7"/>
      <c r="J12" s="7"/>
      <c r="K12" s="7"/>
      <c r="L12" s="7"/>
      <c r="M12" s="7"/>
      <c r="N12" s="7"/>
      <c r="O12" s="7"/>
      <c r="P12" s="7"/>
      <c r="Q12" s="7"/>
      <c r="R12" s="7"/>
      <c r="S12" s="7"/>
      <c r="T12" s="8"/>
    </row>
    <row r="13" spans="1:20" ht="14.25" thickBot="1">
      <c r="A13" s="879" t="s">
        <v>16</v>
      </c>
      <c r="B13" s="880"/>
      <c r="C13" s="880"/>
      <c r="D13" s="880"/>
      <c r="E13" s="880"/>
      <c r="F13" s="880"/>
      <c r="G13" s="880"/>
      <c r="H13" s="880"/>
      <c r="I13" s="880"/>
      <c r="J13" s="880"/>
      <c r="K13" s="880"/>
      <c r="L13" s="881"/>
      <c r="M13" s="882" t="s">
        <v>1</v>
      </c>
      <c r="N13" s="882"/>
      <c r="O13" s="882"/>
      <c r="P13" s="882"/>
      <c r="Q13" s="882"/>
      <c r="R13" s="882"/>
      <c r="S13" s="882"/>
      <c r="T13" s="883"/>
    </row>
    <row r="14" spans="1:20" ht="27" customHeight="1" thickBot="1">
      <c r="A14" s="888" t="s">
        <v>27</v>
      </c>
      <c r="B14" s="897" t="s">
        <v>262</v>
      </c>
      <c r="C14" s="897" t="s">
        <v>263</v>
      </c>
      <c r="D14" s="888" t="s">
        <v>26</v>
      </c>
      <c r="E14" s="892" t="s">
        <v>19</v>
      </c>
      <c r="F14" s="894" t="s">
        <v>11</v>
      </c>
      <c r="G14" s="895"/>
      <c r="H14" s="895"/>
      <c r="I14" s="896"/>
      <c r="J14" s="884" t="s">
        <v>20</v>
      </c>
      <c r="K14" s="884" t="s">
        <v>21</v>
      </c>
      <c r="L14" s="884" t="s">
        <v>2</v>
      </c>
      <c r="M14" s="886" t="s">
        <v>22</v>
      </c>
      <c r="N14" s="863" t="s">
        <v>3</v>
      </c>
      <c r="O14" s="864"/>
      <c r="P14" s="865"/>
      <c r="Q14" s="866" t="s">
        <v>164</v>
      </c>
      <c r="R14" s="868" t="s">
        <v>5</v>
      </c>
      <c r="S14" s="10" t="s">
        <v>29</v>
      </c>
      <c r="T14" s="870" t="s">
        <v>0</v>
      </c>
    </row>
    <row r="15" spans="1:20" ht="33.75" customHeight="1" thickBot="1">
      <c r="A15" s="889"/>
      <c r="B15" s="898"/>
      <c r="C15" s="898"/>
      <c r="D15" s="889"/>
      <c r="E15" s="893"/>
      <c r="F15" s="11" t="s">
        <v>12</v>
      </c>
      <c r="G15" s="11" t="s">
        <v>13</v>
      </c>
      <c r="H15" s="11" t="s">
        <v>14</v>
      </c>
      <c r="I15" s="11" t="s">
        <v>15</v>
      </c>
      <c r="J15" s="885"/>
      <c r="K15" s="885"/>
      <c r="L15" s="885"/>
      <c r="M15" s="887"/>
      <c r="N15" s="24" t="s">
        <v>30</v>
      </c>
      <c r="O15" s="13" t="s">
        <v>28</v>
      </c>
      <c r="P15" s="14" t="s">
        <v>31</v>
      </c>
      <c r="Q15" s="867"/>
      <c r="R15" s="869"/>
      <c r="S15" s="15"/>
      <c r="T15" s="871"/>
    </row>
    <row r="16" spans="1:20" ht="14.25" thickBot="1">
      <c r="A16" s="2"/>
      <c r="B16" s="2"/>
      <c r="C16" s="2"/>
      <c r="D16" s="2"/>
      <c r="E16" s="2"/>
      <c r="F16" s="31"/>
      <c r="G16" s="2"/>
      <c r="H16" s="31"/>
      <c r="I16" s="2"/>
      <c r="J16" s="2"/>
      <c r="K16" s="2"/>
      <c r="L16" s="16"/>
      <c r="M16" s="2"/>
      <c r="Q16" s="2"/>
      <c r="R16" s="2"/>
      <c r="S16" s="2"/>
      <c r="T16" s="2"/>
    </row>
    <row r="17" spans="1:20" ht="48" customHeight="1">
      <c r="A17" s="1278">
        <v>1</v>
      </c>
      <c r="B17" s="1312" t="s">
        <v>267</v>
      </c>
      <c r="C17" s="1312" t="s">
        <v>326</v>
      </c>
      <c r="D17" s="966" t="s">
        <v>107</v>
      </c>
      <c r="E17" s="536" t="s">
        <v>108</v>
      </c>
      <c r="F17" s="537">
        <v>3</v>
      </c>
      <c r="G17" s="537"/>
      <c r="H17" s="538"/>
      <c r="I17" s="538"/>
      <c r="J17" s="536" t="s">
        <v>109</v>
      </c>
      <c r="K17" s="539">
        <v>0</v>
      </c>
      <c r="L17" s="540"/>
      <c r="M17" s="364">
        <v>3</v>
      </c>
      <c r="N17" s="369">
        <f>IF(M17&lt;1,M17-AVERAGE(F17:I17),M17-(SUM(F17:I17)))</f>
        <v>0</v>
      </c>
      <c r="O17" s="370">
        <f>IF(M17&lt;1,(AVERAGE(F17:I17)/M17),SUM(F17:I17)/M17)</f>
        <v>1</v>
      </c>
      <c r="P17" s="541" t="str">
        <f>IF(O17&lt;=V$16,"T",IF(O17&lt;$Y$16,"R",IF(O17&gt;=$Y$16,"P")))</f>
        <v>P</v>
      </c>
      <c r="Q17" s="542"/>
      <c r="R17" s="1312" t="s">
        <v>716</v>
      </c>
      <c r="S17" s="1318" t="s">
        <v>717</v>
      </c>
      <c r="T17" s="1320" t="s">
        <v>718</v>
      </c>
    </row>
    <row r="18" spans="1:20" ht="71.25">
      <c r="A18" s="1279"/>
      <c r="B18" s="1313"/>
      <c r="C18" s="1313"/>
      <c r="D18" s="967"/>
      <c r="E18" s="342" t="s">
        <v>110</v>
      </c>
      <c r="F18" s="363"/>
      <c r="G18" s="363"/>
      <c r="H18" s="363"/>
      <c r="I18" s="363"/>
      <c r="J18" s="342" t="s">
        <v>111</v>
      </c>
      <c r="K18" s="543">
        <v>0</v>
      </c>
      <c r="L18" s="348"/>
      <c r="M18" s="544">
        <v>3</v>
      </c>
      <c r="N18" s="344">
        <f>IF(M18&lt;1,M18-AVERAGE(F18:I18),M18-(SUM(F18:I18)))</f>
        <v>3</v>
      </c>
      <c r="O18" s="345">
        <v>1</v>
      </c>
      <c r="P18" s="501" t="str">
        <f t="shared" ref="P18:P34" si="0">IF(O18&lt;=V$16,"T",IF(O18&lt;$Y$16,"R",IF(O18&gt;=$Y$16,"P")))</f>
        <v>P</v>
      </c>
      <c r="Q18" s="348"/>
      <c r="R18" s="1313"/>
      <c r="S18" s="1319"/>
      <c r="T18" s="1313"/>
    </row>
    <row r="19" spans="1:20" ht="71.25">
      <c r="A19" s="1279"/>
      <c r="B19" s="1313"/>
      <c r="C19" s="1313"/>
      <c r="D19" s="967"/>
      <c r="E19" s="342" t="s">
        <v>112</v>
      </c>
      <c r="F19" s="363"/>
      <c r="G19" s="363"/>
      <c r="H19" s="343"/>
      <c r="I19" s="343"/>
      <c r="J19" s="342" t="s">
        <v>113</v>
      </c>
      <c r="K19" s="543">
        <v>0</v>
      </c>
      <c r="L19" s="348"/>
      <c r="M19" s="545">
        <v>3</v>
      </c>
      <c r="N19" s="344">
        <f t="shared" ref="N19:N24" si="1">IF(M19&lt;1,M19-AVERAGE(F19:I19),M19-(SUM(F19:I19)))</f>
        <v>3</v>
      </c>
      <c r="O19" s="345">
        <v>1</v>
      </c>
      <c r="P19" s="501" t="str">
        <f t="shared" si="0"/>
        <v>P</v>
      </c>
      <c r="Q19" s="348"/>
      <c r="R19" s="1313"/>
      <c r="S19" s="1319"/>
      <c r="T19" s="1313"/>
    </row>
    <row r="20" spans="1:20" ht="24.75" customHeight="1">
      <c r="A20" s="1279"/>
      <c r="B20" s="1313"/>
      <c r="C20" s="1313"/>
      <c r="D20" s="967"/>
      <c r="E20" s="546" t="s">
        <v>114</v>
      </c>
      <c r="F20" s="363"/>
      <c r="G20" s="363"/>
      <c r="H20" s="343"/>
      <c r="I20" s="343"/>
      <c r="J20" s="342" t="s">
        <v>115</v>
      </c>
      <c r="K20" s="543">
        <v>0</v>
      </c>
      <c r="L20" s="348"/>
      <c r="M20" s="545">
        <v>3</v>
      </c>
      <c r="N20" s="344">
        <f t="shared" si="1"/>
        <v>3</v>
      </c>
      <c r="O20" s="345">
        <v>1</v>
      </c>
      <c r="P20" s="501" t="str">
        <f t="shared" si="0"/>
        <v>P</v>
      </c>
      <c r="Q20" s="348"/>
      <c r="R20" s="1313"/>
      <c r="S20" s="1319"/>
      <c r="T20" s="1313"/>
    </row>
    <row r="21" spans="1:20" ht="24" customHeight="1">
      <c r="A21" s="1279"/>
      <c r="B21" s="1313"/>
      <c r="C21" s="1313"/>
      <c r="D21" s="1302" t="s">
        <v>116</v>
      </c>
      <c r="E21" s="546" t="s">
        <v>117</v>
      </c>
      <c r="F21" s="343">
        <v>8</v>
      </c>
      <c r="G21" s="343"/>
      <c r="H21" s="343"/>
      <c r="I21" s="343"/>
      <c r="J21" s="945" t="s">
        <v>118</v>
      </c>
      <c r="K21" s="543">
        <v>0</v>
      </c>
      <c r="L21" s="348"/>
      <c r="M21" s="343">
        <v>3</v>
      </c>
      <c r="N21" s="344">
        <v>3</v>
      </c>
      <c r="O21" s="345">
        <v>1</v>
      </c>
      <c r="P21" s="501" t="str">
        <f t="shared" si="0"/>
        <v>P</v>
      </c>
      <c r="Q21" s="348"/>
      <c r="R21" s="1308" t="s">
        <v>119</v>
      </c>
      <c r="S21" s="1308" t="s">
        <v>719</v>
      </c>
      <c r="T21" s="1308" t="s">
        <v>720</v>
      </c>
    </row>
    <row r="22" spans="1:20" ht="15" customHeight="1">
      <c r="A22" s="1279"/>
      <c r="B22" s="1313"/>
      <c r="C22" s="1313"/>
      <c r="D22" s="1303"/>
      <c r="E22" s="342" t="s">
        <v>120</v>
      </c>
      <c r="F22" s="343"/>
      <c r="G22" s="343"/>
      <c r="H22" s="343"/>
      <c r="I22" s="343"/>
      <c r="J22" s="945"/>
      <c r="K22" s="543">
        <v>0</v>
      </c>
      <c r="L22" s="348"/>
      <c r="M22" s="545"/>
      <c r="N22" s="344">
        <v>1</v>
      </c>
      <c r="O22" s="345">
        <v>1</v>
      </c>
      <c r="P22" s="501" t="str">
        <f t="shared" si="0"/>
        <v>P</v>
      </c>
      <c r="Q22" s="348"/>
      <c r="R22" s="1309"/>
      <c r="S22" s="1309"/>
      <c r="T22" s="1309"/>
    </row>
    <row r="23" spans="1:20" ht="66.75" customHeight="1">
      <c r="A23" s="1279"/>
      <c r="B23" s="1313"/>
      <c r="C23" s="1313"/>
      <c r="D23" s="1304"/>
      <c r="E23" s="546" t="s">
        <v>121</v>
      </c>
      <c r="F23" s="343"/>
      <c r="G23" s="343"/>
      <c r="H23" s="343"/>
      <c r="I23" s="343"/>
      <c r="J23" s="945"/>
      <c r="K23" s="543">
        <v>0</v>
      </c>
      <c r="L23" s="348"/>
      <c r="M23" s="545">
        <v>3</v>
      </c>
      <c r="N23" s="344">
        <f t="shared" si="1"/>
        <v>3</v>
      </c>
      <c r="O23" s="345">
        <v>1</v>
      </c>
      <c r="P23" s="501" t="str">
        <f t="shared" si="0"/>
        <v>P</v>
      </c>
      <c r="Q23" s="348"/>
      <c r="R23" s="1311"/>
      <c r="S23" s="1311"/>
      <c r="T23" s="1311"/>
    </row>
    <row r="24" spans="1:20" ht="24" customHeight="1">
      <c r="A24" s="1279"/>
      <c r="B24" s="1313"/>
      <c r="C24" s="1313"/>
      <c r="D24" s="1302" t="s">
        <v>122</v>
      </c>
      <c r="E24" s="342" t="s">
        <v>123</v>
      </c>
      <c r="F24" s="548">
        <v>1</v>
      </c>
      <c r="G24" s="343"/>
      <c r="H24" s="343"/>
      <c r="I24" s="343"/>
      <c r="J24" s="342" t="s">
        <v>124</v>
      </c>
      <c r="K24" s="543">
        <v>0</v>
      </c>
      <c r="L24" s="348"/>
      <c r="M24" s="549">
        <v>1</v>
      </c>
      <c r="N24" s="344">
        <f t="shared" si="1"/>
        <v>0</v>
      </c>
      <c r="O24" s="345">
        <v>1</v>
      </c>
      <c r="P24" s="501" t="str">
        <f t="shared" si="0"/>
        <v>P</v>
      </c>
      <c r="Q24" s="348"/>
      <c r="R24" s="1308" t="s">
        <v>125</v>
      </c>
      <c r="S24" s="1308" t="s">
        <v>126</v>
      </c>
      <c r="T24" s="1308" t="s">
        <v>127</v>
      </c>
    </row>
    <row r="25" spans="1:20" ht="57">
      <c r="A25" s="1279"/>
      <c r="B25" s="1313"/>
      <c r="C25" s="1313"/>
      <c r="D25" s="1303"/>
      <c r="E25" s="342" t="s">
        <v>128</v>
      </c>
      <c r="F25" s="343">
        <v>3</v>
      </c>
      <c r="G25" s="343"/>
      <c r="H25" s="343"/>
      <c r="I25" s="343"/>
      <c r="J25" s="945" t="s">
        <v>129</v>
      </c>
      <c r="K25" s="543">
        <v>0</v>
      </c>
      <c r="L25" s="348"/>
      <c r="M25" s="343">
        <v>3</v>
      </c>
      <c r="N25" s="344">
        <v>3</v>
      </c>
      <c r="O25" s="345">
        <f>IF(M25&lt;1,(AVERAGE(F25:I25)/M25),SUM(F25:I25)/M25)</f>
        <v>1</v>
      </c>
      <c r="P25" s="501" t="str">
        <f t="shared" si="0"/>
        <v>P</v>
      </c>
      <c r="Q25" s="348"/>
      <c r="R25" s="1309"/>
      <c r="S25" s="1309"/>
      <c r="T25" s="1309"/>
    </row>
    <row r="26" spans="1:20" ht="28.5">
      <c r="A26" s="1279"/>
      <c r="B26" s="1313"/>
      <c r="C26" s="1313"/>
      <c r="D26" s="1304"/>
      <c r="E26" s="342" t="s">
        <v>130</v>
      </c>
      <c r="F26" s="343"/>
      <c r="G26" s="343"/>
      <c r="H26" s="343"/>
      <c r="I26" s="343"/>
      <c r="J26" s="945"/>
      <c r="K26" s="543">
        <v>0</v>
      </c>
      <c r="L26" s="348"/>
      <c r="M26" s="545">
        <v>3</v>
      </c>
      <c r="N26" s="344">
        <v>3</v>
      </c>
      <c r="O26" s="345">
        <v>1</v>
      </c>
      <c r="P26" s="501" t="str">
        <f t="shared" si="0"/>
        <v>P</v>
      </c>
      <c r="Q26" s="348"/>
      <c r="R26" s="1311"/>
      <c r="S26" s="1311"/>
      <c r="T26" s="1311"/>
    </row>
    <row r="27" spans="1:20" ht="48.75" customHeight="1">
      <c r="A27" s="1279"/>
      <c r="B27" s="1313"/>
      <c r="C27" s="1313"/>
      <c r="D27" s="1302" t="s">
        <v>131</v>
      </c>
      <c r="E27" s="342" t="s">
        <v>132</v>
      </c>
      <c r="F27" s="343">
        <v>1</v>
      </c>
      <c r="G27" s="343"/>
      <c r="H27" s="343"/>
      <c r="I27" s="343"/>
      <c r="J27" s="546" t="s">
        <v>133</v>
      </c>
      <c r="K27" s="543">
        <v>0</v>
      </c>
      <c r="L27" s="348"/>
      <c r="M27" s="343">
        <v>3</v>
      </c>
      <c r="N27" s="344">
        <v>1</v>
      </c>
      <c r="O27" s="345">
        <f>IF(M27&lt;1,(AVERAGE(F27:I27)/M27),SUM(F27:I27)/M27)</f>
        <v>0.33333333333333331</v>
      </c>
      <c r="P27" s="501" t="str">
        <f t="shared" si="0"/>
        <v>P</v>
      </c>
      <c r="Q27" s="348"/>
      <c r="R27" s="1308" t="s">
        <v>134</v>
      </c>
      <c r="S27" s="1308" t="s">
        <v>135</v>
      </c>
      <c r="T27" s="1308" t="s">
        <v>136</v>
      </c>
    </row>
    <row r="28" spans="1:20" ht="60.75" customHeight="1">
      <c r="A28" s="1279"/>
      <c r="B28" s="1313"/>
      <c r="C28" s="1313"/>
      <c r="D28" s="1303"/>
      <c r="E28" s="342" t="s">
        <v>137</v>
      </c>
      <c r="F28" s="343">
        <v>1</v>
      </c>
      <c r="G28" s="343"/>
      <c r="H28" s="343"/>
      <c r="I28" s="343"/>
      <c r="J28" s="546" t="s">
        <v>138</v>
      </c>
      <c r="K28" s="543">
        <v>0</v>
      </c>
      <c r="L28" s="348"/>
      <c r="M28" s="343">
        <v>1</v>
      </c>
      <c r="N28" s="344">
        <v>1</v>
      </c>
      <c r="O28" s="345">
        <f>IF(M28&lt;1,(AVERAGE(F28:I28)/M28),SUM(F28:I28)/M28)</f>
        <v>1</v>
      </c>
      <c r="P28" s="501" t="str">
        <f t="shared" si="0"/>
        <v>P</v>
      </c>
      <c r="Q28" s="348"/>
      <c r="R28" s="1309"/>
      <c r="S28" s="1311"/>
      <c r="T28" s="1311"/>
    </row>
    <row r="29" spans="1:20" ht="77.25" customHeight="1">
      <c r="A29" s="1279"/>
      <c r="B29" s="1313"/>
      <c r="C29" s="1313"/>
      <c r="D29" s="1304"/>
      <c r="E29" s="342" t="s">
        <v>139</v>
      </c>
      <c r="F29" s="550">
        <v>2</v>
      </c>
      <c r="G29" s="343"/>
      <c r="H29" s="343"/>
      <c r="I29" s="343"/>
      <c r="J29" s="546" t="s">
        <v>140</v>
      </c>
      <c r="K29" s="543">
        <v>0</v>
      </c>
      <c r="L29" s="348"/>
      <c r="M29" s="377">
        <v>1</v>
      </c>
      <c r="N29" s="344">
        <v>1</v>
      </c>
      <c r="O29" s="345">
        <f>IF(M29&lt;1,(AVERAGE(F29:I29)/M29),SUM(F29:I29)/M29)</f>
        <v>2</v>
      </c>
      <c r="P29" s="501" t="str">
        <f t="shared" si="0"/>
        <v>P</v>
      </c>
      <c r="Q29" s="348"/>
      <c r="R29" s="551" t="s">
        <v>141</v>
      </c>
      <c r="S29" s="551" t="s">
        <v>142</v>
      </c>
      <c r="T29" s="551" t="s">
        <v>143</v>
      </c>
    </row>
    <row r="30" spans="1:20" ht="36" customHeight="1">
      <c r="A30" s="1279"/>
      <c r="B30" s="1313"/>
      <c r="C30" s="1313"/>
      <c r="D30" s="547" t="s">
        <v>144</v>
      </c>
      <c r="E30" s="552" t="s">
        <v>145</v>
      </c>
      <c r="F30" s="343">
        <v>3</v>
      </c>
      <c r="G30" s="545"/>
      <c r="H30" s="343"/>
      <c r="I30" s="343"/>
      <c r="J30" s="553" t="s">
        <v>146</v>
      </c>
      <c r="K30" s="543">
        <v>0</v>
      </c>
      <c r="L30" s="554"/>
      <c r="M30" s="550">
        <v>0</v>
      </c>
      <c r="N30" s="555">
        <v>3</v>
      </c>
      <c r="O30" s="556">
        <v>1</v>
      </c>
      <c r="P30" s="557" t="str">
        <f t="shared" si="0"/>
        <v>P</v>
      </c>
      <c r="Q30" s="554"/>
      <c r="R30" s="1308" t="s">
        <v>147</v>
      </c>
      <c r="S30" s="1308" t="s">
        <v>148</v>
      </c>
      <c r="T30" s="1308" t="s">
        <v>149</v>
      </c>
    </row>
    <row r="31" spans="1:20" ht="15" customHeight="1">
      <c r="A31" s="1279"/>
      <c r="B31" s="1313"/>
      <c r="C31" s="1313"/>
      <c r="D31" s="1302" t="s">
        <v>150</v>
      </c>
      <c r="E31" s="342" t="s">
        <v>151</v>
      </c>
      <c r="F31" s="343"/>
      <c r="G31" s="343"/>
      <c r="H31" s="343"/>
      <c r="I31" s="343"/>
      <c r="J31" s="1315" t="s">
        <v>152</v>
      </c>
      <c r="K31" s="1324">
        <v>0</v>
      </c>
      <c r="L31" s="1327"/>
      <c r="M31" s="1330">
        <v>0</v>
      </c>
      <c r="N31" s="1297">
        <v>0</v>
      </c>
      <c r="O31" s="1300">
        <v>1</v>
      </c>
      <c r="P31" s="1305" t="str">
        <f t="shared" si="0"/>
        <v>P</v>
      </c>
      <c r="Q31" s="348"/>
      <c r="R31" s="1311"/>
      <c r="S31" s="1311"/>
      <c r="T31" s="1311"/>
    </row>
    <row r="32" spans="1:20" ht="15" customHeight="1">
      <c r="A32" s="1279"/>
      <c r="B32" s="1313"/>
      <c r="C32" s="1313"/>
      <c r="D32" s="1303"/>
      <c r="E32" s="342" t="s">
        <v>155</v>
      </c>
      <c r="F32" s="343">
        <v>9</v>
      </c>
      <c r="G32" s="343"/>
      <c r="H32" s="343"/>
      <c r="I32" s="343"/>
      <c r="J32" s="1316"/>
      <c r="K32" s="1325"/>
      <c r="L32" s="1328"/>
      <c r="M32" s="1331"/>
      <c r="N32" s="1298"/>
      <c r="O32" s="1301"/>
      <c r="P32" s="1306"/>
      <c r="Q32" s="348"/>
      <c r="R32" s="1308" t="s">
        <v>153</v>
      </c>
      <c r="S32" s="1308" t="s">
        <v>154</v>
      </c>
      <c r="T32" s="1308" t="s">
        <v>721</v>
      </c>
    </row>
    <row r="33" spans="1:20" ht="15" customHeight="1">
      <c r="A33" s="1279"/>
      <c r="B33" s="1313"/>
      <c r="C33" s="1313"/>
      <c r="D33" s="1304"/>
      <c r="E33" s="342" t="s">
        <v>156</v>
      </c>
      <c r="F33" s="343"/>
      <c r="G33" s="343"/>
      <c r="H33" s="343"/>
      <c r="I33" s="343"/>
      <c r="J33" s="1317"/>
      <c r="K33" s="1326"/>
      <c r="L33" s="1329"/>
      <c r="M33" s="1332"/>
      <c r="N33" s="1299"/>
      <c r="O33" s="970"/>
      <c r="P33" s="1307"/>
      <c r="Q33" s="348"/>
      <c r="R33" s="1309"/>
      <c r="S33" s="1309"/>
      <c r="T33" s="1309"/>
    </row>
    <row r="34" spans="1:20" ht="37.5" customHeight="1">
      <c r="A34" s="1279"/>
      <c r="B34" s="1313"/>
      <c r="C34" s="1313"/>
      <c r="D34" s="1302" t="s">
        <v>157</v>
      </c>
      <c r="E34" s="342" t="s">
        <v>158</v>
      </c>
      <c r="F34" s="550"/>
      <c r="G34" s="550"/>
      <c r="H34" s="550"/>
      <c r="I34" s="550"/>
      <c r="J34" s="982" t="s">
        <v>159</v>
      </c>
      <c r="K34" s="558">
        <v>0</v>
      </c>
      <c r="L34" s="559"/>
      <c r="M34" s="560"/>
      <c r="N34" s="344" t="e">
        <f>F34/M34</f>
        <v>#DIV/0!</v>
      </c>
      <c r="O34" s="345">
        <v>1</v>
      </c>
      <c r="P34" s="1305" t="str">
        <f t="shared" si="0"/>
        <v>P</v>
      </c>
      <c r="Q34" s="559"/>
      <c r="R34" s="1309"/>
      <c r="S34" s="1309"/>
      <c r="T34" s="1309"/>
    </row>
    <row r="35" spans="1:20" ht="36" customHeight="1" thickBot="1">
      <c r="A35" s="1280"/>
      <c r="B35" s="1314"/>
      <c r="C35" s="1314"/>
      <c r="D35" s="1321"/>
      <c r="E35" s="561" t="s">
        <v>160</v>
      </c>
      <c r="F35" s="562">
        <v>0.01</v>
      </c>
      <c r="G35" s="562"/>
      <c r="H35" s="372"/>
      <c r="I35" s="372"/>
      <c r="J35" s="1322"/>
      <c r="K35" s="563">
        <v>0</v>
      </c>
      <c r="L35" s="564"/>
      <c r="M35" s="565">
        <v>0.03</v>
      </c>
      <c r="N35" s="471">
        <f>M35/F35</f>
        <v>3</v>
      </c>
      <c r="O35" s="381">
        <f>IF(M35&lt;1,(AVERAGE(F35:I35)/M35),SUM(F35:I35)/M35)</f>
        <v>0.33333333333333337</v>
      </c>
      <c r="P35" s="1323"/>
      <c r="Q35" s="564"/>
      <c r="R35" s="1310"/>
      <c r="S35" s="1310"/>
      <c r="T35" s="1310"/>
    </row>
    <row r="36" spans="1:20">
      <c r="A36" s="18" t="s">
        <v>24</v>
      </c>
      <c r="B36" s="2"/>
      <c r="C36" s="2"/>
      <c r="D36" s="2"/>
      <c r="E36" s="2"/>
      <c r="F36" s="31"/>
      <c r="G36" s="2"/>
      <c r="H36" s="2"/>
      <c r="I36" s="2"/>
      <c r="J36" s="2"/>
      <c r="K36" s="2"/>
      <c r="L36" s="2"/>
      <c r="M36" s="2"/>
      <c r="N36" s="2"/>
      <c r="O36" s="2"/>
      <c r="P36" s="2"/>
      <c r="Q36" s="2"/>
      <c r="R36" s="2"/>
      <c r="S36" s="2"/>
      <c r="T36" s="2"/>
    </row>
    <row r="37" spans="1:20">
      <c r="A37" s="971"/>
      <c r="B37" s="972"/>
      <c r="C37" s="972"/>
      <c r="D37" s="972"/>
      <c r="E37" s="972"/>
      <c r="F37" s="972"/>
      <c r="G37" s="972"/>
      <c r="H37" s="972"/>
      <c r="I37" s="972"/>
      <c r="J37" s="972"/>
      <c r="K37" s="972"/>
      <c r="L37" s="972"/>
      <c r="M37" s="972"/>
      <c r="N37" s="972"/>
      <c r="O37" s="972"/>
      <c r="P37" s="972"/>
      <c r="Q37" s="972"/>
      <c r="R37" s="972"/>
      <c r="S37" s="972"/>
      <c r="T37" s="973"/>
    </row>
    <row r="38" spans="1:20">
      <c r="A38" s="971"/>
      <c r="B38" s="972"/>
      <c r="C38" s="972"/>
      <c r="D38" s="972"/>
      <c r="E38" s="972"/>
      <c r="F38" s="972"/>
      <c r="G38" s="972"/>
      <c r="H38" s="972"/>
      <c r="I38" s="972"/>
      <c r="J38" s="972"/>
      <c r="K38" s="972"/>
      <c r="L38" s="972"/>
      <c r="M38" s="972"/>
      <c r="N38" s="972"/>
      <c r="O38" s="972"/>
      <c r="P38" s="972"/>
      <c r="Q38" s="972"/>
      <c r="R38" s="972"/>
      <c r="S38" s="972"/>
      <c r="T38" s="973"/>
    </row>
    <row r="39" spans="1:20">
      <c r="A39" s="971"/>
      <c r="B39" s="972"/>
      <c r="C39" s="972"/>
      <c r="D39" s="972"/>
      <c r="E39" s="972"/>
      <c r="F39" s="972"/>
      <c r="G39" s="972"/>
      <c r="H39" s="972"/>
      <c r="I39" s="972"/>
      <c r="J39" s="972"/>
      <c r="K39" s="972"/>
      <c r="L39" s="972"/>
      <c r="M39" s="972"/>
      <c r="N39" s="972"/>
      <c r="O39" s="972"/>
      <c r="P39" s="972"/>
      <c r="Q39" s="972"/>
      <c r="R39" s="972"/>
      <c r="S39" s="972"/>
      <c r="T39" s="973"/>
    </row>
    <row r="40" spans="1:20">
      <c r="A40" s="971"/>
      <c r="B40" s="972"/>
      <c r="C40" s="972"/>
      <c r="D40" s="972"/>
      <c r="E40" s="972"/>
      <c r="F40" s="972"/>
      <c r="G40" s="972"/>
      <c r="H40" s="972"/>
      <c r="I40" s="972"/>
      <c r="J40" s="972"/>
      <c r="K40" s="972"/>
      <c r="L40" s="972"/>
      <c r="M40" s="972"/>
      <c r="N40" s="972"/>
      <c r="O40" s="972"/>
      <c r="P40" s="972"/>
      <c r="Q40" s="972"/>
      <c r="R40" s="972"/>
      <c r="S40" s="972"/>
      <c r="T40" s="973"/>
    </row>
    <row r="41" spans="1:20">
      <c r="A41" s="971"/>
      <c r="B41" s="972"/>
      <c r="C41" s="972"/>
      <c r="D41" s="972"/>
      <c r="E41" s="972"/>
      <c r="F41" s="972"/>
      <c r="G41" s="972"/>
      <c r="H41" s="972"/>
      <c r="I41" s="972"/>
      <c r="J41" s="972"/>
      <c r="K41" s="972"/>
      <c r="L41" s="972"/>
      <c r="M41" s="972"/>
      <c r="N41" s="972"/>
      <c r="O41" s="972"/>
      <c r="P41" s="972"/>
      <c r="Q41" s="972"/>
      <c r="R41" s="972"/>
      <c r="S41" s="972"/>
      <c r="T41" s="973"/>
    </row>
    <row r="42" spans="1:20">
      <c r="A42" s="971"/>
      <c r="B42" s="972"/>
      <c r="C42" s="972"/>
      <c r="D42" s="972"/>
      <c r="E42" s="972"/>
      <c r="F42" s="972"/>
      <c r="G42" s="972"/>
      <c r="H42" s="972"/>
      <c r="I42" s="972"/>
      <c r="J42" s="972"/>
      <c r="K42" s="972"/>
      <c r="L42" s="972"/>
      <c r="M42" s="972"/>
      <c r="N42" s="972"/>
      <c r="O42" s="972"/>
      <c r="P42" s="972"/>
      <c r="Q42" s="972"/>
      <c r="R42" s="972"/>
      <c r="S42" s="972"/>
      <c r="T42" s="973"/>
    </row>
    <row r="43" spans="1:20">
      <c r="A43" s="971"/>
      <c r="B43" s="972"/>
      <c r="C43" s="972"/>
      <c r="D43" s="972"/>
      <c r="E43" s="972"/>
      <c r="F43" s="972"/>
      <c r="G43" s="972"/>
      <c r="H43" s="972"/>
      <c r="I43" s="972"/>
      <c r="J43" s="972"/>
      <c r="K43" s="972"/>
      <c r="L43" s="972"/>
      <c r="M43" s="972"/>
      <c r="N43" s="972"/>
      <c r="O43" s="972"/>
      <c r="P43" s="972"/>
      <c r="Q43" s="972"/>
      <c r="R43" s="972"/>
      <c r="S43" s="972"/>
      <c r="T43" s="973"/>
    </row>
    <row r="44" spans="1:20">
      <c r="A44" s="971"/>
      <c r="B44" s="972"/>
      <c r="C44" s="972"/>
      <c r="D44" s="972"/>
      <c r="E44" s="972"/>
      <c r="F44" s="972"/>
      <c r="G44" s="972"/>
      <c r="H44" s="972"/>
      <c r="I44" s="972"/>
      <c r="J44" s="972"/>
      <c r="K44" s="972"/>
      <c r="L44" s="972"/>
      <c r="M44" s="972"/>
      <c r="N44" s="972"/>
      <c r="O44" s="972"/>
      <c r="P44" s="972"/>
      <c r="Q44" s="972"/>
      <c r="R44" s="972"/>
      <c r="S44" s="972"/>
      <c r="T44" s="973"/>
    </row>
    <row r="45" spans="1:20">
      <c r="A45" s="971"/>
      <c r="B45" s="972"/>
      <c r="C45" s="972"/>
      <c r="D45" s="972"/>
      <c r="E45" s="972"/>
      <c r="F45" s="972"/>
      <c r="G45" s="972"/>
      <c r="H45" s="972"/>
      <c r="I45" s="972"/>
      <c r="J45" s="972"/>
      <c r="K45" s="972"/>
      <c r="L45" s="972"/>
      <c r="M45" s="972"/>
      <c r="N45" s="972"/>
      <c r="O45" s="972"/>
      <c r="P45" s="972"/>
      <c r="Q45" s="972"/>
      <c r="R45" s="972"/>
      <c r="S45" s="972"/>
      <c r="T45" s="973"/>
    </row>
    <row r="46" spans="1:20">
      <c r="A46" s="971"/>
      <c r="B46" s="972"/>
      <c r="C46" s="972"/>
      <c r="D46" s="972"/>
      <c r="E46" s="972"/>
      <c r="F46" s="972"/>
      <c r="G46" s="972"/>
      <c r="H46" s="972"/>
      <c r="I46" s="972"/>
      <c r="J46" s="972"/>
      <c r="K46" s="972"/>
      <c r="L46" s="972"/>
      <c r="M46" s="972"/>
      <c r="N46" s="972"/>
      <c r="O46" s="972"/>
      <c r="P46" s="972"/>
      <c r="Q46" s="972"/>
      <c r="R46" s="972"/>
      <c r="S46" s="972"/>
      <c r="T46" s="973"/>
    </row>
    <row r="47" spans="1:20">
      <c r="A47" s="971"/>
      <c r="B47" s="972"/>
      <c r="C47" s="972"/>
      <c r="D47" s="972"/>
      <c r="E47" s="972"/>
      <c r="F47" s="972"/>
      <c r="G47" s="972"/>
      <c r="H47" s="972"/>
      <c r="I47" s="972"/>
      <c r="J47" s="972"/>
      <c r="K47" s="972"/>
      <c r="L47" s="972"/>
      <c r="M47" s="972"/>
      <c r="N47" s="972"/>
      <c r="O47" s="972"/>
      <c r="P47" s="972"/>
      <c r="Q47" s="972"/>
      <c r="R47" s="972"/>
      <c r="S47" s="972"/>
      <c r="T47" s="973"/>
    </row>
  </sheetData>
  <mergeCells count="80">
    <mergeCell ref="R27:R28"/>
    <mergeCell ref="B17:B35"/>
    <mergeCell ref="J31:J33"/>
    <mergeCell ref="T21:T23"/>
    <mergeCell ref="S17:S20"/>
    <mergeCell ref="T17:T20"/>
    <mergeCell ref="R17:R20"/>
    <mergeCell ref="R24:R26"/>
    <mergeCell ref="S27:S28"/>
    <mergeCell ref="T27:T28"/>
    <mergeCell ref="D34:D35"/>
    <mergeCell ref="J34:J35"/>
    <mergeCell ref="P34:P35"/>
    <mergeCell ref="K31:K33"/>
    <mergeCell ref="L31:L33"/>
    <mergeCell ref="M31:M33"/>
    <mergeCell ref="A6:E6"/>
    <mergeCell ref="F6:M6"/>
    <mergeCell ref="A7:E7"/>
    <mergeCell ref="F7:M7"/>
    <mergeCell ref="A8:E8"/>
    <mergeCell ref="F8:M8"/>
    <mergeCell ref="T14:T15"/>
    <mergeCell ref="S24:S26"/>
    <mergeCell ref="T24:T26"/>
    <mergeCell ref="J25:J26"/>
    <mergeCell ref="D21:D23"/>
    <mergeCell ref="J21:J23"/>
    <mergeCell ref="R21:R23"/>
    <mergeCell ref="S21:S23"/>
    <mergeCell ref="R14:R15"/>
    <mergeCell ref="Q14:Q15"/>
    <mergeCell ref="B14:B15"/>
    <mergeCell ref="C14:C15"/>
    <mergeCell ref="A9:E9"/>
    <mergeCell ref="F9:M9"/>
    <mergeCell ref="A11:T11"/>
    <mergeCell ref="A13:L13"/>
    <mergeCell ref="M13:T13"/>
    <mergeCell ref="A14:A15"/>
    <mergeCell ref="D14:D15"/>
    <mergeCell ref="E14:E15"/>
    <mergeCell ref="F14:I14"/>
    <mergeCell ref="J14:J15"/>
    <mergeCell ref="K14:K15"/>
    <mergeCell ref="L14:L15"/>
    <mergeCell ref="M14:M15"/>
    <mergeCell ref="N14:P14"/>
    <mergeCell ref="A2:E4"/>
    <mergeCell ref="F2:M2"/>
    <mergeCell ref="N2:T2"/>
    <mergeCell ref="F3:M4"/>
    <mergeCell ref="N3:T3"/>
    <mergeCell ref="N4:T4"/>
    <mergeCell ref="N31:N33"/>
    <mergeCell ref="O31:O33"/>
    <mergeCell ref="D31:D33"/>
    <mergeCell ref="P31:P33"/>
    <mergeCell ref="A42:T42"/>
    <mergeCell ref="S32:S35"/>
    <mergeCell ref="T32:T35"/>
    <mergeCell ref="R32:R35"/>
    <mergeCell ref="R30:R31"/>
    <mergeCell ref="S30:S31"/>
    <mergeCell ref="T30:T31"/>
    <mergeCell ref="A17:A35"/>
    <mergeCell ref="D27:D29"/>
    <mergeCell ref="C17:C35"/>
    <mergeCell ref="D24:D26"/>
    <mergeCell ref="D17:D20"/>
    <mergeCell ref="A47:T47"/>
    <mergeCell ref="A37:T37"/>
    <mergeCell ref="A38:T38"/>
    <mergeCell ref="A39:T39"/>
    <mergeCell ref="A40:T40"/>
    <mergeCell ref="A41:T41"/>
    <mergeCell ref="A43:T43"/>
    <mergeCell ref="A44:T44"/>
    <mergeCell ref="A45:T45"/>
    <mergeCell ref="A46:T46"/>
  </mergeCells>
  <conditionalFormatting sqref="P17:P26">
    <cfRule type="iconSet" priority="448">
      <iconSet iconSet="3Symbols2">
        <cfvo type="percent" val="0"/>
        <cfvo type="percent" val="0.74"/>
        <cfvo type="percent" val="0.85"/>
      </iconSet>
    </cfRule>
  </conditionalFormatting>
  <conditionalFormatting sqref="P17:P31">
    <cfRule type="containsText" dxfId="95" priority="2" stopIfTrue="1" operator="containsText" text="P">
      <formula>NOT(ISERROR(SEARCH("P",P17)))</formula>
    </cfRule>
    <cfRule type="containsText" dxfId="94" priority="3" stopIfTrue="1" operator="containsText" text="R">
      <formula>NOT(ISERROR(SEARCH("R",P17)))</formula>
    </cfRule>
    <cfRule type="containsText" dxfId="93" priority="4" operator="containsText" text="T">
      <formula>NOT(ISERROR(SEARCH("T",P17)))</formula>
    </cfRule>
  </conditionalFormatting>
  <conditionalFormatting sqref="P27:P29">
    <cfRule type="iconSet" priority="432">
      <iconSet iconSet="3Symbols2">
        <cfvo type="percent" val="0"/>
        <cfvo type="percent" val="0.74"/>
        <cfvo type="percent" val="0.85"/>
      </iconSet>
    </cfRule>
  </conditionalFormatting>
  <conditionalFormatting sqref="P31">
    <cfRule type="iconSet" priority="1">
      <iconSet iconSet="3Symbols2">
        <cfvo type="percent" val="0"/>
        <cfvo type="percent" val="0.74"/>
        <cfvo type="percent" val="0.85"/>
      </iconSet>
    </cfRule>
  </conditionalFormatting>
  <conditionalFormatting sqref="P34 P30">
    <cfRule type="iconSet" priority="109">
      <iconSet iconSet="3Symbols2">
        <cfvo type="percent" val="0"/>
        <cfvo type="percent" val="0.74"/>
        <cfvo type="percent" val="0.85"/>
      </iconSet>
    </cfRule>
  </conditionalFormatting>
  <conditionalFormatting sqref="P34">
    <cfRule type="containsText" dxfId="92" priority="5" stopIfTrue="1" operator="containsText" text="P">
      <formula>NOT(ISERROR(SEARCH("P",P34)))</formula>
    </cfRule>
    <cfRule type="containsText" dxfId="91" priority="6" stopIfTrue="1" operator="containsText" text="R">
      <formula>NOT(ISERROR(SEARCH("R",P34)))</formula>
    </cfRule>
    <cfRule type="containsText" dxfId="90" priority="7" operator="containsText" text="T">
      <formula>NOT(ISERROR(SEARCH("T",P34)))</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38"/>
  <sheetViews>
    <sheetView topLeftCell="A8" zoomScale="80" zoomScaleNormal="80" workbookViewId="0">
      <selection activeCell="B16" sqref="B16:T25"/>
    </sheetView>
  </sheetViews>
  <sheetFormatPr baseColWidth="10" defaultColWidth="11.42578125" defaultRowHeight="15"/>
  <cols>
    <col min="1" max="1" width="6.5703125" style="38" customWidth="1"/>
    <col min="2" max="2" width="30.5703125" style="38" customWidth="1"/>
    <col min="3" max="3" width="26.85546875" style="38" customWidth="1"/>
    <col min="4" max="4" width="24.5703125" style="38" customWidth="1"/>
    <col min="5" max="5" width="41" style="38" customWidth="1"/>
    <col min="6" max="6" width="11.42578125" style="38"/>
    <col min="7" max="7" width="7.140625" style="38" customWidth="1"/>
    <col min="8" max="8" width="6" style="38" customWidth="1"/>
    <col min="9" max="9" width="5.85546875" style="38" customWidth="1"/>
    <col min="10" max="10" width="54.85546875" style="38" customWidth="1"/>
    <col min="11" max="12" width="20.42578125" style="38" customWidth="1"/>
    <col min="13" max="13" width="11.42578125" style="38"/>
    <col min="14" max="14" width="17" style="38" customWidth="1"/>
    <col min="15" max="15" width="11.42578125" style="38"/>
    <col min="16" max="16" width="14.85546875" style="38" customWidth="1"/>
    <col min="17" max="17" width="26" style="38" customWidth="1"/>
    <col min="18" max="18" width="19.85546875" style="38" customWidth="1"/>
    <col min="19" max="19" width="21.28515625" style="38" customWidth="1"/>
    <col min="20" max="20" width="20.28515625" style="38" customWidth="1"/>
    <col min="21" max="16384" width="11.42578125" style="38"/>
  </cols>
  <sheetData>
    <row r="1" spans="1:20" ht="15.75" thickBot="1"/>
    <row r="2" spans="1:20" ht="17.25" thickBot="1">
      <c r="A2" s="1373"/>
      <c r="B2" s="1374"/>
      <c r="C2" s="1374"/>
      <c r="D2" s="1374"/>
      <c r="E2" s="1375"/>
      <c r="F2" s="1382" t="s">
        <v>18</v>
      </c>
      <c r="G2" s="1383"/>
      <c r="H2" s="1383"/>
      <c r="I2" s="1383"/>
      <c r="J2" s="1383"/>
      <c r="K2" s="1383"/>
      <c r="L2" s="1383"/>
      <c r="M2" s="1384"/>
      <c r="N2" s="1385" t="s">
        <v>512</v>
      </c>
      <c r="O2" s="1386"/>
      <c r="P2" s="1386"/>
      <c r="Q2" s="1386"/>
      <c r="R2" s="1386"/>
      <c r="S2" s="1386"/>
      <c r="T2" s="1387"/>
    </row>
    <row r="3" spans="1:20" ht="17.25" thickBot="1">
      <c r="A3" s="1376"/>
      <c r="B3" s="1377"/>
      <c r="C3" s="1377"/>
      <c r="D3" s="1377"/>
      <c r="E3" s="1378"/>
      <c r="F3" s="1388" t="s">
        <v>17</v>
      </c>
      <c r="G3" s="1389"/>
      <c r="H3" s="1389"/>
      <c r="I3" s="1389"/>
      <c r="J3" s="1389"/>
      <c r="K3" s="1389"/>
      <c r="L3" s="1389"/>
      <c r="M3" s="1390"/>
      <c r="N3" s="1394" t="s">
        <v>161</v>
      </c>
      <c r="O3" s="1395"/>
      <c r="P3" s="1395"/>
      <c r="Q3" s="1395"/>
      <c r="R3" s="1395"/>
      <c r="S3" s="1395"/>
      <c r="T3" s="1396"/>
    </row>
    <row r="4" spans="1:20" ht="17.25" thickBot="1">
      <c r="A4" s="1379"/>
      <c r="B4" s="1380"/>
      <c r="C4" s="1380"/>
      <c r="D4" s="1380"/>
      <c r="E4" s="1381"/>
      <c r="F4" s="1391"/>
      <c r="G4" s="1392"/>
      <c r="H4" s="1392"/>
      <c r="I4" s="1392"/>
      <c r="J4" s="1392"/>
      <c r="K4" s="1392"/>
      <c r="L4" s="1392"/>
      <c r="M4" s="1393"/>
      <c r="N4" s="1397" t="s">
        <v>8</v>
      </c>
      <c r="O4" s="1398"/>
      <c r="P4" s="1398"/>
      <c r="Q4" s="1398"/>
      <c r="R4" s="1398"/>
      <c r="S4" s="1398"/>
      <c r="T4" s="1399"/>
    </row>
    <row r="5" spans="1:20" ht="16.5">
      <c r="A5" s="47"/>
      <c r="B5" s="47"/>
      <c r="C5" s="47"/>
      <c r="D5" s="47"/>
      <c r="E5" s="47"/>
      <c r="F5" s="47"/>
      <c r="G5" s="47"/>
      <c r="H5" s="47"/>
      <c r="I5" s="47"/>
      <c r="J5" s="48"/>
      <c r="K5" s="48"/>
      <c r="L5" s="49"/>
      <c r="M5" s="49"/>
      <c r="N5" s="49"/>
      <c r="O5" s="49"/>
      <c r="P5" s="49"/>
      <c r="Q5" s="49"/>
      <c r="R5" s="49"/>
      <c r="S5" s="49"/>
      <c r="T5" s="49"/>
    </row>
    <row r="6" spans="1:20" ht="16.5">
      <c r="A6" s="1400" t="s">
        <v>162</v>
      </c>
      <c r="B6" s="1400"/>
      <c r="C6" s="1400"/>
      <c r="D6" s="1400"/>
      <c r="E6" s="1400"/>
      <c r="F6" s="1401" t="s">
        <v>163</v>
      </c>
      <c r="G6" s="1402"/>
      <c r="H6" s="1402"/>
      <c r="I6" s="1402"/>
      <c r="J6" s="1402"/>
      <c r="K6" s="1402"/>
      <c r="L6" s="1402"/>
      <c r="M6" s="1403"/>
      <c r="N6" s="49"/>
      <c r="O6" s="49"/>
      <c r="P6" s="49"/>
      <c r="Q6" s="49"/>
      <c r="R6" s="49"/>
      <c r="S6" s="49"/>
      <c r="T6" s="49"/>
    </row>
    <row r="7" spans="1:20" ht="16.5">
      <c r="A7" s="1400" t="s">
        <v>105</v>
      </c>
      <c r="B7" s="1400"/>
      <c r="C7" s="1400"/>
      <c r="D7" s="1400"/>
      <c r="E7" s="1400"/>
      <c r="F7" s="873">
        <v>2025</v>
      </c>
      <c r="G7" s="874"/>
      <c r="H7" s="874"/>
      <c r="I7" s="874"/>
      <c r="J7" s="874"/>
      <c r="K7" s="874"/>
      <c r="L7" s="874"/>
      <c r="M7" s="875"/>
      <c r="N7" s="49"/>
      <c r="O7" s="49"/>
      <c r="P7" s="49"/>
      <c r="Q7" s="49"/>
      <c r="R7" s="49"/>
      <c r="S7" s="49"/>
      <c r="T7" s="49"/>
    </row>
    <row r="8" spans="1:20" ht="16.5">
      <c r="A8" s="1400" t="s">
        <v>379</v>
      </c>
      <c r="B8" s="1400"/>
      <c r="C8" s="1400"/>
      <c r="D8" s="1400"/>
      <c r="E8" s="1400"/>
      <c r="F8" s="873" t="s">
        <v>745</v>
      </c>
      <c r="G8" s="874"/>
      <c r="H8" s="874"/>
      <c r="I8" s="874"/>
      <c r="J8" s="874"/>
      <c r="K8" s="874"/>
      <c r="L8" s="874"/>
      <c r="M8" s="875"/>
      <c r="N8" s="49"/>
      <c r="O8" s="49"/>
      <c r="P8" s="49"/>
      <c r="Q8" s="49"/>
      <c r="R8" s="49"/>
      <c r="S8" s="49"/>
      <c r="T8" s="49"/>
    </row>
    <row r="9" spans="1:20" ht="16.5">
      <c r="A9" s="1400" t="s">
        <v>7</v>
      </c>
      <c r="B9" s="1400"/>
      <c r="C9" s="1400"/>
      <c r="D9" s="1400"/>
      <c r="E9" s="1400"/>
      <c r="F9" s="873" t="s">
        <v>746</v>
      </c>
      <c r="G9" s="874"/>
      <c r="H9" s="874"/>
      <c r="I9" s="874"/>
      <c r="J9" s="874"/>
      <c r="K9" s="874"/>
      <c r="L9" s="874"/>
      <c r="M9" s="875"/>
      <c r="N9" s="49"/>
      <c r="O9" s="49"/>
      <c r="P9" s="49"/>
      <c r="Q9" s="49"/>
      <c r="R9" s="49"/>
      <c r="S9" s="49"/>
      <c r="T9" s="49"/>
    </row>
    <row r="10" spans="1:20" ht="17.25" thickBot="1">
      <c r="A10" s="50"/>
      <c r="B10" s="50"/>
      <c r="C10" s="50"/>
      <c r="D10" s="50"/>
      <c r="E10" s="50"/>
      <c r="F10" s="50"/>
      <c r="G10" s="50"/>
      <c r="H10" s="50"/>
      <c r="I10" s="50"/>
      <c r="J10" s="48"/>
      <c r="K10" s="48"/>
      <c r="L10" s="48"/>
      <c r="M10" s="48"/>
      <c r="N10" s="49"/>
      <c r="O10" s="49"/>
      <c r="P10" s="49"/>
      <c r="Q10" s="49"/>
      <c r="R10" s="49"/>
      <c r="S10" s="49"/>
      <c r="T10" s="49"/>
    </row>
    <row r="11" spans="1:20" ht="17.25" thickBot="1">
      <c r="A11" s="1345" t="s">
        <v>9</v>
      </c>
      <c r="B11" s="1346"/>
      <c r="C11" s="1346"/>
      <c r="D11" s="1346"/>
      <c r="E11" s="1346"/>
      <c r="F11" s="1346"/>
      <c r="G11" s="1346"/>
      <c r="H11" s="1346"/>
      <c r="I11" s="1346"/>
      <c r="J11" s="1346"/>
      <c r="K11" s="1346"/>
      <c r="L11" s="1346"/>
      <c r="M11" s="1346"/>
      <c r="N11" s="1346"/>
      <c r="O11" s="1346"/>
      <c r="P11" s="1346"/>
      <c r="Q11" s="1346"/>
      <c r="R11" s="1346"/>
      <c r="S11" s="1346"/>
      <c r="T11" s="1347"/>
    </row>
    <row r="12" spans="1:20" ht="17.25" thickBot="1">
      <c r="A12" s="51"/>
      <c r="B12" s="52"/>
      <c r="C12" s="52"/>
      <c r="D12" s="52"/>
      <c r="E12" s="52"/>
      <c r="F12" s="52"/>
      <c r="G12" s="52"/>
      <c r="H12" s="52"/>
      <c r="I12" s="52"/>
      <c r="J12" s="52"/>
      <c r="K12" s="52"/>
      <c r="L12" s="52"/>
      <c r="M12" s="52"/>
      <c r="N12" s="52"/>
      <c r="O12" s="52"/>
      <c r="P12" s="52"/>
      <c r="Q12" s="52"/>
      <c r="R12" s="52"/>
      <c r="S12" s="52"/>
      <c r="T12" s="53"/>
    </row>
    <row r="13" spans="1:20" ht="17.25" thickBot="1">
      <c r="A13" s="1348" t="s">
        <v>16</v>
      </c>
      <c r="B13" s="1349"/>
      <c r="C13" s="1349"/>
      <c r="D13" s="1349"/>
      <c r="E13" s="1349"/>
      <c r="F13" s="1349"/>
      <c r="G13" s="1349"/>
      <c r="H13" s="1349"/>
      <c r="I13" s="1349"/>
      <c r="J13" s="1349"/>
      <c r="K13" s="1349"/>
      <c r="L13" s="1350"/>
      <c r="M13" s="1351" t="s">
        <v>1</v>
      </c>
      <c r="N13" s="1351"/>
      <c r="O13" s="1351"/>
      <c r="P13" s="1351"/>
      <c r="Q13" s="1351"/>
      <c r="R13" s="1351"/>
      <c r="S13" s="1351"/>
      <c r="T13" s="1352"/>
    </row>
    <row r="14" spans="1:20" ht="32.25" customHeight="1" thickBot="1">
      <c r="A14" s="1353" t="s">
        <v>27</v>
      </c>
      <c r="B14" s="1362" t="s">
        <v>262</v>
      </c>
      <c r="C14" s="1362" t="s">
        <v>263</v>
      </c>
      <c r="D14" s="1353" t="s">
        <v>26</v>
      </c>
      <c r="E14" s="1355" t="s">
        <v>19</v>
      </c>
      <c r="F14" s="1357" t="s">
        <v>11</v>
      </c>
      <c r="G14" s="1358"/>
      <c r="H14" s="1358"/>
      <c r="I14" s="1359"/>
      <c r="J14" s="1360" t="s">
        <v>20</v>
      </c>
      <c r="K14" s="1360" t="s">
        <v>21</v>
      </c>
      <c r="L14" s="1360" t="s">
        <v>2</v>
      </c>
      <c r="M14" s="1364" t="s">
        <v>22</v>
      </c>
      <c r="N14" s="1366" t="s">
        <v>3</v>
      </c>
      <c r="O14" s="1367"/>
      <c r="P14" s="1368"/>
      <c r="Q14" s="1369" t="s">
        <v>164</v>
      </c>
      <c r="R14" s="1404" t="s">
        <v>5</v>
      </c>
      <c r="S14" s="54" t="s">
        <v>29</v>
      </c>
      <c r="T14" s="1371" t="s">
        <v>0</v>
      </c>
    </row>
    <row r="15" spans="1:20" ht="27.75" customHeight="1" thickBot="1">
      <c r="A15" s="1354"/>
      <c r="B15" s="1363"/>
      <c r="C15" s="1363"/>
      <c r="D15" s="1354"/>
      <c r="E15" s="1356"/>
      <c r="F15" s="154" t="s">
        <v>12</v>
      </c>
      <c r="G15" s="154" t="s">
        <v>13</v>
      </c>
      <c r="H15" s="154" t="s">
        <v>14</v>
      </c>
      <c r="I15" s="154" t="s">
        <v>15</v>
      </c>
      <c r="J15" s="1361"/>
      <c r="K15" s="1361"/>
      <c r="L15" s="1361"/>
      <c r="M15" s="1365"/>
      <c r="N15" s="155" t="s">
        <v>30</v>
      </c>
      <c r="O15" s="156" t="s">
        <v>28</v>
      </c>
      <c r="P15" s="157" t="s">
        <v>31</v>
      </c>
      <c r="Q15" s="1370"/>
      <c r="R15" s="1405"/>
      <c r="S15" s="54"/>
      <c r="T15" s="1372"/>
    </row>
    <row r="16" spans="1:20" ht="60.75" customHeight="1">
      <c r="A16" s="1333">
        <v>1</v>
      </c>
      <c r="B16" s="1230" t="s">
        <v>267</v>
      </c>
      <c r="C16" s="1230" t="s">
        <v>326</v>
      </c>
      <c r="D16" s="1339" t="s">
        <v>609</v>
      </c>
      <c r="E16" s="371" t="s">
        <v>165</v>
      </c>
      <c r="F16" s="362">
        <v>1</v>
      </c>
      <c r="G16" s="364"/>
      <c r="H16" s="364"/>
      <c r="I16" s="364"/>
      <c r="J16" s="371" t="s">
        <v>166</v>
      </c>
      <c r="K16" s="566"/>
      <c r="L16" s="566"/>
      <c r="M16" s="369">
        <v>1</v>
      </c>
      <c r="N16" s="567"/>
      <c r="O16" s="567">
        <v>100</v>
      </c>
      <c r="P16" s="528" t="str">
        <f>P17</f>
        <v>P</v>
      </c>
      <c r="Q16" s="566"/>
      <c r="R16" s="1230" t="s">
        <v>394</v>
      </c>
      <c r="S16" s="1230" t="s">
        <v>167</v>
      </c>
      <c r="T16" s="1341" t="s">
        <v>395</v>
      </c>
    </row>
    <row r="17" spans="1:20" ht="75.75" customHeight="1">
      <c r="A17" s="1334"/>
      <c r="B17" s="1231"/>
      <c r="C17" s="1231"/>
      <c r="D17" s="1340"/>
      <c r="E17" s="341" t="s">
        <v>610</v>
      </c>
      <c r="F17" s="363">
        <v>1</v>
      </c>
      <c r="G17" s="343"/>
      <c r="H17" s="343"/>
      <c r="I17" s="343"/>
      <c r="J17" s="341" t="s">
        <v>615</v>
      </c>
      <c r="K17" s="348"/>
      <c r="L17" s="348"/>
      <c r="M17" s="344">
        <v>1</v>
      </c>
      <c r="N17" s="568"/>
      <c r="O17" s="568">
        <v>100</v>
      </c>
      <c r="P17" s="530" t="str">
        <f>P18</f>
        <v>P</v>
      </c>
      <c r="Q17" s="348"/>
      <c r="R17" s="1231"/>
      <c r="S17" s="1231"/>
      <c r="T17" s="1342"/>
    </row>
    <row r="18" spans="1:20" ht="60.75" customHeight="1">
      <c r="A18" s="1334"/>
      <c r="B18" s="1231"/>
      <c r="C18" s="1231"/>
      <c r="D18" s="1340"/>
      <c r="E18" s="341" t="s">
        <v>168</v>
      </c>
      <c r="F18" s="363">
        <v>1</v>
      </c>
      <c r="G18" s="343"/>
      <c r="H18" s="343"/>
      <c r="I18" s="343"/>
      <c r="J18" s="341" t="s">
        <v>169</v>
      </c>
      <c r="K18" s="348"/>
      <c r="L18" s="348"/>
      <c r="M18" s="344">
        <v>1</v>
      </c>
      <c r="N18" s="568"/>
      <c r="O18" s="568">
        <v>100</v>
      </c>
      <c r="P18" s="530" t="str">
        <f>P19</f>
        <v>P</v>
      </c>
      <c r="Q18" s="348"/>
      <c r="R18" s="1231"/>
      <c r="S18" s="1231"/>
      <c r="T18" s="1342"/>
    </row>
    <row r="19" spans="1:20" ht="61.5" customHeight="1">
      <c r="A19" s="1334"/>
      <c r="B19" s="1231"/>
      <c r="C19" s="1231"/>
      <c r="D19" s="1340"/>
      <c r="E19" s="341" t="s">
        <v>611</v>
      </c>
      <c r="F19" s="363">
        <v>1</v>
      </c>
      <c r="G19" s="343"/>
      <c r="H19" s="343"/>
      <c r="I19" s="343"/>
      <c r="J19" s="341" t="s">
        <v>616</v>
      </c>
      <c r="K19" s="348"/>
      <c r="L19" s="348"/>
      <c r="M19" s="344">
        <v>1</v>
      </c>
      <c r="N19" s="568"/>
      <c r="O19" s="568">
        <v>100</v>
      </c>
      <c r="P19" s="530" t="str">
        <f>P20</f>
        <v>P</v>
      </c>
      <c r="Q19" s="348"/>
      <c r="R19" s="1231"/>
      <c r="S19" s="1231"/>
      <c r="T19" s="1342"/>
    </row>
    <row r="20" spans="1:20" ht="36.75" customHeight="1">
      <c r="A20" s="1334"/>
      <c r="B20" s="1231"/>
      <c r="C20" s="1231"/>
      <c r="D20" s="1340"/>
      <c r="E20" s="341" t="s">
        <v>612</v>
      </c>
      <c r="F20" s="363">
        <v>1</v>
      </c>
      <c r="G20" s="569"/>
      <c r="H20" s="343"/>
      <c r="I20" s="343"/>
      <c r="J20" s="341" t="s">
        <v>617</v>
      </c>
      <c r="K20" s="570">
        <v>0</v>
      </c>
      <c r="L20" s="348"/>
      <c r="M20" s="344">
        <v>1</v>
      </c>
      <c r="N20" s="344">
        <v>0</v>
      </c>
      <c r="O20" s="345">
        <v>1</v>
      </c>
      <c r="P20" s="530" t="str">
        <f>P21</f>
        <v>P</v>
      </c>
      <c r="Q20" s="348"/>
      <c r="R20" s="1231"/>
      <c r="S20" s="1231"/>
      <c r="T20" s="1342"/>
    </row>
    <row r="21" spans="1:20" ht="42.75">
      <c r="A21" s="1334"/>
      <c r="B21" s="1231"/>
      <c r="C21" s="1231"/>
      <c r="D21" s="1340"/>
      <c r="E21" s="341" t="s">
        <v>613</v>
      </c>
      <c r="F21" s="363">
        <v>1</v>
      </c>
      <c r="G21" s="343"/>
      <c r="H21" s="343"/>
      <c r="I21" s="343"/>
      <c r="J21" s="374" t="s">
        <v>170</v>
      </c>
      <c r="K21" s="570">
        <v>0</v>
      </c>
      <c r="L21" s="348"/>
      <c r="M21" s="344">
        <v>1</v>
      </c>
      <c r="N21" s="344">
        <f t="shared" ref="N21:N25" si="0">IF(M21&lt;1,M21-AVERAGE(F21:I21),M21-(SUM(F21:I21)))</f>
        <v>0</v>
      </c>
      <c r="O21" s="345">
        <v>1</v>
      </c>
      <c r="P21" s="530" t="str">
        <f t="shared" ref="P21:P25" si="1">IF(O21&lt;=V$16,"T",IF(O21&lt;$Y$16,"R",IF(O21&gt;=$Y$16,"P")))</f>
        <v>P</v>
      </c>
      <c r="Q21" s="348"/>
      <c r="R21" s="1231" t="s">
        <v>405</v>
      </c>
      <c r="S21" s="1231" t="s">
        <v>722</v>
      </c>
      <c r="T21" s="1342" t="s">
        <v>406</v>
      </c>
    </row>
    <row r="22" spans="1:20" ht="42.75">
      <c r="A22" s="1334"/>
      <c r="B22" s="1231"/>
      <c r="C22" s="1231"/>
      <c r="D22" s="1340" t="s">
        <v>614</v>
      </c>
      <c r="E22" s="341" t="s">
        <v>171</v>
      </c>
      <c r="F22" s="363">
        <v>1</v>
      </c>
      <c r="G22" s="548"/>
      <c r="H22" s="343"/>
      <c r="I22" s="343"/>
      <c r="J22" s="374" t="s">
        <v>618</v>
      </c>
      <c r="K22" s="570">
        <v>0</v>
      </c>
      <c r="L22" s="348"/>
      <c r="M22" s="344">
        <v>1</v>
      </c>
      <c r="N22" s="344">
        <f t="shared" si="0"/>
        <v>0</v>
      </c>
      <c r="O22" s="345">
        <v>1</v>
      </c>
      <c r="P22" s="530" t="str">
        <f t="shared" si="1"/>
        <v>P</v>
      </c>
      <c r="Q22" s="348"/>
      <c r="R22" s="1231"/>
      <c r="S22" s="1231"/>
      <c r="T22" s="1342"/>
    </row>
    <row r="23" spans="1:20" ht="42.75">
      <c r="A23" s="1334"/>
      <c r="B23" s="1231"/>
      <c r="C23" s="1231"/>
      <c r="D23" s="1340"/>
      <c r="E23" s="341" t="s">
        <v>172</v>
      </c>
      <c r="F23" s="363">
        <v>6</v>
      </c>
      <c r="G23" s="343"/>
      <c r="H23" s="343"/>
      <c r="I23" s="343"/>
      <c r="J23" s="374" t="s">
        <v>173</v>
      </c>
      <c r="K23" s="570">
        <v>0</v>
      </c>
      <c r="L23" s="348"/>
      <c r="M23" s="344">
        <v>6</v>
      </c>
      <c r="N23" s="344">
        <f t="shared" si="0"/>
        <v>0</v>
      </c>
      <c r="O23" s="345">
        <v>1</v>
      </c>
      <c r="P23" s="530" t="str">
        <f t="shared" si="1"/>
        <v>P</v>
      </c>
      <c r="Q23" s="348"/>
      <c r="R23" s="1231"/>
      <c r="S23" s="1231"/>
      <c r="T23" s="1342"/>
    </row>
    <row r="24" spans="1:20" ht="42.75">
      <c r="A24" s="1334"/>
      <c r="B24" s="1231"/>
      <c r="C24" s="1231"/>
      <c r="D24" s="1340"/>
      <c r="E24" s="341" t="s">
        <v>174</v>
      </c>
      <c r="F24" s="363">
        <v>1</v>
      </c>
      <c r="G24" s="343"/>
      <c r="H24" s="343"/>
      <c r="I24" s="343"/>
      <c r="J24" s="374" t="s">
        <v>175</v>
      </c>
      <c r="K24" s="570">
        <v>0</v>
      </c>
      <c r="L24" s="348"/>
      <c r="M24" s="344">
        <v>1</v>
      </c>
      <c r="N24" s="344">
        <f t="shared" si="0"/>
        <v>0</v>
      </c>
      <c r="O24" s="345">
        <f>IF(M24&lt;1,(AVERAGE(F24:I24)/M24),SUM(F24:I24)/M24)</f>
        <v>1</v>
      </c>
      <c r="P24" s="530" t="str">
        <f>IF(O24&lt;=V$16,"T",IF(O24&lt;$Y$16,"R",IF(O24&gt;=$Y$16,"P")))</f>
        <v>P</v>
      </c>
      <c r="Q24" s="348"/>
      <c r="R24" s="1231"/>
      <c r="S24" s="1231"/>
      <c r="T24" s="1342"/>
    </row>
    <row r="25" spans="1:20" ht="64.5" customHeight="1" thickBot="1">
      <c r="A25" s="1335"/>
      <c r="B25" s="1232"/>
      <c r="C25" s="1232"/>
      <c r="D25" s="1344"/>
      <c r="E25" s="380" t="s">
        <v>176</v>
      </c>
      <c r="F25" s="571">
        <v>2</v>
      </c>
      <c r="G25" s="572"/>
      <c r="H25" s="372"/>
      <c r="I25" s="372"/>
      <c r="J25" s="375" t="s">
        <v>619</v>
      </c>
      <c r="K25" s="563">
        <v>0</v>
      </c>
      <c r="L25" s="564"/>
      <c r="M25" s="378">
        <v>2</v>
      </c>
      <c r="N25" s="378">
        <f t="shared" si="0"/>
        <v>0</v>
      </c>
      <c r="O25" s="381">
        <v>1</v>
      </c>
      <c r="P25" s="534" t="str">
        <f t="shared" si="1"/>
        <v>P</v>
      </c>
      <c r="Q25" s="564"/>
      <c r="R25" s="1232"/>
      <c r="S25" s="1232"/>
      <c r="T25" s="1343"/>
    </row>
    <row r="26" spans="1:20" ht="16.5">
      <c r="A26" s="61" t="s">
        <v>24</v>
      </c>
      <c r="B26" s="61"/>
      <c r="C26" s="61"/>
      <c r="D26" s="61"/>
      <c r="E26" s="47"/>
      <c r="F26" s="47"/>
      <c r="G26" s="47"/>
      <c r="H26" s="47"/>
      <c r="I26" s="47"/>
      <c r="J26" s="47"/>
      <c r="K26" s="47"/>
      <c r="L26" s="47"/>
      <c r="M26" s="47"/>
      <c r="N26" s="47"/>
      <c r="O26" s="47"/>
      <c r="P26" s="47"/>
      <c r="Q26" s="47"/>
      <c r="R26" s="47"/>
      <c r="S26" s="47"/>
      <c r="T26" s="47"/>
    </row>
    <row r="27" spans="1:20" ht="15.75">
      <c r="A27" s="47"/>
      <c r="B27" s="47"/>
      <c r="C27" s="47"/>
      <c r="D27" s="47"/>
      <c r="E27" s="47"/>
      <c r="F27" s="47"/>
      <c r="G27" s="47"/>
      <c r="H27" s="47"/>
      <c r="I27" s="47"/>
      <c r="J27" s="47"/>
      <c r="K27" s="47"/>
      <c r="L27" s="47"/>
      <c r="M27" s="47"/>
      <c r="N27" s="47"/>
      <c r="O27" s="47"/>
      <c r="P27" s="47"/>
      <c r="Q27" s="47"/>
      <c r="R27" s="47"/>
      <c r="S27" s="47"/>
      <c r="T27" s="47"/>
    </row>
    <row r="28" spans="1:20" ht="15.75">
      <c r="A28" s="1336"/>
      <c r="B28" s="1337"/>
      <c r="C28" s="1337"/>
      <c r="D28" s="1337"/>
      <c r="E28" s="1337"/>
      <c r="F28" s="1337"/>
      <c r="G28" s="1337"/>
      <c r="H28" s="1337"/>
      <c r="I28" s="1337"/>
      <c r="J28" s="1337"/>
      <c r="K28" s="1337"/>
      <c r="L28" s="1337"/>
      <c r="M28" s="1337"/>
      <c r="N28" s="1337"/>
      <c r="O28" s="1337"/>
      <c r="P28" s="1337"/>
      <c r="Q28" s="1337"/>
      <c r="R28" s="1337"/>
      <c r="S28" s="1337"/>
      <c r="T28" s="1338"/>
    </row>
    <row r="29" spans="1:20" ht="15.75">
      <c r="A29" s="1336"/>
      <c r="B29" s="1337"/>
      <c r="C29" s="1337"/>
      <c r="D29" s="1337"/>
      <c r="E29" s="1337"/>
      <c r="F29" s="1337"/>
      <c r="G29" s="1337"/>
      <c r="H29" s="1337"/>
      <c r="I29" s="1337"/>
      <c r="J29" s="1337"/>
      <c r="K29" s="1337"/>
      <c r="L29" s="1337"/>
      <c r="M29" s="1337"/>
      <c r="N29" s="1337"/>
      <c r="O29" s="1337"/>
      <c r="P29" s="1337"/>
      <c r="Q29" s="1337"/>
      <c r="R29" s="1337"/>
      <c r="S29" s="1337"/>
      <c r="T29" s="1338"/>
    </row>
    <row r="30" spans="1:20" ht="15.75">
      <c r="A30" s="1336"/>
      <c r="B30" s="1337"/>
      <c r="C30" s="1337"/>
      <c r="D30" s="1337"/>
      <c r="E30" s="1337"/>
      <c r="F30" s="1337"/>
      <c r="G30" s="1337"/>
      <c r="H30" s="1337"/>
      <c r="I30" s="1337"/>
      <c r="J30" s="1337"/>
      <c r="K30" s="1337"/>
      <c r="L30" s="1337"/>
      <c r="M30" s="1337"/>
      <c r="N30" s="1337"/>
      <c r="O30" s="1337"/>
      <c r="P30" s="1337"/>
      <c r="Q30" s="1337"/>
      <c r="R30" s="1337"/>
      <c r="S30" s="1337"/>
      <c r="T30" s="1338"/>
    </row>
    <row r="31" spans="1:20" ht="15.75">
      <c r="A31" s="1336"/>
      <c r="B31" s="1337"/>
      <c r="C31" s="1337"/>
      <c r="D31" s="1337"/>
      <c r="E31" s="1337"/>
      <c r="F31" s="1337"/>
      <c r="G31" s="1337"/>
      <c r="H31" s="1337"/>
      <c r="I31" s="1337"/>
      <c r="J31" s="1337"/>
      <c r="K31" s="1337"/>
      <c r="L31" s="1337"/>
      <c r="M31" s="1337"/>
      <c r="N31" s="1337"/>
      <c r="O31" s="1337"/>
      <c r="P31" s="1337"/>
      <c r="Q31" s="1337"/>
      <c r="R31" s="1337"/>
      <c r="S31" s="1337"/>
      <c r="T31" s="1338"/>
    </row>
    <row r="32" spans="1:20" ht="15.75">
      <c r="A32" s="1336"/>
      <c r="B32" s="1337"/>
      <c r="C32" s="1337"/>
      <c r="D32" s="1337"/>
      <c r="E32" s="1337"/>
      <c r="F32" s="1337"/>
      <c r="G32" s="1337"/>
      <c r="H32" s="1337"/>
      <c r="I32" s="1337"/>
      <c r="J32" s="1337"/>
      <c r="K32" s="1337"/>
      <c r="L32" s="1337"/>
      <c r="M32" s="1337"/>
      <c r="N32" s="1337"/>
      <c r="O32" s="1337"/>
      <c r="P32" s="1337"/>
      <c r="Q32" s="1337"/>
      <c r="R32" s="1337"/>
      <c r="S32" s="1337"/>
      <c r="T32" s="1338"/>
    </row>
    <row r="33" spans="1:20" ht="15.75">
      <c r="A33" s="1336"/>
      <c r="B33" s="1337"/>
      <c r="C33" s="1337"/>
      <c r="D33" s="1337"/>
      <c r="E33" s="1337"/>
      <c r="F33" s="1337"/>
      <c r="G33" s="1337"/>
      <c r="H33" s="1337"/>
      <c r="I33" s="1337"/>
      <c r="J33" s="1337"/>
      <c r="K33" s="1337"/>
      <c r="L33" s="1337"/>
      <c r="M33" s="1337"/>
      <c r="N33" s="1337"/>
      <c r="O33" s="1337"/>
      <c r="P33" s="1337"/>
      <c r="Q33" s="1337"/>
      <c r="R33" s="1337"/>
      <c r="S33" s="1337"/>
      <c r="T33" s="1338"/>
    </row>
    <row r="34" spans="1:20" ht="15.75">
      <c r="A34" s="1336"/>
      <c r="B34" s="1337"/>
      <c r="C34" s="1337"/>
      <c r="D34" s="1337"/>
      <c r="E34" s="1337"/>
      <c r="F34" s="1337"/>
      <c r="G34" s="1337"/>
      <c r="H34" s="1337"/>
      <c r="I34" s="1337"/>
      <c r="J34" s="1337"/>
      <c r="K34" s="1337"/>
      <c r="L34" s="1337"/>
      <c r="M34" s="1337"/>
      <c r="N34" s="1337"/>
      <c r="O34" s="1337"/>
      <c r="P34" s="1337"/>
      <c r="Q34" s="1337"/>
      <c r="R34" s="1337"/>
      <c r="S34" s="1337"/>
      <c r="T34" s="1338"/>
    </row>
    <row r="35" spans="1:20" ht="15.75">
      <c r="A35" s="1336"/>
      <c r="B35" s="1337"/>
      <c r="C35" s="1337"/>
      <c r="D35" s="1337"/>
      <c r="E35" s="1337"/>
      <c r="F35" s="1337"/>
      <c r="G35" s="1337"/>
      <c r="H35" s="1337"/>
      <c r="I35" s="1337"/>
      <c r="J35" s="1337"/>
      <c r="K35" s="1337"/>
      <c r="L35" s="1337"/>
      <c r="M35" s="1337"/>
      <c r="N35" s="1337"/>
      <c r="O35" s="1337"/>
      <c r="P35" s="1337"/>
      <c r="Q35" s="1337"/>
      <c r="R35" s="1337"/>
      <c r="S35" s="1337"/>
      <c r="T35" s="1338"/>
    </row>
    <row r="36" spans="1:20" ht="15.75">
      <c r="A36" s="1336"/>
      <c r="B36" s="1337"/>
      <c r="C36" s="1337"/>
      <c r="D36" s="1337"/>
      <c r="E36" s="1337"/>
      <c r="F36" s="1337"/>
      <c r="G36" s="1337"/>
      <c r="H36" s="1337"/>
      <c r="I36" s="1337"/>
      <c r="J36" s="1337"/>
      <c r="K36" s="1337"/>
      <c r="L36" s="1337"/>
      <c r="M36" s="1337"/>
      <c r="N36" s="1337"/>
      <c r="O36" s="1337"/>
      <c r="P36" s="1337"/>
      <c r="Q36" s="1337"/>
      <c r="R36" s="1337"/>
      <c r="S36" s="1337"/>
      <c r="T36" s="1338"/>
    </row>
    <row r="37" spans="1:20" ht="15.75">
      <c r="A37" s="1336"/>
      <c r="B37" s="1337"/>
      <c r="C37" s="1337"/>
      <c r="D37" s="1337"/>
      <c r="E37" s="1337"/>
      <c r="F37" s="1337"/>
      <c r="G37" s="1337"/>
      <c r="H37" s="1337"/>
      <c r="I37" s="1337"/>
      <c r="J37" s="1337"/>
      <c r="K37" s="1337"/>
      <c r="L37" s="1337"/>
      <c r="M37" s="1337"/>
      <c r="N37" s="1337"/>
      <c r="O37" s="1337"/>
      <c r="P37" s="1337"/>
      <c r="Q37" s="1337"/>
      <c r="R37" s="1337"/>
      <c r="S37" s="1337"/>
      <c r="T37" s="1338"/>
    </row>
    <row r="38" spans="1:20" ht="15.75">
      <c r="A38" s="1336"/>
      <c r="B38" s="1337"/>
      <c r="C38" s="1337"/>
      <c r="D38" s="1337"/>
      <c r="E38" s="1337"/>
      <c r="F38" s="1337"/>
      <c r="G38" s="1337"/>
      <c r="H38" s="1337"/>
      <c r="I38" s="1337"/>
      <c r="J38" s="1337"/>
      <c r="K38" s="1337"/>
      <c r="L38" s="1337"/>
      <c r="M38" s="1337"/>
      <c r="N38" s="1337"/>
      <c r="O38" s="1337"/>
      <c r="P38" s="1337"/>
      <c r="Q38" s="1337"/>
      <c r="R38" s="1337"/>
      <c r="S38" s="1337"/>
      <c r="T38" s="1338"/>
    </row>
  </sheetData>
  <mergeCells count="53">
    <mergeCell ref="T14:T15"/>
    <mergeCell ref="A2:E4"/>
    <mergeCell ref="F2:M2"/>
    <mergeCell ref="N2:T2"/>
    <mergeCell ref="F3:M4"/>
    <mergeCell ref="N3:T3"/>
    <mergeCell ref="N4:T4"/>
    <mergeCell ref="A9:E9"/>
    <mergeCell ref="A6:E6"/>
    <mergeCell ref="F6:M6"/>
    <mergeCell ref="A7:E7"/>
    <mergeCell ref="F7:M7"/>
    <mergeCell ref="A8:E8"/>
    <mergeCell ref="F8:M8"/>
    <mergeCell ref="F9:M9"/>
    <mergeCell ref="R14:R15"/>
    <mergeCell ref="D22:D25"/>
    <mergeCell ref="A11:T11"/>
    <mergeCell ref="A13:L13"/>
    <mergeCell ref="M13:T13"/>
    <mergeCell ref="A14:A15"/>
    <mergeCell ref="D14:D15"/>
    <mergeCell ref="E14:E15"/>
    <mergeCell ref="F14:I14"/>
    <mergeCell ref="J14:J15"/>
    <mergeCell ref="B14:B15"/>
    <mergeCell ref="C14:C15"/>
    <mergeCell ref="K14:K15"/>
    <mergeCell ref="L14:L15"/>
    <mergeCell ref="M14:M15"/>
    <mergeCell ref="N14:P14"/>
    <mergeCell ref="Q14:Q15"/>
    <mergeCell ref="S16:S20"/>
    <mergeCell ref="T16:T20"/>
    <mergeCell ref="R21:R25"/>
    <mergeCell ref="S21:S25"/>
    <mergeCell ref="T21:T25"/>
    <mergeCell ref="A16:A25"/>
    <mergeCell ref="C16:C25"/>
    <mergeCell ref="A38:T38"/>
    <mergeCell ref="A28:T28"/>
    <mergeCell ref="A29:T29"/>
    <mergeCell ref="A30:T30"/>
    <mergeCell ref="A31:T31"/>
    <mergeCell ref="A32:T32"/>
    <mergeCell ref="A33:T33"/>
    <mergeCell ref="A34:T34"/>
    <mergeCell ref="A35:T35"/>
    <mergeCell ref="A36:T36"/>
    <mergeCell ref="A37:T37"/>
    <mergeCell ref="B16:B25"/>
    <mergeCell ref="D16:D21"/>
    <mergeCell ref="R16:R20"/>
  </mergeCells>
  <conditionalFormatting sqref="P16:P25">
    <cfRule type="containsText" dxfId="89" priority="1" stopIfTrue="1" operator="containsText" text="P">
      <formula>NOT(ISERROR(SEARCH("P",P16)))</formula>
    </cfRule>
    <cfRule type="containsText" dxfId="88" priority="2" stopIfTrue="1" operator="containsText" text="R">
      <formula>NOT(ISERROR(SEARCH("R",P16)))</formula>
    </cfRule>
    <cfRule type="containsText" dxfId="87" priority="3" stopIfTrue="1" operator="containsText" text="T">
      <formula>NOT(ISERROR(SEARCH("T",P16)))</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4"/>
  <sheetViews>
    <sheetView topLeftCell="A14" zoomScale="78" zoomScaleNormal="78" workbookViewId="0">
      <selection activeCell="C17" sqref="C17:C32"/>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8.28515625" style="1" customWidth="1"/>
    <col min="7" max="7" width="10.42578125" style="1" customWidth="1"/>
    <col min="8" max="8" width="7.5703125" style="1" customWidth="1"/>
    <col min="9" max="9" width="8.8554687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917"/>
      <c r="B2" s="918"/>
      <c r="C2" s="918"/>
      <c r="D2" s="918"/>
      <c r="E2" s="919"/>
      <c r="F2" s="926" t="s">
        <v>18</v>
      </c>
      <c r="G2" s="927"/>
      <c r="H2" s="927"/>
      <c r="I2" s="927"/>
      <c r="J2" s="927"/>
      <c r="K2" s="927"/>
      <c r="L2" s="927"/>
      <c r="M2" s="928"/>
      <c r="N2" s="899" t="s">
        <v>512</v>
      </c>
      <c r="O2" s="900"/>
      <c r="P2" s="900"/>
      <c r="Q2" s="900"/>
      <c r="R2" s="900"/>
      <c r="S2" s="900"/>
      <c r="T2" s="901"/>
    </row>
    <row r="3" spans="1:20" ht="14.25" thickBot="1">
      <c r="A3" s="920"/>
      <c r="B3" s="921"/>
      <c r="C3" s="921"/>
      <c r="D3" s="921"/>
      <c r="E3" s="922"/>
      <c r="F3" s="902" t="s">
        <v>17</v>
      </c>
      <c r="G3" s="903"/>
      <c r="H3" s="903"/>
      <c r="I3" s="903"/>
      <c r="J3" s="903"/>
      <c r="K3" s="903"/>
      <c r="L3" s="903"/>
      <c r="M3" s="904"/>
      <c r="N3" s="908" t="s">
        <v>23</v>
      </c>
      <c r="O3" s="909"/>
      <c r="P3" s="909"/>
      <c r="Q3" s="909"/>
      <c r="R3" s="909"/>
      <c r="S3" s="909"/>
      <c r="T3" s="910"/>
    </row>
    <row r="4" spans="1:20" ht="14.25" thickBot="1">
      <c r="A4" s="923"/>
      <c r="B4" s="924"/>
      <c r="C4" s="924"/>
      <c r="D4" s="924"/>
      <c r="E4" s="925"/>
      <c r="F4" s="905"/>
      <c r="G4" s="906"/>
      <c r="H4" s="906"/>
      <c r="I4" s="906"/>
      <c r="J4" s="906"/>
      <c r="K4" s="906"/>
      <c r="L4" s="906"/>
      <c r="M4" s="907"/>
      <c r="N4" s="911" t="s">
        <v>8</v>
      </c>
      <c r="O4" s="912"/>
      <c r="P4" s="912"/>
      <c r="Q4" s="912"/>
      <c r="R4" s="912"/>
      <c r="S4" s="912"/>
      <c r="T4" s="913"/>
    </row>
    <row r="5" spans="1:20">
      <c r="A5" s="2"/>
      <c r="B5" s="2"/>
      <c r="C5" s="2"/>
      <c r="D5" s="2"/>
      <c r="E5" s="2"/>
      <c r="F5" s="2"/>
      <c r="G5" s="2"/>
      <c r="H5" s="2"/>
      <c r="I5" s="2"/>
      <c r="J5" s="3"/>
      <c r="K5" s="3"/>
      <c r="L5" s="4"/>
      <c r="M5" s="4"/>
      <c r="N5" s="4"/>
      <c r="O5" s="4"/>
      <c r="P5" s="4"/>
      <c r="Q5" s="4"/>
      <c r="R5" s="4"/>
      <c r="S5" s="4"/>
      <c r="T5" s="4"/>
    </row>
    <row r="6" spans="1:20">
      <c r="A6" s="872" t="s">
        <v>10</v>
      </c>
      <c r="B6" s="872"/>
      <c r="C6" s="872"/>
      <c r="D6" s="872"/>
      <c r="E6" s="872"/>
      <c r="F6" s="914" t="s">
        <v>177</v>
      </c>
      <c r="G6" s="915"/>
      <c r="H6" s="915"/>
      <c r="I6" s="915"/>
      <c r="J6" s="915"/>
      <c r="K6" s="915"/>
      <c r="L6" s="915"/>
      <c r="M6" s="916"/>
      <c r="N6" s="4"/>
      <c r="O6" s="4"/>
      <c r="P6" s="4"/>
      <c r="Q6" s="4"/>
      <c r="R6" s="4"/>
      <c r="S6" s="4"/>
      <c r="T6" s="4"/>
    </row>
    <row r="7" spans="1:20" ht="15">
      <c r="A7" s="872" t="s">
        <v>25</v>
      </c>
      <c r="B7" s="872"/>
      <c r="C7" s="872"/>
      <c r="D7" s="872"/>
      <c r="E7" s="872"/>
      <c r="F7" s="873">
        <v>2025</v>
      </c>
      <c r="G7" s="874"/>
      <c r="H7" s="874"/>
      <c r="I7" s="874"/>
      <c r="J7" s="874"/>
      <c r="K7" s="874"/>
      <c r="L7" s="874"/>
      <c r="M7" s="875"/>
      <c r="N7" s="4"/>
      <c r="O7" s="4"/>
      <c r="P7" s="4"/>
      <c r="Q7" s="4"/>
      <c r="R7" s="4"/>
      <c r="S7" s="4"/>
      <c r="T7" s="4"/>
    </row>
    <row r="8" spans="1:20" ht="15">
      <c r="A8" s="872" t="s">
        <v>6</v>
      </c>
      <c r="B8" s="872"/>
      <c r="C8" s="872"/>
      <c r="D8" s="872"/>
      <c r="E8" s="872"/>
      <c r="F8" s="873" t="s">
        <v>745</v>
      </c>
      <c r="G8" s="874"/>
      <c r="H8" s="874"/>
      <c r="I8" s="874"/>
      <c r="J8" s="874"/>
      <c r="K8" s="874"/>
      <c r="L8" s="874"/>
      <c r="M8" s="875"/>
      <c r="N8" s="4"/>
      <c r="O8" s="4"/>
      <c r="P8" s="4"/>
      <c r="Q8" s="4"/>
      <c r="R8" s="4"/>
      <c r="S8" s="4"/>
      <c r="T8" s="4"/>
    </row>
    <row r="9" spans="1:20" ht="15">
      <c r="A9" s="872" t="s">
        <v>7</v>
      </c>
      <c r="B9" s="872"/>
      <c r="C9" s="872"/>
      <c r="D9" s="872"/>
      <c r="E9" s="872"/>
      <c r="F9" s="873" t="s">
        <v>746</v>
      </c>
      <c r="G9" s="874"/>
      <c r="H9" s="874"/>
      <c r="I9" s="874"/>
      <c r="J9" s="874"/>
      <c r="K9" s="874"/>
      <c r="L9" s="874"/>
      <c r="M9" s="875"/>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407" t="s">
        <v>9</v>
      </c>
      <c r="B11" s="1408"/>
      <c r="C11" s="1408"/>
      <c r="D11" s="1408"/>
      <c r="E11" s="1408"/>
      <c r="F11" s="1408"/>
      <c r="G11" s="1408"/>
      <c r="H11" s="1408"/>
      <c r="I11" s="1408"/>
      <c r="J11" s="1408"/>
      <c r="K11" s="1408"/>
      <c r="L11" s="1408"/>
      <c r="M11" s="1408"/>
      <c r="N11" s="1408"/>
      <c r="O11" s="1408"/>
      <c r="P11" s="1408"/>
      <c r="Q11" s="1408"/>
      <c r="R11" s="1408"/>
      <c r="S11" s="1408"/>
      <c r="T11" s="1409"/>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79" t="s">
        <v>16</v>
      </c>
      <c r="B13" s="880"/>
      <c r="C13" s="880"/>
      <c r="D13" s="880"/>
      <c r="E13" s="880"/>
      <c r="F13" s="880"/>
      <c r="G13" s="880"/>
      <c r="H13" s="880"/>
      <c r="I13" s="880"/>
      <c r="J13" s="880"/>
      <c r="K13" s="880"/>
      <c r="L13" s="881"/>
      <c r="M13" s="882" t="s">
        <v>1</v>
      </c>
      <c r="N13" s="882"/>
      <c r="O13" s="882"/>
      <c r="P13" s="882"/>
      <c r="Q13" s="882"/>
      <c r="R13" s="882"/>
      <c r="S13" s="882"/>
      <c r="T13" s="883"/>
    </row>
    <row r="14" spans="1:20" ht="15.75" customHeight="1" thickBot="1">
      <c r="A14" s="888" t="s">
        <v>27</v>
      </c>
      <c r="B14" s="897" t="s">
        <v>262</v>
      </c>
      <c r="C14" s="897" t="s">
        <v>263</v>
      </c>
      <c r="D14" s="888" t="s">
        <v>26</v>
      </c>
      <c r="E14" s="892" t="s">
        <v>19</v>
      </c>
      <c r="F14" s="894" t="s">
        <v>11</v>
      </c>
      <c r="G14" s="895"/>
      <c r="H14" s="895"/>
      <c r="I14" s="896"/>
      <c r="J14" s="884" t="s">
        <v>20</v>
      </c>
      <c r="K14" s="884" t="s">
        <v>21</v>
      </c>
      <c r="L14" s="884" t="s">
        <v>2</v>
      </c>
      <c r="M14" s="1002" t="s">
        <v>22</v>
      </c>
      <c r="N14" s="863" t="s">
        <v>3</v>
      </c>
      <c r="O14" s="864"/>
      <c r="P14" s="865"/>
      <c r="Q14" s="868" t="s">
        <v>164</v>
      </c>
      <c r="R14" s="868" t="s">
        <v>5</v>
      </c>
      <c r="S14" s="9" t="s">
        <v>29</v>
      </c>
      <c r="T14" s="1003" t="s">
        <v>0</v>
      </c>
    </row>
    <row r="15" spans="1:20" ht="39.75" customHeight="1" thickBot="1">
      <c r="A15" s="889"/>
      <c r="B15" s="898"/>
      <c r="C15" s="898"/>
      <c r="D15" s="889"/>
      <c r="E15" s="893"/>
      <c r="F15" s="11" t="s">
        <v>12</v>
      </c>
      <c r="G15" s="11" t="s">
        <v>13</v>
      </c>
      <c r="H15" s="11" t="s">
        <v>14</v>
      </c>
      <c r="I15" s="11" t="s">
        <v>15</v>
      </c>
      <c r="J15" s="885"/>
      <c r="K15" s="885"/>
      <c r="L15" s="885"/>
      <c r="M15" s="887"/>
      <c r="N15" s="24" t="s">
        <v>30</v>
      </c>
      <c r="O15" s="13" t="s">
        <v>28</v>
      </c>
      <c r="P15" s="14" t="s">
        <v>31</v>
      </c>
      <c r="Q15" s="867"/>
      <c r="R15" s="869"/>
      <c r="S15" s="15"/>
      <c r="T15" s="871"/>
    </row>
    <row r="16" spans="1:20">
      <c r="A16" s="325"/>
      <c r="B16" s="2"/>
      <c r="C16" s="2"/>
      <c r="D16" s="2"/>
      <c r="E16" s="2"/>
      <c r="F16" s="2"/>
      <c r="G16" s="2"/>
      <c r="H16" s="2"/>
      <c r="I16" s="2"/>
      <c r="J16" s="2"/>
      <c r="K16" s="2"/>
      <c r="L16" s="16"/>
      <c r="M16" s="2"/>
      <c r="P16" s="66"/>
      <c r="Q16" s="2"/>
      <c r="R16" s="2"/>
      <c r="S16" s="2"/>
      <c r="T16" s="326"/>
    </row>
    <row r="17" spans="1:20" ht="50.25" customHeight="1">
      <c r="A17" s="1133">
        <v>1</v>
      </c>
      <c r="B17" s="945" t="s">
        <v>272</v>
      </c>
      <c r="C17" s="945" t="s">
        <v>338</v>
      </c>
      <c r="D17" s="945" t="s">
        <v>429</v>
      </c>
      <c r="E17" s="594" t="s">
        <v>178</v>
      </c>
      <c r="F17" s="569">
        <v>1</v>
      </c>
      <c r="G17" s="569"/>
      <c r="H17" s="595"/>
      <c r="I17" s="595"/>
      <c r="J17" s="342" t="s">
        <v>362</v>
      </c>
      <c r="K17" s="1140">
        <v>2600000</v>
      </c>
      <c r="L17" s="543">
        <v>0</v>
      </c>
      <c r="M17" s="569">
        <v>1</v>
      </c>
      <c r="N17" s="344">
        <v>1</v>
      </c>
      <c r="O17" s="345">
        <v>1</v>
      </c>
      <c r="P17" s="530" t="str">
        <f t="shared" ref="P17:P32" si="0">IF(O17&lt;=V$17,"T",IF(O17&lt;$Y$17,"R",IF(O17&gt;=$Y$17,"P")))</f>
        <v>P</v>
      </c>
      <c r="Q17" s="343">
        <v>0</v>
      </c>
      <c r="R17" s="343" t="s">
        <v>367</v>
      </c>
      <c r="S17" s="945" t="s">
        <v>179</v>
      </c>
      <c r="T17" s="945" t="s">
        <v>180</v>
      </c>
    </row>
    <row r="18" spans="1:20" ht="42.75">
      <c r="A18" s="1133"/>
      <c r="B18" s="945"/>
      <c r="C18" s="945"/>
      <c r="D18" s="945"/>
      <c r="E18" s="594" t="s">
        <v>181</v>
      </c>
      <c r="F18" s="569">
        <v>1</v>
      </c>
      <c r="G18" s="569"/>
      <c r="H18" s="595"/>
      <c r="I18" s="595"/>
      <c r="J18" s="342" t="s">
        <v>363</v>
      </c>
      <c r="K18" s="1140"/>
      <c r="L18" s="347">
        <v>0</v>
      </c>
      <c r="M18" s="569">
        <v>1</v>
      </c>
      <c r="N18" s="462">
        <f>G18-M18</f>
        <v>-1</v>
      </c>
      <c r="O18" s="345">
        <v>1</v>
      </c>
      <c r="P18" s="530" t="str">
        <f t="shared" si="0"/>
        <v>P</v>
      </c>
      <c r="Q18" s="1133">
        <v>0</v>
      </c>
      <c r="R18" s="1133" t="s">
        <v>367</v>
      </c>
      <c r="S18" s="945"/>
      <c r="T18" s="945"/>
    </row>
    <row r="19" spans="1:20" ht="25.5" customHeight="1">
      <c r="A19" s="1133"/>
      <c r="B19" s="945"/>
      <c r="C19" s="945"/>
      <c r="D19" s="945"/>
      <c r="E19" s="594" t="s">
        <v>182</v>
      </c>
      <c r="F19" s="569">
        <v>1</v>
      </c>
      <c r="G19" s="569"/>
      <c r="H19" s="595"/>
      <c r="I19" s="595"/>
      <c r="J19" s="342" t="s">
        <v>364</v>
      </c>
      <c r="K19" s="1140"/>
      <c r="L19" s="347">
        <v>0</v>
      </c>
      <c r="M19" s="569">
        <v>1</v>
      </c>
      <c r="N19" s="344">
        <f>G19-M19</f>
        <v>-1</v>
      </c>
      <c r="O19" s="345">
        <v>1</v>
      </c>
      <c r="P19" s="530" t="str">
        <f t="shared" si="0"/>
        <v>P</v>
      </c>
      <c r="Q19" s="1133"/>
      <c r="R19" s="1133"/>
      <c r="S19" s="945"/>
      <c r="T19" s="945"/>
    </row>
    <row r="20" spans="1:20" ht="63.75" customHeight="1">
      <c r="A20" s="1133"/>
      <c r="B20" s="945"/>
      <c r="C20" s="945"/>
      <c r="D20" s="945"/>
      <c r="E20" s="594" t="s">
        <v>183</v>
      </c>
      <c r="F20" s="569">
        <v>1</v>
      </c>
      <c r="G20" s="569"/>
      <c r="H20" s="595"/>
      <c r="I20" s="595"/>
      <c r="J20" s="342" t="s">
        <v>362</v>
      </c>
      <c r="K20" s="1140"/>
      <c r="L20" s="347">
        <v>0</v>
      </c>
      <c r="M20" s="569">
        <v>1</v>
      </c>
      <c r="N20" s="462">
        <f>G20-M20</f>
        <v>-1</v>
      </c>
      <c r="O20" s="345">
        <v>1</v>
      </c>
      <c r="P20" s="530" t="str">
        <f t="shared" si="0"/>
        <v>P</v>
      </c>
      <c r="Q20" s="1133"/>
      <c r="R20" s="1133"/>
      <c r="S20" s="945"/>
      <c r="T20" s="945"/>
    </row>
    <row r="21" spans="1:20" ht="51" customHeight="1">
      <c r="A21" s="1133"/>
      <c r="B21" s="945"/>
      <c r="C21" s="945"/>
      <c r="D21" s="945"/>
      <c r="E21" s="594" t="s">
        <v>184</v>
      </c>
      <c r="F21" s="569">
        <v>1</v>
      </c>
      <c r="G21" s="569"/>
      <c r="H21" s="595"/>
      <c r="I21" s="595"/>
      <c r="J21" s="342" t="s">
        <v>365</v>
      </c>
      <c r="K21" s="1140"/>
      <c r="L21" s="347">
        <v>0</v>
      </c>
      <c r="M21" s="569">
        <v>1</v>
      </c>
      <c r="N21" s="344">
        <v>-2</v>
      </c>
      <c r="O21" s="345">
        <v>1</v>
      </c>
      <c r="P21" s="530" t="str">
        <f t="shared" si="0"/>
        <v>P</v>
      </c>
      <c r="Q21" s="1133"/>
      <c r="R21" s="1133"/>
      <c r="S21" s="945"/>
      <c r="T21" s="945"/>
    </row>
    <row r="22" spans="1:20" ht="44.25" customHeight="1">
      <c r="A22" s="1133"/>
      <c r="B22" s="945"/>
      <c r="C22" s="945"/>
      <c r="D22" s="945"/>
      <c r="E22" s="594" t="s">
        <v>185</v>
      </c>
      <c r="F22" s="569">
        <v>1</v>
      </c>
      <c r="G22" s="569"/>
      <c r="H22" s="595"/>
      <c r="I22" s="595"/>
      <c r="J22" s="342" t="s">
        <v>365</v>
      </c>
      <c r="K22" s="1140"/>
      <c r="L22" s="347">
        <v>0</v>
      </c>
      <c r="M22" s="569">
        <v>1</v>
      </c>
      <c r="N22" s="462">
        <f>G22-M22</f>
        <v>-1</v>
      </c>
      <c r="O22" s="345">
        <v>1</v>
      </c>
      <c r="P22" s="530" t="str">
        <f t="shared" si="0"/>
        <v>P</v>
      </c>
      <c r="Q22" s="1133"/>
      <c r="R22" s="1133"/>
      <c r="S22" s="945"/>
      <c r="T22" s="945"/>
    </row>
    <row r="23" spans="1:20" ht="38.25" customHeight="1">
      <c r="A23" s="1133"/>
      <c r="B23" s="945" t="s">
        <v>271</v>
      </c>
      <c r="C23" s="945"/>
      <c r="D23" s="945" t="s">
        <v>436</v>
      </c>
      <c r="E23" s="596" t="s">
        <v>430</v>
      </c>
      <c r="F23" s="569">
        <v>1</v>
      </c>
      <c r="G23" s="569"/>
      <c r="H23" s="595"/>
      <c r="I23" s="595"/>
      <c r="J23" s="342"/>
      <c r="K23" s="368"/>
      <c r="L23" s="597"/>
      <c r="M23" s="569">
        <v>1</v>
      </c>
      <c r="N23" s="462">
        <f t="shared" ref="N23:N27" si="1">G23-M23</f>
        <v>-1</v>
      </c>
      <c r="O23" s="345">
        <v>1</v>
      </c>
      <c r="P23" s="530" t="str">
        <f t="shared" si="0"/>
        <v>P</v>
      </c>
      <c r="Q23" s="377">
        <v>0</v>
      </c>
      <c r="R23" s="377" t="s">
        <v>367</v>
      </c>
      <c r="S23" s="1231"/>
      <c r="T23" s="1231"/>
    </row>
    <row r="24" spans="1:20" ht="38.25" customHeight="1">
      <c r="A24" s="1133"/>
      <c r="B24" s="945"/>
      <c r="C24" s="945"/>
      <c r="D24" s="945"/>
      <c r="E24" s="596" t="s">
        <v>431</v>
      </c>
      <c r="F24" s="569">
        <v>1</v>
      </c>
      <c r="G24" s="569"/>
      <c r="H24" s="595"/>
      <c r="I24" s="595"/>
      <c r="J24" s="342"/>
      <c r="K24" s="368"/>
      <c r="L24" s="597"/>
      <c r="M24" s="569">
        <v>1</v>
      </c>
      <c r="N24" s="462">
        <f t="shared" si="1"/>
        <v>-1</v>
      </c>
      <c r="O24" s="345">
        <v>0.01</v>
      </c>
      <c r="P24" s="530" t="str">
        <f t="shared" si="0"/>
        <v>P</v>
      </c>
      <c r="Q24" s="377">
        <v>0</v>
      </c>
      <c r="R24" s="377" t="s">
        <v>367</v>
      </c>
      <c r="S24" s="1231"/>
      <c r="T24" s="1231"/>
    </row>
    <row r="25" spans="1:20" ht="38.25" customHeight="1">
      <c r="A25" s="1133"/>
      <c r="B25" s="945"/>
      <c r="C25" s="945"/>
      <c r="D25" s="945"/>
      <c r="E25" s="596" t="s">
        <v>432</v>
      </c>
      <c r="F25" s="569">
        <v>1</v>
      </c>
      <c r="G25" s="569"/>
      <c r="H25" s="595"/>
      <c r="I25" s="595"/>
      <c r="J25" s="342"/>
      <c r="K25" s="368"/>
      <c r="L25" s="597"/>
      <c r="M25" s="569">
        <v>1</v>
      </c>
      <c r="N25" s="462">
        <f t="shared" si="1"/>
        <v>-1</v>
      </c>
      <c r="O25" s="345">
        <v>0.01</v>
      </c>
      <c r="P25" s="530" t="str">
        <f t="shared" si="0"/>
        <v>P</v>
      </c>
      <c r="Q25" s="377">
        <v>0</v>
      </c>
      <c r="R25" s="377" t="s">
        <v>367</v>
      </c>
      <c r="S25" s="1231"/>
      <c r="T25" s="1231"/>
    </row>
    <row r="26" spans="1:20" ht="38.25" customHeight="1">
      <c r="A26" s="1133"/>
      <c r="B26" s="945"/>
      <c r="C26" s="945"/>
      <c r="D26" s="945"/>
      <c r="E26" s="596" t="s">
        <v>433</v>
      </c>
      <c r="F26" s="569">
        <v>1</v>
      </c>
      <c r="G26" s="569"/>
      <c r="H26" s="595"/>
      <c r="I26" s="595"/>
      <c r="J26" s="342"/>
      <c r="K26" s="368"/>
      <c r="L26" s="597"/>
      <c r="M26" s="569">
        <v>1</v>
      </c>
      <c r="N26" s="462">
        <f t="shared" si="1"/>
        <v>-1</v>
      </c>
      <c r="O26" s="345">
        <v>0.01</v>
      </c>
      <c r="P26" s="530" t="str">
        <f t="shared" si="0"/>
        <v>P</v>
      </c>
      <c r="Q26" s="377">
        <v>0</v>
      </c>
      <c r="R26" s="377" t="s">
        <v>367</v>
      </c>
      <c r="S26" s="1231"/>
      <c r="T26" s="1231"/>
    </row>
    <row r="27" spans="1:20" ht="38.25" customHeight="1">
      <c r="A27" s="1133"/>
      <c r="B27" s="945"/>
      <c r="C27" s="945"/>
      <c r="D27" s="945"/>
      <c r="E27" s="596" t="s">
        <v>434</v>
      </c>
      <c r="F27" s="569">
        <v>1</v>
      </c>
      <c r="G27" s="569"/>
      <c r="H27" s="595"/>
      <c r="I27" s="595"/>
      <c r="J27" s="342"/>
      <c r="K27" s="368"/>
      <c r="L27" s="597"/>
      <c r="M27" s="569">
        <v>1</v>
      </c>
      <c r="N27" s="462">
        <f t="shared" si="1"/>
        <v>-1</v>
      </c>
      <c r="O27" s="345">
        <v>0.01</v>
      </c>
      <c r="P27" s="530" t="str">
        <f t="shared" si="0"/>
        <v>P</v>
      </c>
      <c r="Q27" s="377">
        <v>0</v>
      </c>
      <c r="R27" s="377" t="s">
        <v>367</v>
      </c>
      <c r="S27" s="1231"/>
      <c r="T27" s="1231"/>
    </row>
    <row r="28" spans="1:20" ht="47.25" customHeight="1">
      <c r="A28" s="1133"/>
      <c r="B28" s="945"/>
      <c r="C28" s="945"/>
      <c r="D28" s="945"/>
      <c r="E28" s="596" t="s">
        <v>435</v>
      </c>
      <c r="F28" s="569">
        <v>1</v>
      </c>
      <c r="G28" s="569"/>
      <c r="H28" s="595"/>
      <c r="I28" s="595"/>
      <c r="J28" s="342" t="s">
        <v>186</v>
      </c>
      <c r="K28" s="597">
        <v>0</v>
      </c>
      <c r="L28" s="570">
        <v>0</v>
      </c>
      <c r="M28" s="569">
        <v>1</v>
      </c>
      <c r="N28" s="344">
        <v>0</v>
      </c>
      <c r="O28" s="345">
        <v>0.01</v>
      </c>
      <c r="P28" s="530" t="str">
        <f t="shared" si="0"/>
        <v>P</v>
      </c>
      <c r="Q28" s="377">
        <v>0</v>
      </c>
      <c r="R28" s="377" t="s">
        <v>367</v>
      </c>
      <c r="S28" s="1231"/>
      <c r="T28" s="1231"/>
    </row>
    <row r="29" spans="1:20" ht="27" customHeight="1">
      <c r="A29" s="1133"/>
      <c r="B29" s="945" t="s">
        <v>270</v>
      </c>
      <c r="C29" s="945"/>
      <c r="D29" s="1410" t="s">
        <v>437</v>
      </c>
      <c r="E29" s="596" t="s">
        <v>438</v>
      </c>
      <c r="F29" s="569">
        <v>1</v>
      </c>
      <c r="G29" s="548"/>
      <c r="H29" s="595"/>
      <c r="I29" s="598"/>
      <c r="J29" s="1406" t="s">
        <v>366</v>
      </c>
      <c r="K29" s="599">
        <v>0</v>
      </c>
      <c r="L29" s="599">
        <v>0</v>
      </c>
      <c r="M29" s="569">
        <v>1</v>
      </c>
      <c r="N29" s="441">
        <v>0</v>
      </c>
      <c r="O29" s="441">
        <v>1</v>
      </c>
      <c r="P29" s="530" t="str">
        <f t="shared" si="0"/>
        <v>P</v>
      </c>
      <c r="Q29" s="377">
        <v>0</v>
      </c>
      <c r="R29" s="377" t="s">
        <v>367</v>
      </c>
      <c r="S29" s="945" t="s">
        <v>368</v>
      </c>
      <c r="T29" s="551" t="s">
        <v>369</v>
      </c>
    </row>
    <row r="30" spans="1:20" ht="15.75" customHeight="1">
      <c r="A30" s="1133"/>
      <c r="B30" s="945"/>
      <c r="C30" s="945"/>
      <c r="D30" s="1410"/>
      <c r="E30" s="596" t="s">
        <v>439</v>
      </c>
      <c r="F30" s="569">
        <v>1</v>
      </c>
      <c r="G30" s="548"/>
      <c r="H30" s="595"/>
      <c r="I30" s="598"/>
      <c r="J30" s="1406"/>
      <c r="K30" s="599">
        <v>0</v>
      </c>
      <c r="L30" s="599">
        <v>0</v>
      </c>
      <c r="M30" s="569">
        <v>1</v>
      </c>
      <c r="N30" s="441">
        <v>0</v>
      </c>
      <c r="O30" s="441">
        <v>1</v>
      </c>
      <c r="P30" s="530" t="str">
        <f t="shared" si="0"/>
        <v>P</v>
      </c>
      <c r="Q30" s="377">
        <v>0</v>
      </c>
      <c r="R30" s="377" t="s">
        <v>367</v>
      </c>
      <c r="S30" s="945"/>
      <c r="T30" s="963" t="s">
        <v>370</v>
      </c>
    </row>
    <row r="31" spans="1:20" ht="27" customHeight="1">
      <c r="A31" s="1133"/>
      <c r="B31" s="945"/>
      <c r="C31" s="945"/>
      <c r="D31" s="1410"/>
      <c r="E31" s="596" t="s">
        <v>440</v>
      </c>
      <c r="F31" s="569">
        <v>1</v>
      </c>
      <c r="G31" s="548"/>
      <c r="H31" s="595"/>
      <c r="I31" s="598"/>
      <c r="J31" s="1406"/>
      <c r="K31" s="599">
        <v>0</v>
      </c>
      <c r="L31" s="599">
        <v>0</v>
      </c>
      <c r="M31" s="569">
        <v>1</v>
      </c>
      <c r="N31" s="441">
        <v>0</v>
      </c>
      <c r="O31" s="441">
        <v>1</v>
      </c>
      <c r="P31" s="530" t="str">
        <f t="shared" si="0"/>
        <v>P</v>
      </c>
      <c r="Q31" s="377">
        <v>0</v>
      </c>
      <c r="R31" s="377" t="s">
        <v>367</v>
      </c>
      <c r="S31" s="945"/>
      <c r="T31" s="963"/>
    </row>
    <row r="32" spans="1:20" ht="28.5">
      <c r="A32" s="1133"/>
      <c r="B32" s="945"/>
      <c r="C32" s="945"/>
      <c r="D32" s="1410"/>
      <c r="E32" s="596" t="s">
        <v>441</v>
      </c>
      <c r="F32" s="569">
        <v>1</v>
      </c>
      <c r="G32" s="548"/>
      <c r="H32" s="595"/>
      <c r="I32" s="598"/>
      <c r="J32" s="1406"/>
      <c r="K32" s="343"/>
      <c r="L32" s="348"/>
      <c r="M32" s="569">
        <v>1</v>
      </c>
      <c r="N32" s="344">
        <v>0</v>
      </c>
      <c r="O32" s="345">
        <v>1</v>
      </c>
      <c r="P32" s="530" t="str">
        <f t="shared" si="0"/>
        <v>P</v>
      </c>
      <c r="Q32" s="377">
        <v>0</v>
      </c>
      <c r="R32" s="377" t="s">
        <v>367</v>
      </c>
      <c r="S32" s="348"/>
      <c r="T32" s="348"/>
    </row>
    <row r="33" spans="1:20">
      <c r="A33" s="18" t="s">
        <v>24</v>
      </c>
      <c r="B33" s="186"/>
      <c r="C33" s="186"/>
      <c r="D33" s="186"/>
      <c r="E33" s="187"/>
      <c r="F33" s="186"/>
      <c r="G33" s="186"/>
      <c r="H33" s="186"/>
      <c r="I33" s="186"/>
      <c r="J33" s="186"/>
      <c r="K33" s="186"/>
      <c r="L33" s="186"/>
      <c r="M33" s="186"/>
      <c r="N33" s="186"/>
      <c r="O33" s="148"/>
      <c r="P33" s="148"/>
      <c r="Q33" s="148"/>
      <c r="R33" s="148"/>
      <c r="S33" s="148"/>
      <c r="T33" s="150"/>
    </row>
    <row r="34" spans="1:20">
      <c r="A34" s="33"/>
      <c r="B34" s="34"/>
      <c r="C34" s="34"/>
      <c r="D34" s="34"/>
      <c r="E34" s="34"/>
      <c r="F34" s="34"/>
      <c r="G34" s="34"/>
      <c r="H34" s="34"/>
      <c r="I34" s="34"/>
      <c r="J34" s="34"/>
      <c r="K34" s="34"/>
      <c r="L34" s="34"/>
      <c r="M34" s="34"/>
      <c r="N34" s="34"/>
      <c r="O34" s="34"/>
      <c r="P34" s="34"/>
      <c r="Q34" s="34"/>
      <c r="R34" s="34"/>
      <c r="S34" s="34"/>
      <c r="T34" s="35"/>
    </row>
    <row r="35" spans="1:20">
      <c r="A35" s="33"/>
      <c r="B35" s="34"/>
      <c r="C35" s="34"/>
      <c r="D35" s="34"/>
      <c r="E35" s="34"/>
      <c r="F35" s="34"/>
      <c r="G35" s="34"/>
      <c r="H35" s="34"/>
      <c r="I35" s="34"/>
      <c r="J35" s="34"/>
      <c r="K35" s="34"/>
      <c r="L35" s="34"/>
      <c r="M35" s="34"/>
      <c r="N35" s="34"/>
      <c r="O35" s="34"/>
      <c r="P35" s="34"/>
      <c r="Q35" s="34"/>
      <c r="R35" s="34"/>
      <c r="S35" s="34"/>
      <c r="T35" s="35"/>
    </row>
    <row r="36" spans="1:20">
      <c r="A36" s="33"/>
      <c r="B36" s="34"/>
      <c r="C36" s="34"/>
      <c r="D36" s="34"/>
      <c r="E36" s="34"/>
      <c r="F36" s="34"/>
      <c r="G36" s="34"/>
      <c r="H36" s="34"/>
      <c r="I36" s="34"/>
      <c r="J36" s="34"/>
      <c r="K36" s="34"/>
      <c r="L36" s="34"/>
      <c r="M36" s="34"/>
      <c r="N36" s="34"/>
      <c r="O36" s="34"/>
      <c r="P36" s="34"/>
      <c r="Q36" s="34"/>
      <c r="R36" s="34"/>
      <c r="S36" s="34"/>
      <c r="T36" s="35"/>
    </row>
    <row r="37" spans="1:20">
      <c r="A37" s="33"/>
      <c r="B37" s="34"/>
      <c r="C37" s="34"/>
      <c r="D37" s="34"/>
      <c r="E37" s="34"/>
      <c r="F37" s="34"/>
      <c r="G37" s="34"/>
      <c r="H37" s="34"/>
      <c r="I37" s="34"/>
      <c r="J37" s="34"/>
      <c r="K37" s="34"/>
      <c r="L37" s="34"/>
      <c r="M37" s="34"/>
      <c r="N37" s="34"/>
      <c r="O37" s="34"/>
      <c r="P37" s="34"/>
      <c r="Q37" s="34"/>
      <c r="R37" s="34"/>
      <c r="S37" s="34"/>
      <c r="T37" s="35"/>
    </row>
    <row r="38" spans="1:20">
      <c r="A38" s="33"/>
      <c r="B38" s="34"/>
      <c r="C38" s="34"/>
      <c r="D38" s="34"/>
      <c r="E38" s="34"/>
      <c r="F38" s="34"/>
      <c r="G38" s="34"/>
      <c r="H38" s="34"/>
      <c r="I38" s="34"/>
      <c r="J38" s="34"/>
      <c r="K38" s="34"/>
      <c r="L38" s="34"/>
      <c r="M38" s="34"/>
      <c r="N38" s="34"/>
      <c r="O38" s="34"/>
      <c r="P38" s="34"/>
      <c r="Q38" s="34"/>
      <c r="R38" s="34"/>
      <c r="S38" s="34"/>
      <c r="T38" s="35"/>
    </row>
    <row r="39" spans="1:20">
      <c r="A39" s="33"/>
      <c r="B39" s="34"/>
      <c r="C39" s="34"/>
      <c r="D39" s="34"/>
      <c r="E39" s="34"/>
      <c r="F39" s="34"/>
      <c r="G39" s="34"/>
      <c r="H39" s="34"/>
      <c r="I39" s="34"/>
      <c r="J39" s="34"/>
      <c r="K39" s="34"/>
      <c r="L39" s="34"/>
      <c r="M39" s="34"/>
      <c r="N39" s="34"/>
      <c r="O39" s="34"/>
      <c r="P39" s="34"/>
      <c r="Q39" s="34"/>
      <c r="R39" s="34"/>
      <c r="S39" s="34"/>
      <c r="T39" s="35"/>
    </row>
    <row r="40" spans="1:20">
      <c r="A40" s="33"/>
      <c r="B40" s="34"/>
      <c r="C40" s="34"/>
      <c r="D40" s="34"/>
      <c r="E40" s="34"/>
      <c r="F40" s="34"/>
      <c r="G40" s="34"/>
      <c r="H40" s="34"/>
      <c r="I40" s="34"/>
      <c r="J40" s="34"/>
      <c r="K40" s="34"/>
      <c r="L40" s="34"/>
      <c r="M40" s="34"/>
      <c r="N40" s="34"/>
      <c r="O40" s="34"/>
      <c r="P40" s="34"/>
      <c r="Q40" s="34"/>
      <c r="R40" s="34"/>
      <c r="S40" s="34"/>
      <c r="T40" s="35"/>
    </row>
    <row r="41" spans="1:20">
      <c r="A41" s="33"/>
      <c r="B41" s="34"/>
      <c r="C41" s="34"/>
      <c r="D41" s="34"/>
      <c r="E41" s="34"/>
      <c r="F41" s="34"/>
      <c r="G41" s="34"/>
      <c r="H41" s="34"/>
      <c r="I41" s="34"/>
      <c r="J41" s="34"/>
      <c r="K41" s="34"/>
      <c r="L41" s="34"/>
      <c r="M41" s="34"/>
      <c r="N41" s="34"/>
      <c r="O41" s="34"/>
      <c r="P41" s="34"/>
      <c r="Q41" s="34"/>
      <c r="R41" s="34"/>
      <c r="S41" s="34"/>
      <c r="T41" s="35"/>
    </row>
    <row r="42" spans="1:20">
      <c r="A42" s="33"/>
      <c r="B42" s="34"/>
      <c r="C42" s="34"/>
      <c r="D42" s="34"/>
      <c r="E42" s="34"/>
      <c r="F42" s="34"/>
      <c r="G42" s="34"/>
      <c r="H42" s="34"/>
      <c r="I42" s="34"/>
      <c r="J42" s="34"/>
      <c r="K42" s="34"/>
      <c r="L42" s="34"/>
      <c r="M42" s="34"/>
      <c r="N42" s="34"/>
      <c r="O42" s="34"/>
      <c r="P42" s="34"/>
      <c r="Q42" s="34"/>
      <c r="R42" s="34"/>
      <c r="S42" s="34"/>
      <c r="T42" s="35"/>
    </row>
    <row r="43" spans="1:20">
      <c r="A43" s="33"/>
      <c r="B43" s="34"/>
      <c r="C43" s="34"/>
      <c r="D43" s="34"/>
      <c r="E43" s="34"/>
      <c r="F43" s="34"/>
      <c r="G43" s="34"/>
      <c r="H43" s="34"/>
      <c r="I43" s="34"/>
      <c r="J43" s="34"/>
      <c r="K43" s="34"/>
      <c r="L43" s="34"/>
      <c r="M43" s="34"/>
      <c r="N43" s="34"/>
      <c r="O43" s="34"/>
      <c r="P43" s="34"/>
      <c r="Q43" s="34"/>
      <c r="R43" s="34"/>
      <c r="S43" s="34"/>
      <c r="T43" s="35"/>
    </row>
    <row r="44" spans="1:20">
      <c r="E44" s="65"/>
    </row>
  </sheetData>
  <mergeCells count="49">
    <mergeCell ref="A17:A32"/>
    <mergeCell ref="D23:D28"/>
    <mergeCell ref="D29:D32"/>
    <mergeCell ref="C17:C32"/>
    <mergeCell ref="B17:B22"/>
    <mergeCell ref="D17:D22"/>
    <mergeCell ref="B29:B32"/>
    <mergeCell ref="B23:B28"/>
    <mergeCell ref="S29:S31"/>
    <mergeCell ref="T30:T31"/>
    <mergeCell ref="T17:T22"/>
    <mergeCell ref="S17:S22"/>
    <mergeCell ref="Q18:Q22"/>
    <mergeCell ref="R18:R22"/>
    <mergeCell ref="S23:S28"/>
    <mergeCell ref="T23:T28"/>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M14:M15"/>
    <mergeCell ref="A14:A15"/>
    <mergeCell ref="D14:D15"/>
    <mergeCell ref="E14:E15"/>
    <mergeCell ref="F14:I14"/>
    <mergeCell ref="J14:J15"/>
    <mergeCell ref="B14:B15"/>
    <mergeCell ref="C14:C15"/>
    <mergeCell ref="N14:P14"/>
    <mergeCell ref="Q14:Q15"/>
    <mergeCell ref="J29:J32"/>
    <mergeCell ref="K17:K22"/>
    <mergeCell ref="R14:R15"/>
  </mergeCells>
  <conditionalFormatting sqref="P16:P32">
    <cfRule type="containsText" dxfId="86" priority="1" stopIfTrue="1" operator="containsText" text="P">
      <formula>NOT(ISERROR(SEARCH("P",P16)))</formula>
    </cfRule>
    <cfRule type="containsText" dxfId="85" priority="2" stopIfTrue="1" operator="containsText" text="R">
      <formula>NOT(ISERROR(SEARCH("R",P16)))</formula>
    </cfRule>
    <cfRule type="containsText" dxfId="84" priority="3" operator="containsText" text="T">
      <formula>NOT(ISERROR(SEARCH("T",P16)))</formula>
    </cfRule>
    <cfRule type="iconSet" priority="39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A14" zoomScale="75" zoomScaleNormal="75" workbookViewId="0">
      <selection activeCell="A17" sqref="A17:T33"/>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917"/>
      <c r="B2" s="918"/>
      <c r="C2" s="918"/>
      <c r="D2" s="918"/>
      <c r="E2" s="919"/>
      <c r="F2" s="926" t="s">
        <v>18</v>
      </c>
      <c r="G2" s="927"/>
      <c r="H2" s="927"/>
      <c r="I2" s="927"/>
      <c r="J2" s="927"/>
      <c r="K2" s="927"/>
      <c r="L2" s="927"/>
      <c r="M2" s="928"/>
      <c r="N2" s="899" t="s">
        <v>512</v>
      </c>
      <c r="O2" s="900"/>
      <c r="P2" s="900"/>
      <c r="Q2" s="900"/>
      <c r="R2" s="900"/>
      <c r="S2" s="900"/>
      <c r="T2" s="901"/>
    </row>
    <row r="3" spans="1:20" ht="14.25" thickBot="1">
      <c r="A3" s="920"/>
      <c r="B3" s="921"/>
      <c r="C3" s="921"/>
      <c r="D3" s="921"/>
      <c r="E3" s="922"/>
      <c r="F3" s="902" t="s">
        <v>17</v>
      </c>
      <c r="G3" s="903"/>
      <c r="H3" s="903"/>
      <c r="I3" s="903"/>
      <c r="J3" s="903"/>
      <c r="K3" s="903"/>
      <c r="L3" s="903"/>
      <c r="M3" s="904"/>
      <c r="N3" s="908" t="s">
        <v>23</v>
      </c>
      <c r="O3" s="909"/>
      <c r="P3" s="909"/>
      <c r="Q3" s="909"/>
      <c r="R3" s="909"/>
      <c r="S3" s="909"/>
      <c r="T3" s="910"/>
    </row>
    <row r="4" spans="1:20" ht="14.25" thickBot="1">
      <c r="A4" s="923"/>
      <c r="B4" s="924"/>
      <c r="C4" s="924"/>
      <c r="D4" s="924"/>
      <c r="E4" s="925"/>
      <c r="F4" s="905"/>
      <c r="G4" s="906"/>
      <c r="H4" s="906"/>
      <c r="I4" s="906"/>
      <c r="J4" s="906"/>
      <c r="K4" s="906"/>
      <c r="L4" s="906"/>
      <c r="M4" s="907"/>
      <c r="N4" s="911" t="s">
        <v>8</v>
      </c>
      <c r="O4" s="912"/>
      <c r="P4" s="912"/>
      <c r="Q4" s="912"/>
      <c r="R4" s="912"/>
      <c r="S4" s="912"/>
      <c r="T4" s="913"/>
    </row>
    <row r="5" spans="1:20">
      <c r="A5" s="2"/>
      <c r="B5" s="2"/>
      <c r="C5" s="2"/>
      <c r="D5" s="2"/>
      <c r="E5" s="2"/>
      <c r="F5" s="2"/>
      <c r="G5" s="2"/>
      <c r="H5" s="2"/>
      <c r="I5" s="2"/>
      <c r="J5" s="3"/>
      <c r="K5" s="3"/>
      <c r="L5" s="4"/>
      <c r="M5" s="4"/>
      <c r="N5" s="4"/>
      <c r="O5" s="4"/>
      <c r="P5" s="4"/>
      <c r="Q5" s="4"/>
      <c r="R5" s="4"/>
      <c r="S5" s="4"/>
      <c r="T5" s="4"/>
    </row>
    <row r="6" spans="1:20" ht="14.25" thickBot="1">
      <c r="A6" s="1434" t="s">
        <v>10</v>
      </c>
      <c r="B6" s="1434"/>
      <c r="C6" s="1434"/>
      <c r="D6" s="1434"/>
      <c r="E6" s="1434"/>
      <c r="F6" s="914" t="s">
        <v>33</v>
      </c>
      <c r="G6" s="915"/>
      <c r="H6" s="915"/>
      <c r="I6" s="915"/>
      <c r="J6" s="915"/>
      <c r="K6" s="915"/>
      <c r="L6" s="915"/>
      <c r="M6" s="916"/>
      <c r="N6" s="4"/>
      <c r="O6" s="4"/>
      <c r="P6" s="4"/>
      <c r="Q6" s="4"/>
      <c r="R6" s="4"/>
      <c r="S6" s="4"/>
      <c r="T6" s="4"/>
    </row>
    <row r="7" spans="1:20" ht="15.75" thickBot="1">
      <c r="A7" s="1425" t="s">
        <v>25</v>
      </c>
      <c r="B7" s="1426"/>
      <c r="C7" s="1426"/>
      <c r="D7" s="1426"/>
      <c r="E7" s="1427"/>
      <c r="F7" s="874">
        <v>2025</v>
      </c>
      <c r="G7" s="874"/>
      <c r="H7" s="874"/>
      <c r="I7" s="874"/>
      <c r="J7" s="874"/>
      <c r="K7" s="874"/>
      <c r="L7" s="874"/>
      <c r="M7" s="875"/>
      <c r="N7" s="4"/>
      <c r="O7" s="4"/>
      <c r="P7" s="4"/>
      <c r="Q7" s="4"/>
      <c r="R7" s="4"/>
      <c r="S7" s="4"/>
      <c r="T7" s="4"/>
    </row>
    <row r="8" spans="1:20" ht="15">
      <c r="A8" s="1428" t="s">
        <v>6</v>
      </c>
      <c r="B8" s="1428"/>
      <c r="C8" s="1428"/>
      <c r="D8" s="1428"/>
      <c r="E8" s="1428"/>
      <c r="F8" s="873" t="s">
        <v>745</v>
      </c>
      <c r="G8" s="874"/>
      <c r="H8" s="874"/>
      <c r="I8" s="874"/>
      <c r="J8" s="874"/>
      <c r="K8" s="874"/>
      <c r="L8" s="874"/>
      <c r="M8" s="875"/>
      <c r="N8" s="4"/>
      <c r="O8" s="4"/>
      <c r="P8" s="4"/>
      <c r="Q8" s="4"/>
      <c r="R8" s="4"/>
      <c r="S8" s="4"/>
      <c r="T8" s="4"/>
    </row>
    <row r="9" spans="1:20" ht="15">
      <c r="A9" s="872" t="s">
        <v>7</v>
      </c>
      <c r="B9" s="872"/>
      <c r="C9" s="872"/>
      <c r="D9" s="872"/>
      <c r="E9" s="872"/>
      <c r="F9" s="873" t="s">
        <v>746</v>
      </c>
      <c r="G9" s="874"/>
      <c r="H9" s="874"/>
      <c r="I9" s="874"/>
      <c r="J9" s="874"/>
      <c r="K9" s="874"/>
      <c r="L9" s="874"/>
      <c r="M9" s="875"/>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76" t="s">
        <v>9</v>
      </c>
      <c r="B11" s="877"/>
      <c r="C11" s="877"/>
      <c r="D11" s="877"/>
      <c r="E11" s="877"/>
      <c r="F11" s="877"/>
      <c r="G11" s="877"/>
      <c r="H11" s="877"/>
      <c r="I11" s="877"/>
      <c r="J11" s="877"/>
      <c r="K11" s="877"/>
      <c r="L11" s="877"/>
      <c r="M11" s="877"/>
      <c r="N11" s="877"/>
      <c r="O11" s="877"/>
      <c r="P11" s="877"/>
      <c r="Q11" s="877"/>
      <c r="R11" s="877"/>
      <c r="S11" s="877"/>
      <c r="T11" s="87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79" t="s">
        <v>16</v>
      </c>
      <c r="B13" s="880"/>
      <c r="C13" s="880"/>
      <c r="D13" s="880"/>
      <c r="E13" s="880"/>
      <c r="F13" s="880"/>
      <c r="G13" s="880"/>
      <c r="H13" s="880"/>
      <c r="I13" s="880"/>
      <c r="J13" s="880"/>
      <c r="K13" s="880"/>
      <c r="L13" s="881"/>
      <c r="M13" s="882" t="s">
        <v>1</v>
      </c>
      <c r="N13" s="882"/>
      <c r="O13" s="882"/>
      <c r="P13" s="882"/>
      <c r="Q13" s="882"/>
      <c r="R13" s="882"/>
      <c r="S13" s="882"/>
      <c r="T13" s="883"/>
    </row>
    <row r="14" spans="1:20" ht="26.25" customHeight="1" thickBot="1">
      <c r="A14" s="888" t="s">
        <v>27</v>
      </c>
      <c r="B14" s="897" t="s">
        <v>262</v>
      </c>
      <c r="C14" s="897" t="s">
        <v>263</v>
      </c>
      <c r="D14" s="888" t="s">
        <v>26</v>
      </c>
      <c r="E14" s="892" t="s">
        <v>19</v>
      </c>
      <c r="F14" s="894" t="s">
        <v>11</v>
      </c>
      <c r="G14" s="895"/>
      <c r="H14" s="895"/>
      <c r="I14" s="896"/>
      <c r="J14" s="884" t="s">
        <v>20</v>
      </c>
      <c r="K14" s="884" t="s">
        <v>21</v>
      </c>
      <c r="L14" s="884" t="s">
        <v>2</v>
      </c>
      <c r="M14" s="886" t="s">
        <v>22</v>
      </c>
      <c r="N14" s="863" t="s">
        <v>3</v>
      </c>
      <c r="O14" s="864"/>
      <c r="P14" s="865"/>
      <c r="Q14" s="866" t="s">
        <v>4</v>
      </c>
      <c r="R14" s="868" t="s">
        <v>5</v>
      </c>
      <c r="S14" s="10" t="s">
        <v>29</v>
      </c>
      <c r="T14" s="870" t="s">
        <v>0</v>
      </c>
    </row>
    <row r="15" spans="1:20" ht="23.25" customHeight="1" thickBot="1">
      <c r="A15" s="889"/>
      <c r="B15" s="898"/>
      <c r="C15" s="898"/>
      <c r="D15" s="889"/>
      <c r="E15" s="893"/>
      <c r="F15" s="11" t="s">
        <v>12</v>
      </c>
      <c r="G15" s="11" t="s">
        <v>13</v>
      </c>
      <c r="H15" s="11" t="s">
        <v>14</v>
      </c>
      <c r="I15" s="11" t="s">
        <v>15</v>
      </c>
      <c r="J15" s="885"/>
      <c r="K15" s="885"/>
      <c r="L15" s="885"/>
      <c r="M15" s="887"/>
      <c r="N15" s="24" t="s">
        <v>30</v>
      </c>
      <c r="O15" s="13" t="s">
        <v>28</v>
      </c>
      <c r="P15" s="14" t="s">
        <v>31</v>
      </c>
      <c r="Q15" s="867"/>
      <c r="R15" s="869"/>
      <c r="S15" s="15"/>
      <c r="T15" s="871"/>
    </row>
    <row r="16" spans="1:20" ht="14.25" thickBot="1">
      <c r="A16" s="2"/>
      <c r="B16" s="2"/>
      <c r="C16" s="2"/>
      <c r="D16" s="2"/>
      <c r="E16" s="2"/>
      <c r="F16" s="2"/>
      <c r="G16" s="2"/>
      <c r="H16" s="2"/>
      <c r="I16" s="2"/>
      <c r="J16" s="2"/>
      <c r="K16" s="2"/>
      <c r="L16" s="16"/>
      <c r="M16" s="2"/>
      <c r="Q16" s="2"/>
      <c r="R16" s="2"/>
      <c r="S16" s="2"/>
      <c r="T16" s="2"/>
    </row>
    <row r="17" spans="1:20" ht="27" customHeight="1">
      <c r="A17" s="1233">
        <v>1</v>
      </c>
      <c r="B17" s="1417" t="s">
        <v>273</v>
      </c>
      <c r="C17" s="944" t="s">
        <v>343</v>
      </c>
      <c r="D17" s="1312" t="s">
        <v>34</v>
      </c>
      <c r="E17" s="605" t="s">
        <v>642</v>
      </c>
      <c r="F17" s="362">
        <v>25</v>
      </c>
      <c r="G17" s="362"/>
      <c r="H17" s="438"/>
      <c r="I17" s="606"/>
      <c r="J17" s="340" t="s">
        <v>40</v>
      </c>
      <c r="K17" s="1431">
        <v>500000</v>
      </c>
      <c r="L17" s="1430"/>
      <c r="M17" s="544">
        <v>100</v>
      </c>
      <c r="N17" s="369">
        <f>IF(M17&lt;1,M17-AVERAGE(F17:I17),M17-(SUM(F17:I17)))</f>
        <v>75</v>
      </c>
      <c r="O17" s="607">
        <v>1</v>
      </c>
      <c r="P17" s="608" t="str">
        <f t="shared" ref="P17:P29" si="0">IF(O17&lt;=V$17,"T",IF(O17&lt;$Y$17,"R",IF(O17&gt;=$Y$17,"P")))</f>
        <v>P</v>
      </c>
      <c r="Q17" s="542"/>
      <c r="R17" s="341" t="s">
        <v>723</v>
      </c>
      <c r="S17" s="600" t="s">
        <v>51</v>
      </c>
      <c r="T17" s="609"/>
    </row>
    <row r="18" spans="1:20" ht="42.75">
      <c r="A18" s="1234"/>
      <c r="B18" s="1410"/>
      <c r="C18" s="945"/>
      <c r="D18" s="1313"/>
      <c r="E18" s="596" t="s">
        <v>643</v>
      </c>
      <c r="F18" s="363">
        <v>100</v>
      </c>
      <c r="G18" s="363"/>
      <c r="H18" s="363"/>
      <c r="I18" s="363"/>
      <c r="J18" s="342" t="s">
        <v>39</v>
      </c>
      <c r="K18" s="1432"/>
      <c r="L18" s="1418"/>
      <c r="M18" s="544">
        <v>200</v>
      </c>
      <c r="N18" s="344">
        <f>IF(M18&lt;1,M18-AVERAGE(F18:I18),M18-(SUM(F18:I18)))</f>
        <v>100</v>
      </c>
      <c r="O18" s="610">
        <v>1</v>
      </c>
      <c r="P18" s="611" t="str">
        <f t="shared" si="0"/>
        <v>P</v>
      </c>
      <c r="Q18" s="612" t="e">
        <f>L17/#REF!</f>
        <v>#REF!</v>
      </c>
      <c r="R18" s="341" t="s">
        <v>724</v>
      </c>
      <c r="S18" s="601" t="s">
        <v>51</v>
      </c>
      <c r="T18" s="613"/>
    </row>
    <row r="19" spans="1:20" ht="85.5">
      <c r="A19" s="1234"/>
      <c r="B19" s="1410"/>
      <c r="C19" s="945"/>
      <c r="D19" s="1429"/>
      <c r="E19" s="596" t="s">
        <v>644</v>
      </c>
      <c r="F19" s="343">
        <v>15</v>
      </c>
      <c r="G19" s="343"/>
      <c r="H19" s="343"/>
      <c r="I19" s="343"/>
      <c r="J19" s="342" t="s">
        <v>41</v>
      </c>
      <c r="K19" s="1433"/>
      <c r="L19" s="1418"/>
      <c r="M19" s="545">
        <v>20</v>
      </c>
      <c r="N19" s="344">
        <f t="shared" ref="N19:N30" si="1">IF(M19&lt;1,M19-AVERAGE(F19:I19),M19-(SUM(F19:I19)))</f>
        <v>5</v>
      </c>
      <c r="O19" s="610">
        <v>1</v>
      </c>
      <c r="P19" s="611" t="str">
        <f t="shared" si="0"/>
        <v>P</v>
      </c>
      <c r="Q19" s="348"/>
      <c r="R19" s="341" t="s">
        <v>725</v>
      </c>
      <c r="S19" s="601" t="s">
        <v>52</v>
      </c>
      <c r="T19" s="613"/>
    </row>
    <row r="20" spans="1:20" ht="54" customHeight="1">
      <c r="A20" s="1234"/>
      <c r="B20" s="1410"/>
      <c r="C20" s="945"/>
      <c r="D20" s="1410" t="s">
        <v>657</v>
      </c>
      <c r="E20" s="596" t="s">
        <v>645</v>
      </c>
      <c r="F20" s="343">
        <v>3</v>
      </c>
      <c r="G20" s="343"/>
      <c r="H20" s="343"/>
      <c r="I20" s="343"/>
      <c r="J20" s="342" t="s">
        <v>42</v>
      </c>
      <c r="K20" s="1411">
        <v>1000000</v>
      </c>
      <c r="L20" s="1418"/>
      <c r="M20" s="545">
        <v>4</v>
      </c>
      <c r="N20" s="344">
        <f t="shared" si="1"/>
        <v>1</v>
      </c>
      <c r="O20" s="610">
        <f t="shared" ref="O20:O26" si="2">IF(M20&lt;1,(AVERAGE(F20:I20)/M20),SUM(F20:I20)/M20)</f>
        <v>0.75</v>
      </c>
      <c r="P20" s="611" t="str">
        <f t="shared" si="0"/>
        <v>P</v>
      </c>
      <c r="Q20" s="348"/>
      <c r="R20" s="341" t="s">
        <v>726</v>
      </c>
      <c r="S20" s="457" t="s">
        <v>53</v>
      </c>
      <c r="T20" s="613"/>
    </row>
    <row r="21" spans="1:20" ht="57">
      <c r="A21" s="1234"/>
      <c r="B21" s="1410"/>
      <c r="C21" s="945"/>
      <c r="D21" s="1410"/>
      <c r="E21" s="596" t="s">
        <v>646</v>
      </c>
      <c r="F21" s="343">
        <v>94</v>
      </c>
      <c r="G21" s="343"/>
      <c r="H21" s="343"/>
      <c r="I21" s="343"/>
      <c r="J21" s="342" t="s">
        <v>43</v>
      </c>
      <c r="K21" s="1412"/>
      <c r="L21" s="1418"/>
      <c r="M21" s="545">
        <v>170</v>
      </c>
      <c r="N21" s="344">
        <f t="shared" si="1"/>
        <v>76</v>
      </c>
      <c r="O21" s="610">
        <f t="shared" si="2"/>
        <v>0.55294117647058827</v>
      </c>
      <c r="P21" s="611" t="str">
        <f t="shared" si="0"/>
        <v>P</v>
      </c>
      <c r="Q21" s="348"/>
      <c r="R21" s="341" t="s">
        <v>727</v>
      </c>
      <c r="S21" s="457" t="s">
        <v>59</v>
      </c>
      <c r="T21" s="613"/>
    </row>
    <row r="22" spans="1:20" ht="71.25">
      <c r="A22" s="1234"/>
      <c r="B22" s="1410"/>
      <c r="C22" s="945"/>
      <c r="D22" s="1410"/>
      <c r="E22" s="596" t="s">
        <v>647</v>
      </c>
      <c r="F22" s="343">
        <v>60</v>
      </c>
      <c r="G22" s="343"/>
      <c r="H22" s="343"/>
      <c r="I22" s="343"/>
      <c r="J22" s="342" t="s">
        <v>44</v>
      </c>
      <c r="K22" s="1412"/>
      <c r="L22" s="1418"/>
      <c r="M22" s="545">
        <v>100</v>
      </c>
      <c r="N22" s="344">
        <f t="shared" si="1"/>
        <v>40</v>
      </c>
      <c r="O22" s="610">
        <f t="shared" si="2"/>
        <v>0.6</v>
      </c>
      <c r="P22" s="611" t="str">
        <f t="shared" si="0"/>
        <v>P</v>
      </c>
      <c r="Q22" s="348"/>
      <c r="R22" s="341" t="s">
        <v>728</v>
      </c>
      <c r="S22" s="457" t="s">
        <v>60</v>
      </c>
      <c r="T22" s="613"/>
    </row>
    <row r="23" spans="1:20" ht="71.25">
      <c r="A23" s="1234"/>
      <c r="B23" s="1410"/>
      <c r="C23" s="945"/>
      <c r="D23" s="1410"/>
      <c r="E23" s="596" t="s">
        <v>648</v>
      </c>
      <c r="F23" s="343">
        <v>6</v>
      </c>
      <c r="G23" s="343"/>
      <c r="H23" s="343"/>
      <c r="I23" s="343"/>
      <c r="J23" s="342" t="s">
        <v>45</v>
      </c>
      <c r="K23" s="1413"/>
      <c r="L23" s="1418"/>
      <c r="M23" s="545">
        <v>10</v>
      </c>
      <c r="N23" s="344">
        <f t="shared" si="1"/>
        <v>4</v>
      </c>
      <c r="O23" s="610">
        <v>1</v>
      </c>
      <c r="P23" s="611" t="str">
        <f t="shared" si="0"/>
        <v>P</v>
      </c>
      <c r="Q23" s="348"/>
      <c r="R23" s="341" t="s">
        <v>729</v>
      </c>
      <c r="S23" s="457" t="s">
        <v>61</v>
      </c>
      <c r="T23" s="613"/>
    </row>
    <row r="24" spans="1:20" ht="57">
      <c r="A24" s="1128">
        <v>2</v>
      </c>
      <c r="B24" s="945" t="s">
        <v>265</v>
      </c>
      <c r="C24" s="945" t="s">
        <v>333</v>
      </c>
      <c r="D24" s="1421" t="s">
        <v>36</v>
      </c>
      <c r="E24" s="596" t="s">
        <v>649</v>
      </c>
      <c r="F24" s="343">
        <v>3</v>
      </c>
      <c r="G24" s="343"/>
      <c r="H24" s="343"/>
      <c r="I24" s="343"/>
      <c r="J24" s="342" t="s">
        <v>47</v>
      </c>
      <c r="K24" s="1414">
        <v>1000000</v>
      </c>
      <c r="L24" s="1418"/>
      <c r="M24" s="545">
        <v>6</v>
      </c>
      <c r="N24" s="344">
        <f t="shared" si="1"/>
        <v>3</v>
      </c>
      <c r="O24" s="610">
        <f t="shared" si="2"/>
        <v>0.5</v>
      </c>
      <c r="P24" s="611" t="str">
        <f t="shared" si="0"/>
        <v>P</v>
      </c>
      <c r="Q24" s="1419">
        <f>L24/K24</f>
        <v>0</v>
      </c>
      <c r="R24" s="341" t="s">
        <v>729</v>
      </c>
      <c r="S24" s="457" t="s">
        <v>54</v>
      </c>
      <c r="T24" s="613"/>
    </row>
    <row r="25" spans="1:20" ht="42.75">
      <c r="A25" s="1128"/>
      <c r="B25" s="945"/>
      <c r="C25" s="945"/>
      <c r="D25" s="1319"/>
      <c r="E25" s="596" t="s">
        <v>35</v>
      </c>
      <c r="F25" s="343">
        <v>3</v>
      </c>
      <c r="G25" s="343"/>
      <c r="H25" s="343"/>
      <c r="I25" s="343"/>
      <c r="J25" s="342" t="s">
        <v>46</v>
      </c>
      <c r="K25" s="1415"/>
      <c r="L25" s="1418"/>
      <c r="M25" s="545">
        <v>9</v>
      </c>
      <c r="N25" s="344">
        <f t="shared" si="1"/>
        <v>6</v>
      </c>
      <c r="O25" s="610">
        <f t="shared" si="2"/>
        <v>0.33333333333333331</v>
      </c>
      <c r="P25" s="611" t="str">
        <f t="shared" si="0"/>
        <v>P</v>
      </c>
      <c r="Q25" s="1419"/>
      <c r="R25" s="341" t="s">
        <v>730</v>
      </c>
      <c r="S25" s="457" t="s">
        <v>55</v>
      </c>
      <c r="T25" s="613"/>
    </row>
    <row r="26" spans="1:20" ht="105" customHeight="1">
      <c r="A26" s="1128"/>
      <c r="B26" s="945"/>
      <c r="C26" s="945"/>
      <c r="D26" s="1319"/>
      <c r="E26" s="596" t="s">
        <v>650</v>
      </c>
      <c r="F26" s="343">
        <v>13</v>
      </c>
      <c r="G26" s="343"/>
      <c r="H26" s="343"/>
      <c r="I26" s="343"/>
      <c r="J26" s="342" t="s">
        <v>274</v>
      </c>
      <c r="K26" s="1415"/>
      <c r="L26" s="1418"/>
      <c r="M26" s="545">
        <v>25</v>
      </c>
      <c r="N26" s="344">
        <f t="shared" si="1"/>
        <v>12</v>
      </c>
      <c r="O26" s="610">
        <f t="shared" si="2"/>
        <v>0.52</v>
      </c>
      <c r="P26" s="611" t="str">
        <f t="shared" si="0"/>
        <v>P</v>
      </c>
      <c r="Q26" s="1419"/>
      <c r="R26" s="341" t="s">
        <v>729</v>
      </c>
      <c r="S26" s="457" t="s">
        <v>56</v>
      </c>
      <c r="T26" s="613"/>
    </row>
    <row r="27" spans="1:20" ht="42" customHeight="1">
      <c r="A27" s="1128"/>
      <c r="B27" s="945"/>
      <c r="C27" s="945"/>
      <c r="D27" s="1319"/>
      <c r="E27" s="596" t="s">
        <v>651</v>
      </c>
      <c r="F27" s="343">
        <v>2</v>
      </c>
      <c r="G27" s="343"/>
      <c r="H27" s="343"/>
      <c r="I27" s="343"/>
      <c r="J27" s="342" t="s">
        <v>48</v>
      </c>
      <c r="K27" s="1415"/>
      <c r="L27" s="1418"/>
      <c r="M27" s="545">
        <v>4</v>
      </c>
      <c r="N27" s="344">
        <f>F27-M27</f>
        <v>-2</v>
      </c>
      <c r="O27" s="610">
        <v>1</v>
      </c>
      <c r="P27" s="611" t="str">
        <f t="shared" si="0"/>
        <v>P</v>
      </c>
      <c r="Q27" s="1419"/>
      <c r="R27" s="341" t="s">
        <v>729</v>
      </c>
      <c r="S27" s="457" t="s">
        <v>57</v>
      </c>
      <c r="T27" s="613"/>
    </row>
    <row r="28" spans="1:20" ht="28.5">
      <c r="A28" s="1128"/>
      <c r="B28" s="945"/>
      <c r="C28" s="945"/>
      <c r="D28" s="1422"/>
      <c r="E28" s="596" t="s">
        <v>652</v>
      </c>
      <c r="F28" s="343">
        <v>1</v>
      </c>
      <c r="G28" s="343"/>
      <c r="H28" s="343"/>
      <c r="I28" s="343"/>
      <c r="J28" s="342" t="s">
        <v>48</v>
      </c>
      <c r="K28" s="1416"/>
      <c r="L28" s="1418"/>
      <c r="M28" s="545">
        <v>2</v>
      </c>
      <c r="N28" s="344">
        <f>F28-M28</f>
        <v>-1</v>
      </c>
      <c r="O28" s="610">
        <v>1</v>
      </c>
      <c r="P28" s="611" t="str">
        <f t="shared" si="0"/>
        <v>P</v>
      </c>
      <c r="Q28" s="1419"/>
      <c r="R28" s="341" t="s">
        <v>729</v>
      </c>
      <c r="S28" s="457" t="s">
        <v>58</v>
      </c>
      <c r="T28" s="613"/>
    </row>
    <row r="29" spans="1:20" ht="71.25">
      <c r="A29" s="1128"/>
      <c r="B29" s="945"/>
      <c r="C29" s="945"/>
      <c r="D29" s="1423" t="s">
        <v>37</v>
      </c>
      <c r="E29" s="596" t="s">
        <v>38</v>
      </c>
      <c r="F29" s="343">
        <v>2</v>
      </c>
      <c r="G29" s="343"/>
      <c r="H29" s="343"/>
      <c r="I29" s="343"/>
      <c r="J29" s="342" t="s">
        <v>49</v>
      </c>
      <c r="K29" s="1420">
        <v>25000000</v>
      </c>
      <c r="L29" s="935"/>
      <c r="M29" s="545">
        <v>4</v>
      </c>
      <c r="N29" s="344">
        <f t="shared" si="1"/>
        <v>2</v>
      </c>
      <c r="O29" s="610">
        <v>1</v>
      </c>
      <c r="P29" s="611" t="str">
        <f t="shared" si="0"/>
        <v>P</v>
      </c>
      <c r="Q29" s="348"/>
      <c r="R29" s="341" t="s">
        <v>731</v>
      </c>
      <c r="S29" s="457" t="s">
        <v>62</v>
      </c>
      <c r="T29" s="613"/>
    </row>
    <row r="30" spans="1:20" ht="57">
      <c r="A30" s="1128"/>
      <c r="B30" s="945"/>
      <c r="C30" s="945"/>
      <c r="D30" s="1423"/>
      <c r="E30" s="596" t="s">
        <v>653</v>
      </c>
      <c r="F30" s="343">
        <v>1</v>
      </c>
      <c r="G30" s="343"/>
      <c r="H30" s="343"/>
      <c r="I30" s="343"/>
      <c r="J30" s="341" t="s">
        <v>50</v>
      </c>
      <c r="K30" s="1420"/>
      <c r="L30" s="935"/>
      <c r="M30" s="545">
        <v>4</v>
      </c>
      <c r="N30" s="344">
        <f t="shared" si="1"/>
        <v>3</v>
      </c>
      <c r="O30" s="610">
        <v>1</v>
      </c>
      <c r="P30" s="611" t="str">
        <f>IF(O29&lt;=V$17,"T",IF(O29&lt;$Y$17,"R",IF(O29&gt;=$Y$17,"P")))</f>
        <v>P</v>
      </c>
      <c r="Q30" s="348"/>
      <c r="R30" s="341" t="s">
        <v>731</v>
      </c>
      <c r="S30" s="457" t="s">
        <v>63</v>
      </c>
      <c r="T30" s="613"/>
    </row>
    <row r="31" spans="1:20" ht="23.25" customHeight="1">
      <c r="A31" s="1128"/>
      <c r="B31" s="945"/>
      <c r="C31" s="945"/>
      <c r="D31" s="1423"/>
      <c r="E31" s="596" t="s">
        <v>654</v>
      </c>
      <c r="F31" s="343">
        <v>1</v>
      </c>
      <c r="G31" s="343"/>
      <c r="H31" s="343"/>
      <c r="I31" s="343"/>
      <c r="J31" s="341" t="s">
        <v>357</v>
      </c>
      <c r="K31" s="1420"/>
      <c r="L31" s="570"/>
      <c r="M31" s="545">
        <v>3</v>
      </c>
      <c r="N31" s="440">
        <v>0</v>
      </c>
      <c r="O31" s="610">
        <v>1</v>
      </c>
      <c r="P31" s="611" t="str">
        <f>IF(O30&lt;=V$17,"T",IF(O30&lt;$Y$17,"R",IF(O30&gt;=$Y$17,"P")))</f>
        <v>P</v>
      </c>
      <c r="Q31" s="348"/>
      <c r="R31" s="341" t="s">
        <v>732</v>
      </c>
      <c r="S31" s="457" t="s">
        <v>733</v>
      </c>
      <c r="T31" s="613"/>
    </row>
    <row r="32" spans="1:20" ht="21" customHeight="1">
      <c r="A32" s="1128"/>
      <c r="B32" s="945"/>
      <c r="C32" s="945"/>
      <c r="D32" s="1423"/>
      <c r="E32" s="596" t="s">
        <v>655</v>
      </c>
      <c r="F32" s="343">
        <v>94</v>
      </c>
      <c r="G32" s="343"/>
      <c r="H32" s="343"/>
      <c r="I32" s="343"/>
      <c r="J32" s="568" t="s">
        <v>357</v>
      </c>
      <c r="K32" s="1420"/>
      <c r="L32" s="616"/>
      <c r="M32" s="545">
        <v>170</v>
      </c>
      <c r="N32" s="344">
        <v>0</v>
      </c>
      <c r="O32" s="617">
        <v>100</v>
      </c>
      <c r="P32" s="611" t="str">
        <f>IF(O31&lt;=V$17,"T",IF(O31&lt;$Y$17,"R",IF(O31&gt;=$Y$17,"P")))</f>
        <v>P</v>
      </c>
      <c r="Q32" s="348"/>
      <c r="R32" s="341" t="s">
        <v>732</v>
      </c>
      <c r="S32" s="457" t="s">
        <v>734</v>
      </c>
      <c r="T32" s="613"/>
    </row>
    <row r="33" spans="1:20" ht="27" customHeight="1" thickBot="1">
      <c r="A33" s="1129"/>
      <c r="B33" s="965"/>
      <c r="C33" s="965"/>
      <c r="D33" s="1424"/>
      <c r="E33" s="619" t="s">
        <v>656</v>
      </c>
      <c r="F33" s="372">
        <v>60</v>
      </c>
      <c r="G33" s="372"/>
      <c r="H33" s="372"/>
      <c r="I33" s="372"/>
      <c r="J33" s="564" t="s">
        <v>357</v>
      </c>
      <c r="K33" s="1411"/>
      <c r="L33" s="620"/>
      <c r="M33" s="602">
        <v>100</v>
      </c>
      <c r="N33" s="372">
        <v>0</v>
      </c>
      <c r="O33" s="621">
        <v>100</v>
      </c>
      <c r="P33" s="622" t="str">
        <f>IF(O30&lt;=V$17,"T",IF(O30&lt;$Y$17,"R",IF(O30&gt;=$Y$17,"P")))</f>
        <v>P</v>
      </c>
      <c r="Q33" s="564"/>
      <c r="R33" s="603" t="s">
        <v>732</v>
      </c>
      <c r="S33" s="604" t="s">
        <v>735</v>
      </c>
      <c r="T33" s="623"/>
    </row>
    <row r="34" spans="1:20" ht="15.75" thickBot="1">
      <c r="A34" s="18" t="s">
        <v>24</v>
      </c>
      <c r="B34" s="18"/>
      <c r="C34" s="18"/>
      <c r="D34" s="18"/>
      <c r="E34" s="2"/>
      <c r="F34" s="2"/>
      <c r="G34" s="2"/>
      <c r="H34" s="2"/>
      <c r="I34" s="2"/>
      <c r="J34" s="2"/>
      <c r="K34" s="250">
        <f>SUM(K17:K33)</f>
        <v>27500000</v>
      </c>
      <c r="L34" s="2"/>
      <c r="M34" s="251">
        <f>SUM(M17:M33)</f>
        <v>931</v>
      </c>
      <c r="N34" s="2"/>
      <c r="O34" s="2"/>
      <c r="P34" s="67"/>
      <c r="Q34" s="2"/>
      <c r="R34" s="2"/>
      <c r="S34" s="2"/>
      <c r="T34" s="2"/>
    </row>
    <row r="35" spans="1:20">
      <c r="A35" s="2"/>
      <c r="B35" s="2"/>
      <c r="C35" s="2"/>
      <c r="D35" s="2"/>
      <c r="E35" s="67"/>
      <c r="F35" s="2"/>
      <c r="G35" s="2"/>
      <c r="H35" s="2"/>
      <c r="I35" s="2"/>
      <c r="J35" s="2"/>
      <c r="K35" s="2"/>
      <c r="L35" s="2"/>
      <c r="M35" s="2"/>
      <c r="N35" s="2"/>
      <c r="O35" s="2"/>
      <c r="P35" s="2"/>
      <c r="Q35" s="2"/>
      <c r="R35" s="2"/>
      <c r="S35" s="2"/>
      <c r="T35" s="2"/>
    </row>
    <row r="36" spans="1:20">
      <c r="A36" s="33"/>
      <c r="B36" s="34"/>
      <c r="C36" s="34"/>
      <c r="D36" s="34"/>
      <c r="E36" s="67"/>
      <c r="F36" s="34"/>
      <c r="G36" s="34"/>
      <c r="H36" s="34"/>
      <c r="I36" s="34"/>
      <c r="J36" s="34"/>
      <c r="K36" s="148"/>
      <c r="L36" s="148"/>
      <c r="M36" s="148"/>
      <c r="N36" s="34"/>
      <c r="O36" s="34"/>
      <c r="P36" s="34"/>
      <c r="Q36" s="34"/>
      <c r="R36" s="34"/>
      <c r="S36" s="34"/>
      <c r="T36" s="35"/>
    </row>
    <row r="37" spans="1:20">
      <c r="A37" s="33"/>
      <c r="B37" s="34"/>
      <c r="C37" s="34"/>
      <c r="D37" s="34"/>
      <c r="E37" s="34"/>
      <c r="F37" s="34"/>
      <c r="G37" s="34"/>
      <c r="H37" s="34"/>
      <c r="I37" s="34"/>
      <c r="J37" s="34"/>
      <c r="K37" s="34"/>
      <c r="L37" s="34"/>
      <c r="M37" s="34"/>
      <c r="N37" s="34"/>
      <c r="O37" s="34"/>
      <c r="P37" s="34"/>
      <c r="Q37" s="34"/>
      <c r="R37" s="34"/>
      <c r="S37" s="34"/>
      <c r="T37" s="35"/>
    </row>
    <row r="38" spans="1:20">
      <c r="A38" s="33"/>
      <c r="B38" s="34"/>
      <c r="C38" s="34"/>
      <c r="D38" s="34"/>
      <c r="E38" s="34"/>
      <c r="F38" s="34"/>
      <c r="G38" s="34"/>
      <c r="H38" s="34"/>
      <c r="I38" s="34"/>
      <c r="J38" s="34"/>
      <c r="K38" s="34"/>
      <c r="L38" s="34"/>
      <c r="M38" s="34"/>
      <c r="N38" s="34"/>
      <c r="O38" s="34"/>
      <c r="P38" s="34"/>
      <c r="Q38" s="34"/>
      <c r="R38" s="34"/>
      <c r="S38" s="34"/>
      <c r="T38" s="35"/>
    </row>
    <row r="39" spans="1:20">
      <c r="A39" s="33"/>
      <c r="B39" s="34"/>
      <c r="C39" s="34"/>
      <c r="D39" s="34"/>
      <c r="E39" s="34"/>
      <c r="F39" s="34"/>
      <c r="G39" s="34"/>
      <c r="H39" s="34"/>
      <c r="I39" s="34"/>
      <c r="J39" s="34"/>
      <c r="K39" s="34"/>
      <c r="L39" s="34"/>
      <c r="M39" s="34"/>
      <c r="N39" s="34"/>
      <c r="O39" s="34"/>
      <c r="P39" s="34"/>
      <c r="Q39" s="34"/>
      <c r="R39" s="34"/>
      <c r="S39" s="34"/>
      <c r="T39" s="35"/>
    </row>
    <row r="40" spans="1:20">
      <c r="A40" s="33"/>
      <c r="B40" s="34"/>
      <c r="C40" s="34"/>
      <c r="D40" s="34"/>
      <c r="E40" s="34"/>
      <c r="F40" s="34"/>
      <c r="G40" s="34"/>
      <c r="H40" s="34"/>
      <c r="I40" s="34"/>
      <c r="J40" s="34"/>
      <c r="K40" s="34"/>
      <c r="L40" s="34"/>
      <c r="M40" s="34"/>
      <c r="N40" s="34"/>
      <c r="O40" s="34"/>
      <c r="P40" s="34"/>
      <c r="Q40" s="34"/>
      <c r="R40" s="34"/>
      <c r="S40" s="34"/>
      <c r="T40" s="35"/>
    </row>
    <row r="41" spans="1:20">
      <c r="A41" s="33"/>
      <c r="B41" s="34"/>
      <c r="C41" s="34"/>
      <c r="D41" s="34"/>
      <c r="E41" s="34"/>
      <c r="F41" s="34"/>
      <c r="G41" s="34"/>
      <c r="H41" s="34"/>
      <c r="I41" s="34"/>
      <c r="J41" s="34"/>
      <c r="K41" s="34"/>
      <c r="L41" s="34"/>
      <c r="M41" s="34"/>
      <c r="N41" s="34"/>
      <c r="O41" s="34"/>
      <c r="P41" s="34"/>
      <c r="Q41" s="34"/>
      <c r="R41" s="34"/>
      <c r="S41" s="34"/>
      <c r="T41" s="35"/>
    </row>
    <row r="42" spans="1:20">
      <c r="A42" s="33"/>
      <c r="B42" s="34"/>
      <c r="C42" s="34"/>
      <c r="D42" s="34"/>
      <c r="E42" s="34"/>
      <c r="F42" s="34"/>
      <c r="G42" s="34"/>
      <c r="H42" s="34"/>
      <c r="I42" s="34"/>
      <c r="J42" s="34"/>
      <c r="K42" s="34"/>
      <c r="L42" s="34"/>
      <c r="M42" s="34"/>
      <c r="N42" s="34"/>
      <c r="O42" s="34"/>
      <c r="P42" s="34"/>
      <c r="Q42" s="34"/>
      <c r="R42" s="34"/>
      <c r="S42" s="34"/>
      <c r="T42" s="35"/>
    </row>
    <row r="43" spans="1:20">
      <c r="A43" s="33"/>
      <c r="B43" s="34"/>
      <c r="C43" s="34"/>
      <c r="D43" s="34"/>
      <c r="E43" s="34"/>
      <c r="F43" s="34"/>
      <c r="G43" s="34"/>
      <c r="H43" s="34"/>
      <c r="I43" s="34"/>
      <c r="J43" s="34"/>
      <c r="K43" s="34"/>
      <c r="L43" s="34"/>
      <c r="M43" s="34"/>
      <c r="N43" s="34"/>
      <c r="O43" s="34"/>
      <c r="P43" s="34"/>
      <c r="Q43" s="34"/>
      <c r="R43" s="34"/>
      <c r="S43" s="34"/>
      <c r="T43" s="35"/>
    </row>
    <row r="44" spans="1:20">
      <c r="A44" s="33"/>
      <c r="B44" s="34"/>
      <c r="C44" s="34"/>
      <c r="D44" s="34"/>
      <c r="E44" s="34"/>
      <c r="F44" s="34"/>
      <c r="G44" s="34"/>
      <c r="H44" s="34"/>
      <c r="I44" s="34"/>
      <c r="J44" s="34"/>
      <c r="K44" s="34"/>
      <c r="L44" s="34"/>
      <c r="M44" s="34"/>
      <c r="N44" s="34"/>
      <c r="O44" s="34"/>
      <c r="P44" s="34"/>
      <c r="Q44" s="34"/>
      <c r="R44" s="34"/>
      <c r="S44" s="34"/>
      <c r="T44" s="35"/>
    </row>
    <row r="45" spans="1:20">
      <c r="A45" s="33"/>
      <c r="B45" s="34"/>
      <c r="C45" s="34"/>
      <c r="D45" s="34"/>
      <c r="E45" s="34"/>
      <c r="F45" s="34"/>
      <c r="G45" s="34"/>
      <c r="H45" s="34"/>
      <c r="I45" s="34"/>
      <c r="J45" s="34"/>
      <c r="K45" s="34"/>
      <c r="L45" s="34"/>
      <c r="M45" s="34"/>
      <c r="N45" s="34"/>
      <c r="O45" s="34"/>
      <c r="P45" s="34"/>
      <c r="Q45" s="34"/>
      <c r="R45" s="34"/>
      <c r="S45" s="34"/>
      <c r="T45" s="35"/>
    </row>
    <row r="46" spans="1:20">
      <c r="A46" s="33"/>
      <c r="B46" s="34"/>
      <c r="C46" s="34"/>
      <c r="D46" s="34"/>
      <c r="E46" s="34"/>
      <c r="F46" s="34"/>
      <c r="G46" s="34"/>
      <c r="H46" s="34"/>
      <c r="I46" s="34"/>
      <c r="J46" s="34"/>
      <c r="K46" s="34"/>
      <c r="L46" s="34"/>
      <c r="M46" s="34"/>
      <c r="N46" s="34"/>
      <c r="O46" s="34"/>
      <c r="P46" s="34"/>
      <c r="Q46" s="34"/>
      <c r="R46" s="34"/>
      <c r="S46" s="34"/>
      <c r="T46" s="35"/>
    </row>
    <row r="47" spans="1:20">
      <c r="E47" s="65"/>
    </row>
  </sheetData>
  <mergeCells count="50">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D17:D19"/>
    <mergeCell ref="B14:B15"/>
    <mergeCell ref="C14:C15"/>
    <mergeCell ref="L17:L19"/>
    <mergeCell ref="K17:K19"/>
    <mergeCell ref="A17:A23"/>
    <mergeCell ref="R14:R15"/>
    <mergeCell ref="A14:A15"/>
    <mergeCell ref="D14:D15"/>
    <mergeCell ref="E14:E15"/>
    <mergeCell ref="F14:I14"/>
    <mergeCell ref="J14:J15"/>
    <mergeCell ref="N14:P14"/>
    <mergeCell ref="M14:M15"/>
    <mergeCell ref="Q14:Q15"/>
    <mergeCell ref="Q24:Q28"/>
    <mergeCell ref="K29:K33"/>
    <mergeCell ref="L24:L28"/>
    <mergeCell ref="D24:D28"/>
    <mergeCell ref="B24:B33"/>
    <mergeCell ref="C24:C33"/>
    <mergeCell ref="D29:D33"/>
    <mergeCell ref="A24:A33"/>
    <mergeCell ref="K20:K23"/>
    <mergeCell ref="K24:K28"/>
    <mergeCell ref="L29:L30"/>
    <mergeCell ref="C17:C23"/>
    <mergeCell ref="B17:B23"/>
    <mergeCell ref="L20:L23"/>
    <mergeCell ref="D20:D23"/>
  </mergeCells>
  <conditionalFormatting sqref="P17:P33">
    <cfRule type="containsText" dxfId="83" priority="2" stopIfTrue="1" operator="containsText" text="P">
      <formula>NOT(ISERROR(SEARCH("P",P17)))</formula>
    </cfRule>
    <cfRule type="containsText" dxfId="82" priority="3" stopIfTrue="1" operator="containsText" text="R">
      <formula>NOT(ISERROR(SEARCH("R",P17)))</formula>
    </cfRule>
    <cfRule type="containsText" dxfId="81"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38"/>
  <sheetViews>
    <sheetView topLeftCell="A6" zoomScale="86" zoomScaleNormal="86" workbookViewId="0">
      <selection activeCell="T17" sqref="A17:T25"/>
    </sheetView>
  </sheetViews>
  <sheetFormatPr baseColWidth="10" defaultColWidth="11.42578125" defaultRowHeight="12.75"/>
  <cols>
    <col min="1" max="1" width="11.42578125" style="301"/>
    <col min="2" max="2" width="24.42578125" style="301" customWidth="1"/>
    <col min="3" max="3" width="28.5703125" style="301" customWidth="1"/>
    <col min="4" max="4" width="33.140625" style="301" customWidth="1"/>
    <col min="5" max="5" width="43.28515625" style="301" customWidth="1"/>
    <col min="6" max="6" width="7" style="301" customWidth="1"/>
    <col min="7" max="7" width="6" style="301" customWidth="1"/>
    <col min="8" max="8" width="7" style="301" customWidth="1"/>
    <col min="9" max="9" width="7.5703125" style="301" customWidth="1"/>
    <col min="10" max="10" width="53.42578125" style="301" customWidth="1"/>
    <col min="11" max="11" width="17.85546875" style="301" customWidth="1"/>
    <col min="12" max="12" width="21.140625" style="301" customWidth="1"/>
    <col min="13" max="13" width="9.28515625" style="301" customWidth="1"/>
    <col min="14" max="14" width="13.85546875" style="301" customWidth="1"/>
    <col min="15" max="15" width="9.5703125" style="301" customWidth="1"/>
    <col min="16" max="16" width="10" style="301" customWidth="1"/>
    <col min="17" max="17" width="28.5703125" style="301" customWidth="1"/>
    <col min="18" max="18" width="29.28515625" style="301" customWidth="1"/>
    <col min="19" max="19" width="58.85546875" style="301" customWidth="1"/>
    <col min="20" max="20" width="36" style="301" customWidth="1"/>
    <col min="21" max="16384" width="11.42578125" style="301"/>
  </cols>
  <sheetData>
    <row r="1" spans="1:20" ht="13.5" thickBot="1"/>
    <row r="2" spans="1:20" ht="13.5" thickBot="1">
      <c r="A2" s="1179"/>
      <c r="B2" s="1180"/>
      <c r="C2" s="1180"/>
      <c r="D2" s="1180"/>
      <c r="E2" s="1181"/>
      <c r="F2" s="1188" t="s">
        <v>18</v>
      </c>
      <c r="G2" s="1189"/>
      <c r="H2" s="1189"/>
      <c r="I2" s="1189"/>
      <c r="J2" s="1189"/>
      <c r="K2" s="1189"/>
      <c r="L2" s="1189"/>
      <c r="M2" s="1190"/>
      <c r="N2" s="1191" t="s">
        <v>512</v>
      </c>
      <c r="O2" s="1192"/>
      <c r="P2" s="1192"/>
      <c r="Q2" s="1192"/>
      <c r="R2" s="1192"/>
      <c r="S2" s="1192"/>
      <c r="T2" s="1193"/>
    </row>
    <row r="3" spans="1:20" ht="13.5" thickBot="1">
      <c r="A3" s="1182"/>
      <c r="B3" s="1183"/>
      <c r="C3" s="1183"/>
      <c r="D3" s="1183"/>
      <c r="E3" s="1184"/>
      <c r="F3" s="1194" t="s">
        <v>17</v>
      </c>
      <c r="G3" s="1195"/>
      <c r="H3" s="1195"/>
      <c r="I3" s="1195"/>
      <c r="J3" s="1195"/>
      <c r="K3" s="1195"/>
      <c r="L3" s="1195"/>
      <c r="M3" s="1196"/>
      <c r="N3" s="1200" t="s">
        <v>23</v>
      </c>
      <c r="O3" s="1201"/>
      <c r="P3" s="1201"/>
      <c r="Q3" s="1201"/>
      <c r="R3" s="1201"/>
      <c r="S3" s="1201"/>
      <c r="T3" s="1202"/>
    </row>
    <row r="4" spans="1:20" ht="13.5" thickBot="1">
      <c r="A4" s="1185"/>
      <c r="B4" s="1186"/>
      <c r="C4" s="1186"/>
      <c r="D4" s="1186"/>
      <c r="E4" s="1187"/>
      <c r="F4" s="1197"/>
      <c r="G4" s="1198"/>
      <c r="H4" s="1198"/>
      <c r="I4" s="1198"/>
      <c r="J4" s="1198"/>
      <c r="K4" s="1198"/>
      <c r="L4" s="1198"/>
      <c r="M4" s="1199"/>
      <c r="N4" s="1203" t="s">
        <v>8</v>
      </c>
      <c r="O4" s="1204"/>
      <c r="P4" s="1204"/>
      <c r="Q4" s="1204"/>
      <c r="R4" s="1204"/>
      <c r="S4" s="1204"/>
      <c r="T4" s="1205"/>
    </row>
    <row r="5" spans="1:20">
      <c r="A5" s="199"/>
      <c r="B5" s="199"/>
      <c r="C5" s="199"/>
      <c r="D5" s="199"/>
      <c r="E5" s="199"/>
      <c r="F5" s="199"/>
      <c r="G5" s="199"/>
      <c r="H5" s="199"/>
      <c r="I5" s="199"/>
      <c r="J5" s="302"/>
      <c r="K5" s="302"/>
      <c r="L5" s="137"/>
      <c r="M5" s="137"/>
      <c r="N5" s="137"/>
      <c r="O5" s="137"/>
      <c r="P5" s="137"/>
      <c r="Q5" s="137"/>
      <c r="R5" s="137"/>
      <c r="S5" s="137"/>
      <c r="T5" s="137"/>
    </row>
    <row r="6" spans="1:20">
      <c r="A6" s="1210" t="s">
        <v>10</v>
      </c>
      <c r="B6" s="1210"/>
      <c r="C6" s="1210"/>
      <c r="D6" s="1210"/>
      <c r="E6" s="1210"/>
      <c r="F6" s="1156" t="s">
        <v>75</v>
      </c>
      <c r="G6" s="1157"/>
      <c r="H6" s="1157"/>
      <c r="I6" s="1157"/>
      <c r="J6" s="1157"/>
      <c r="K6" s="1157"/>
      <c r="L6" s="1157"/>
      <c r="M6" s="1158"/>
      <c r="N6" s="137"/>
      <c r="O6" s="137"/>
      <c r="P6" s="137"/>
      <c r="Q6" s="137"/>
      <c r="R6" s="137"/>
      <c r="S6" s="137"/>
      <c r="T6" s="137"/>
    </row>
    <row r="7" spans="1:20" ht="15">
      <c r="A7" s="1210" t="s">
        <v>25</v>
      </c>
      <c r="B7" s="1210"/>
      <c r="C7" s="1210"/>
      <c r="D7" s="1210"/>
      <c r="E7" s="1210"/>
      <c r="F7" s="874">
        <v>2025</v>
      </c>
      <c r="G7" s="874"/>
      <c r="H7" s="874"/>
      <c r="I7" s="874"/>
      <c r="J7" s="874"/>
      <c r="K7" s="874"/>
      <c r="L7" s="874"/>
      <c r="M7" s="875"/>
      <c r="N7" s="137"/>
      <c r="O7" s="137"/>
      <c r="P7" s="137"/>
      <c r="Q7" s="137"/>
      <c r="R7" s="137"/>
      <c r="S7" s="137"/>
      <c r="T7" s="137"/>
    </row>
    <row r="8" spans="1:20" ht="15">
      <c r="A8" s="1210" t="s">
        <v>6</v>
      </c>
      <c r="B8" s="1210"/>
      <c r="C8" s="1210"/>
      <c r="D8" s="1210"/>
      <c r="E8" s="1210"/>
      <c r="F8" s="873" t="s">
        <v>745</v>
      </c>
      <c r="G8" s="874"/>
      <c r="H8" s="874"/>
      <c r="I8" s="874"/>
      <c r="J8" s="874"/>
      <c r="K8" s="874"/>
      <c r="L8" s="874"/>
      <c r="M8" s="875"/>
      <c r="N8" s="137"/>
      <c r="O8" s="137"/>
      <c r="P8" s="137"/>
      <c r="Q8" s="137"/>
      <c r="R8" s="137"/>
      <c r="S8" s="137"/>
      <c r="T8" s="137"/>
    </row>
    <row r="9" spans="1:20" ht="15">
      <c r="A9" s="1210" t="s">
        <v>7</v>
      </c>
      <c r="B9" s="1210"/>
      <c r="C9" s="1210"/>
      <c r="D9" s="1210"/>
      <c r="E9" s="1210"/>
      <c r="F9" s="873" t="s">
        <v>746</v>
      </c>
      <c r="G9" s="874"/>
      <c r="H9" s="874"/>
      <c r="I9" s="874"/>
      <c r="J9" s="874"/>
      <c r="K9" s="874"/>
      <c r="L9" s="874"/>
      <c r="M9" s="875"/>
      <c r="N9" s="137"/>
      <c r="O9" s="137"/>
      <c r="P9" s="137"/>
      <c r="Q9" s="137"/>
      <c r="R9" s="137"/>
      <c r="S9" s="137"/>
      <c r="T9" s="137"/>
    </row>
    <row r="10" spans="1:20" ht="13.5" thickBot="1">
      <c r="A10" s="303"/>
      <c r="B10" s="303"/>
      <c r="C10" s="303"/>
      <c r="D10" s="303"/>
      <c r="E10" s="303"/>
      <c r="F10" s="303"/>
      <c r="G10" s="303"/>
      <c r="H10" s="303"/>
      <c r="I10" s="303"/>
      <c r="J10" s="302"/>
      <c r="K10" s="302"/>
      <c r="L10" s="302"/>
      <c r="M10" s="302"/>
      <c r="N10" s="137"/>
      <c r="O10" s="137"/>
      <c r="P10" s="137"/>
      <c r="Q10" s="137"/>
      <c r="R10" s="137"/>
      <c r="S10" s="137"/>
      <c r="T10" s="137"/>
    </row>
    <row r="11" spans="1:20" ht="13.5" thickBot="1">
      <c r="A11" s="1211" t="s">
        <v>9</v>
      </c>
      <c r="B11" s="1212"/>
      <c r="C11" s="1212"/>
      <c r="D11" s="1212"/>
      <c r="E11" s="1212"/>
      <c r="F11" s="1212"/>
      <c r="G11" s="1212"/>
      <c r="H11" s="1212"/>
      <c r="I11" s="1212"/>
      <c r="J11" s="1212"/>
      <c r="K11" s="1212"/>
      <c r="L11" s="1212"/>
      <c r="M11" s="1212"/>
      <c r="N11" s="1212"/>
      <c r="O11" s="1212"/>
      <c r="P11" s="1212"/>
      <c r="Q11" s="1212"/>
      <c r="R11" s="1212"/>
      <c r="S11" s="1212"/>
      <c r="T11" s="1213"/>
    </row>
    <row r="12" spans="1:20" ht="13.5" thickBot="1">
      <c r="A12" s="304"/>
      <c r="B12" s="305"/>
      <c r="C12" s="305"/>
      <c r="D12" s="305"/>
      <c r="E12" s="305"/>
      <c r="F12" s="305"/>
      <c r="G12" s="305"/>
      <c r="H12" s="305"/>
      <c r="I12" s="305"/>
      <c r="J12" s="305"/>
      <c r="K12" s="305"/>
      <c r="L12" s="305"/>
      <c r="M12" s="305"/>
      <c r="N12" s="305"/>
      <c r="O12" s="305"/>
      <c r="P12" s="305"/>
      <c r="Q12" s="305"/>
      <c r="R12" s="305"/>
      <c r="S12" s="305"/>
      <c r="T12" s="306"/>
    </row>
    <row r="13" spans="1:20" ht="13.5" thickBot="1">
      <c r="A13" s="1214" t="s">
        <v>16</v>
      </c>
      <c r="B13" s="1215"/>
      <c r="C13" s="1215"/>
      <c r="D13" s="1215"/>
      <c r="E13" s="1215"/>
      <c r="F13" s="1215"/>
      <c r="G13" s="1215"/>
      <c r="H13" s="1215"/>
      <c r="I13" s="1215"/>
      <c r="J13" s="1215"/>
      <c r="K13" s="1215"/>
      <c r="L13" s="1216"/>
      <c r="M13" s="1217" t="s">
        <v>1</v>
      </c>
      <c r="N13" s="1217"/>
      <c r="O13" s="1217"/>
      <c r="P13" s="1217"/>
      <c r="Q13" s="1217"/>
      <c r="R13" s="1217"/>
      <c r="S13" s="1217"/>
      <c r="T13" s="1218"/>
    </row>
    <row r="14" spans="1:20" ht="13.5" thickBot="1">
      <c r="A14" s="1220" t="s">
        <v>27</v>
      </c>
      <c r="B14" s="307" t="s">
        <v>262</v>
      </c>
      <c r="C14" s="307" t="s">
        <v>263</v>
      </c>
      <c r="D14" s="1220" t="s">
        <v>26</v>
      </c>
      <c r="E14" s="1222" t="s">
        <v>19</v>
      </c>
      <c r="F14" s="1163" t="s">
        <v>11</v>
      </c>
      <c r="G14" s="1164"/>
      <c r="H14" s="1164"/>
      <c r="I14" s="1165"/>
      <c r="J14" s="1166" t="s">
        <v>20</v>
      </c>
      <c r="K14" s="1166" t="s">
        <v>21</v>
      </c>
      <c r="L14" s="1166" t="s">
        <v>2</v>
      </c>
      <c r="M14" s="1170" t="s">
        <v>22</v>
      </c>
      <c r="N14" s="1172" t="s">
        <v>3</v>
      </c>
      <c r="O14" s="1173"/>
      <c r="P14" s="1174"/>
      <c r="Q14" s="1175" t="s">
        <v>164</v>
      </c>
      <c r="R14" s="1177" t="s">
        <v>5</v>
      </c>
      <c r="S14" s="308" t="s">
        <v>29</v>
      </c>
      <c r="T14" s="1168" t="s">
        <v>0</v>
      </c>
    </row>
    <row r="15" spans="1:20" ht="40.5" customHeight="1" thickBot="1">
      <c r="A15" s="1221"/>
      <c r="B15" s="309"/>
      <c r="C15" s="309"/>
      <c r="D15" s="1221"/>
      <c r="E15" s="1223"/>
      <c r="F15" s="310" t="s">
        <v>12</v>
      </c>
      <c r="G15" s="310" t="s">
        <v>13</v>
      </c>
      <c r="H15" s="310" t="s">
        <v>14</v>
      </c>
      <c r="I15" s="310" t="s">
        <v>15</v>
      </c>
      <c r="J15" s="1167"/>
      <c r="K15" s="1167"/>
      <c r="L15" s="1167"/>
      <c r="M15" s="1171"/>
      <c r="N15" s="323" t="s">
        <v>30</v>
      </c>
      <c r="O15" s="311" t="s">
        <v>28</v>
      </c>
      <c r="P15" s="312" t="s">
        <v>31</v>
      </c>
      <c r="Q15" s="1176"/>
      <c r="R15" s="1178"/>
      <c r="S15" s="313"/>
      <c r="T15" s="1169"/>
    </row>
    <row r="16" spans="1:20" ht="13.5" thickBot="1">
      <c r="A16" s="199"/>
      <c r="B16" s="199"/>
      <c r="C16" s="199"/>
      <c r="D16" s="327"/>
      <c r="E16" s="327"/>
      <c r="F16" s="199"/>
      <c r="G16" s="199"/>
      <c r="H16" s="199"/>
      <c r="I16" s="199"/>
      <c r="J16" s="199"/>
      <c r="K16" s="199"/>
      <c r="L16" s="314"/>
      <c r="M16" s="199"/>
      <c r="Q16" s="199"/>
      <c r="R16" s="199"/>
      <c r="S16" s="199"/>
      <c r="T16" s="199"/>
    </row>
    <row r="17" spans="1:20" ht="25.5" customHeight="1">
      <c r="A17" s="1127">
        <v>1</v>
      </c>
      <c r="B17" s="944" t="s">
        <v>267</v>
      </c>
      <c r="C17" s="944" t="s">
        <v>326</v>
      </c>
      <c r="D17" s="1435" t="s">
        <v>937</v>
      </c>
      <c r="E17" s="944" t="s">
        <v>76</v>
      </c>
      <c r="F17" s="1441">
        <v>8947</v>
      </c>
      <c r="G17" s="1442"/>
      <c r="H17" s="1442"/>
      <c r="I17" s="1442"/>
      <c r="J17" s="944" t="s">
        <v>941</v>
      </c>
      <c r="K17" s="1430">
        <v>0</v>
      </c>
      <c r="L17" s="1430">
        <v>0</v>
      </c>
      <c r="M17" s="1441">
        <v>8947</v>
      </c>
      <c r="N17" s="1447">
        <f>F17+G17-2</f>
        <v>8945</v>
      </c>
      <c r="O17" s="1085">
        <f>IF(M17&lt;1,(AVERAGE(F17:I17)/M17),SUM(F17:I17)/M17)</f>
        <v>1</v>
      </c>
      <c r="P17" s="949" t="str">
        <f>IF(O17&lt;=V$23,"T",IF(O17&lt;$Y$23,"R",IF(O17&gt;=$Y$23,"P")))</f>
        <v>P</v>
      </c>
      <c r="Q17" s="1448"/>
      <c r="R17" s="1443" t="s">
        <v>83</v>
      </c>
      <c r="S17" s="1445" t="s">
        <v>947</v>
      </c>
      <c r="T17" s="624"/>
    </row>
    <row r="18" spans="1:20" ht="27.75" customHeight="1">
      <c r="A18" s="1128"/>
      <c r="B18" s="945"/>
      <c r="C18" s="945"/>
      <c r="D18" s="1436"/>
      <c r="E18" s="945"/>
      <c r="F18" s="1133"/>
      <c r="G18" s="1138"/>
      <c r="H18" s="1138"/>
      <c r="I18" s="1138"/>
      <c r="J18" s="945"/>
      <c r="K18" s="1418"/>
      <c r="L18" s="1418"/>
      <c r="M18" s="1133"/>
      <c r="N18" s="1135"/>
      <c r="O18" s="1086"/>
      <c r="P18" s="932"/>
      <c r="Q18" s="1449"/>
      <c r="R18" s="1444"/>
      <c r="S18" s="1446"/>
      <c r="T18" s="627"/>
    </row>
    <row r="19" spans="1:20" ht="119.25" customHeight="1">
      <c r="A19" s="1128"/>
      <c r="B19" s="945"/>
      <c r="C19" s="945"/>
      <c r="D19" s="1436"/>
      <c r="E19" s="349" t="s">
        <v>938</v>
      </c>
      <c r="F19" s="569">
        <v>7.85</v>
      </c>
      <c r="G19" s="548"/>
      <c r="H19" s="548"/>
      <c r="I19" s="343"/>
      <c r="J19" s="341" t="s">
        <v>942</v>
      </c>
      <c r="K19" s="597"/>
      <c r="L19" s="597">
        <v>0</v>
      </c>
      <c r="M19" s="569">
        <v>7.85</v>
      </c>
      <c r="N19" s="344">
        <f>IF(M19&lt;1,M19-AVERAGE(F19:I19),M19-(SUM(F19:I19)))</f>
        <v>0</v>
      </c>
      <c r="O19" s="345">
        <f>IF(M19&lt;1,(AVERAGE(F19:I19)/M19),SUM(F19:I19)/M19)</f>
        <v>1</v>
      </c>
      <c r="P19" s="530" t="str">
        <f>IF(O19&lt;=V$23,"T",IF(O19&lt;$Y$23,"R",IF(O19&gt;=$Y$23,"P")))</f>
        <v>P</v>
      </c>
      <c r="Q19" s="377"/>
      <c r="R19" s="629" t="s">
        <v>84</v>
      </c>
      <c r="S19" s="626" t="s">
        <v>948</v>
      </c>
      <c r="T19" s="630" t="s">
        <v>85</v>
      </c>
    </row>
    <row r="20" spans="1:20" ht="32.25" customHeight="1">
      <c r="A20" s="1128">
        <v>2</v>
      </c>
      <c r="B20" s="945" t="s">
        <v>275</v>
      </c>
      <c r="C20" s="945" t="s">
        <v>344</v>
      </c>
      <c r="D20" s="1436"/>
      <c r="E20" s="945" t="s">
        <v>80</v>
      </c>
      <c r="F20" s="933">
        <v>1.89</v>
      </c>
      <c r="G20" s="933"/>
      <c r="H20" s="933"/>
      <c r="I20" s="1133"/>
      <c r="J20" s="1436" t="s">
        <v>943</v>
      </c>
      <c r="K20" s="1418">
        <v>0</v>
      </c>
      <c r="L20" s="1418">
        <v>0</v>
      </c>
      <c r="M20" s="933">
        <v>1.89</v>
      </c>
      <c r="N20" s="934">
        <v>0</v>
      </c>
      <c r="O20" s="1086">
        <v>1</v>
      </c>
      <c r="P20" s="932" t="str">
        <f>IF(O20&lt;=V$23,"T",IF(O20&lt;$Y$23,"R",IF(O20&gt;=$Y$23,"P")))</f>
        <v>P</v>
      </c>
      <c r="Q20" s="377"/>
      <c r="R20" s="629"/>
      <c r="S20" s="1446" t="s">
        <v>949</v>
      </c>
      <c r="T20" s="630"/>
    </row>
    <row r="21" spans="1:20" ht="12.75" customHeight="1">
      <c r="A21" s="1128"/>
      <c r="B21" s="945"/>
      <c r="C21" s="945"/>
      <c r="D21" s="1436"/>
      <c r="E21" s="945"/>
      <c r="F21" s="1133"/>
      <c r="G21" s="933"/>
      <c r="H21" s="933"/>
      <c r="I21" s="1133"/>
      <c r="J21" s="1436"/>
      <c r="K21" s="1418"/>
      <c r="L21" s="1418"/>
      <c r="M21" s="1133"/>
      <c r="N21" s="1135"/>
      <c r="O21" s="1086"/>
      <c r="P21" s="932"/>
      <c r="Q21" s="1449"/>
      <c r="R21" s="1444" t="s">
        <v>86</v>
      </c>
      <c r="S21" s="1446"/>
      <c r="T21" s="1439" t="s">
        <v>87</v>
      </c>
    </row>
    <row r="22" spans="1:20">
      <c r="A22" s="1128"/>
      <c r="B22" s="945"/>
      <c r="C22" s="945"/>
      <c r="D22" s="1436"/>
      <c r="E22" s="945"/>
      <c r="F22" s="1133"/>
      <c r="G22" s="933"/>
      <c r="H22" s="933"/>
      <c r="I22" s="1133"/>
      <c r="J22" s="1436"/>
      <c r="K22" s="1418"/>
      <c r="L22" s="1418"/>
      <c r="M22" s="1133"/>
      <c r="N22" s="1135"/>
      <c r="O22" s="1086"/>
      <c r="P22" s="932"/>
      <c r="Q22" s="1449"/>
      <c r="R22" s="1444"/>
      <c r="S22" s="1446"/>
      <c r="T22" s="1439"/>
    </row>
    <row r="23" spans="1:20" ht="42.75" customHeight="1">
      <c r="A23" s="1128">
        <v>3</v>
      </c>
      <c r="B23" s="945" t="s">
        <v>275</v>
      </c>
      <c r="C23" s="945" t="s">
        <v>344</v>
      </c>
      <c r="D23" s="1436"/>
      <c r="E23" s="945" t="s">
        <v>939</v>
      </c>
      <c r="F23" s="1438">
        <v>25</v>
      </c>
      <c r="G23" s="1138"/>
      <c r="H23" s="1438"/>
      <c r="I23" s="1419"/>
      <c r="J23" s="342" t="s">
        <v>944</v>
      </c>
      <c r="K23" s="1418">
        <v>0</v>
      </c>
      <c r="L23" s="1418">
        <v>0</v>
      </c>
      <c r="M23" s="1438">
        <v>25</v>
      </c>
      <c r="N23" s="1135">
        <f>IF(M23&lt;1,M23-AVERAGE(F23:I23),M23-(SUM(F23:I23)))</f>
        <v>0</v>
      </c>
      <c r="O23" s="1086">
        <f>IF(M23&lt;1,(AVERAGE(F23:I23)/M23),SUM(F23:I23)/M23)</f>
        <v>1</v>
      </c>
      <c r="P23" s="932" t="str">
        <f>IF(O23&lt;=V$23,"T",IF(O23&lt;$Y$23,"R",IF(O23&gt;=$Y$23,"P")))</f>
        <v>P</v>
      </c>
      <c r="Q23" s="347"/>
      <c r="R23" s="625" t="s">
        <v>77</v>
      </c>
      <c r="S23" s="626" t="s">
        <v>950</v>
      </c>
      <c r="T23" s="1439" t="s">
        <v>78</v>
      </c>
    </row>
    <row r="24" spans="1:20" ht="91.5" customHeight="1">
      <c r="A24" s="1128"/>
      <c r="B24" s="945"/>
      <c r="C24" s="945"/>
      <c r="D24" s="1436"/>
      <c r="E24" s="945"/>
      <c r="F24" s="1438"/>
      <c r="G24" s="1138"/>
      <c r="H24" s="1138"/>
      <c r="I24" s="1419"/>
      <c r="J24" s="342" t="s">
        <v>945</v>
      </c>
      <c r="K24" s="1418"/>
      <c r="L24" s="1418"/>
      <c r="M24" s="1438"/>
      <c r="N24" s="1135"/>
      <c r="O24" s="1086"/>
      <c r="P24" s="932"/>
      <c r="Q24" s="347"/>
      <c r="R24" s="625" t="s">
        <v>79</v>
      </c>
      <c r="S24" s="341"/>
      <c r="T24" s="1440"/>
    </row>
    <row r="25" spans="1:20" ht="51.75" customHeight="1" thickBot="1">
      <c r="A25" s="1129"/>
      <c r="B25" s="965"/>
      <c r="C25" s="965"/>
      <c r="D25" s="1437"/>
      <c r="E25" s="380" t="s">
        <v>940</v>
      </c>
      <c r="F25" s="632">
        <v>25</v>
      </c>
      <c r="G25" s="571"/>
      <c r="H25" s="571"/>
      <c r="I25" s="571"/>
      <c r="J25" s="373" t="s">
        <v>946</v>
      </c>
      <c r="K25" s="633">
        <v>0</v>
      </c>
      <c r="L25" s="633">
        <v>0</v>
      </c>
      <c r="M25" s="632">
        <v>25</v>
      </c>
      <c r="N25" s="378">
        <f>IF(M25&lt;1,M25-AVERAGE(F25:I25),M25-(SUM(F25:I25)))</f>
        <v>0</v>
      </c>
      <c r="O25" s="381">
        <v>1</v>
      </c>
      <c r="P25" s="534" t="str">
        <f>IF(O25&lt;=V$23,"T",IF(O25&lt;$Y$23,"R",IF(O25&gt;=$Y$23,"P")))</f>
        <v>P</v>
      </c>
      <c r="Q25" s="564"/>
      <c r="R25" s="634" t="s">
        <v>81</v>
      </c>
      <c r="S25" s="380" t="s">
        <v>951</v>
      </c>
      <c r="T25" s="635" t="s">
        <v>82</v>
      </c>
    </row>
    <row r="26" spans="1:20">
      <c r="A26" s="317" t="s">
        <v>24</v>
      </c>
      <c r="B26" s="317"/>
      <c r="C26" s="317"/>
      <c r="D26" s="317"/>
      <c r="E26" s="199"/>
      <c r="F26" s="268"/>
      <c r="G26" s="199"/>
      <c r="H26" s="199"/>
      <c r="I26" s="199"/>
      <c r="J26" s="199"/>
      <c r="K26" s="199"/>
      <c r="L26" s="199"/>
      <c r="M26" s="199"/>
      <c r="N26" s="199"/>
      <c r="O26" s="199"/>
      <c r="P26" s="199"/>
      <c r="Q26" s="199"/>
      <c r="R26" s="199"/>
      <c r="S26" s="199"/>
      <c r="T26" s="199"/>
    </row>
    <row r="27" spans="1:20">
      <c r="A27" s="199"/>
      <c r="B27" s="199"/>
      <c r="C27" s="199"/>
      <c r="D27" s="199"/>
      <c r="E27" s="199"/>
      <c r="F27" s="199"/>
      <c r="G27" s="199"/>
      <c r="H27" s="199"/>
      <c r="I27" s="199"/>
      <c r="J27" s="199"/>
      <c r="K27" s="199"/>
      <c r="L27" s="199"/>
      <c r="M27" s="199"/>
      <c r="N27" s="199"/>
      <c r="O27" s="199"/>
      <c r="P27" s="199"/>
      <c r="Q27" s="199"/>
      <c r="R27" s="199"/>
      <c r="S27" s="199"/>
      <c r="T27" s="199"/>
    </row>
    <row r="28" spans="1:20">
      <c r="A28" s="201"/>
      <c r="B28" s="202"/>
      <c r="C28" s="202"/>
      <c r="D28" s="202"/>
      <c r="E28" s="202"/>
      <c r="F28" s="198"/>
      <c r="G28" s="202"/>
      <c r="H28" s="202"/>
      <c r="I28" s="202"/>
      <c r="J28" s="202"/>
      <c r="K28" s="202"/>
      <c r="L28" s="202"/>
      <c r="M28" s="202"/>
      <c r="N28" s="203"/>
      <c r="O28" s="203"/>
      <c r="P28" s="203"/>
      <c r="Q28" s="202"/>
      <c r="R28" s="202"/>
      <c r="S28" s="202"/>
      <c r="T28" s="204"/>
    </row>
    <row r="29" spans="1:20">
      <c r="A29" s="201"/>
      <c r="B29" s="202"/>
      <c r="C29" s="202"/>
      <c r="D29" s="202"/>
      <c r="E29" s="202"/>
      <c r="F29" s="202"/>
      <c r="G29" s="202"/>
      <c r="H29" s="202"/>
      <c r="I29" s="202"/>
      <c r="J29" s="202"/>
      <c r="K29" s="202"/>
      <c r="L29" s="202"/>
      <c r="M29" s="202"/>
      <c r="N29" s="203"/>
      <c r="O29" s="203"/>
      <c r="P29" s="203"/>
      <c r="Q29" s="202"/>
      <c r="R29" s="202"/>
      <c r="S29" s="202"/>
      <c r="T29" s="204"/>
    </row>
    <row r="30" spans="1:20">
      <c r="A30" s="201"/>
      <c r="B30" s="202"/>
      <c r="C30" s="202"/>
      <c r="D30" s="202"/>
      <c r="E30" s="202"/>
      <c r="F30" s="202"/>
      <c r="G30" s="202"/>
      <c r="H30" s="202"/>
      <c r="I30" s="202"/>
      <c r="J30" s="202"/>
      <c r="K30" s="202"/>
      <c r="L30" s="202"/>
      <c r="M30" s="202"/>
      <c r="N30" s="203"/>
      <c r="O30" s="203"/>
      <c r="P30" s="203"/>
      <c r="Q30" s="202"/>
      <c r="R30" s="202"/>
      <c r="S30" s="202"/>
      <c r="T30" s="204"/>
    </row>
    <row r="31" spans="1:20">
      <c r="A31" s="201"/>
      <c r="B31" s="202"/>
      <c r="C31" s="202"/>
      <c r="D31" s="202"/>
      <c r="E31" s="202"/>
      <c r="F31" s="202"/>
      <c r="G31" s="202"/>
      <c r="H31" s="202"/>
      <c r="I31" s="202"/>
      <c r="J31" s="202"/>
      <c r="K31" s="202"/>
      <c r="L31" s="202"/>
      <c r="M31" s="202"/>
      <c r="N31" s="203"/>
      <c r="O31" s="203"/>
      <c r="P31" s="203"/>
      <c r="Q31" s="202"/>
      <c r="R31" s="202"/>
      <c r="S31" s="202"/>
      <c r="T31" s="204"/>
    </row>
    <row r="32" spans="1:20">
      <c r="A32" s="201"/>
      <c r="B32" s="202"/>
      <c r="C32" s="202"/>
      <c r="D32" s="202"/>
      <c r="E32" s="202"/>
      <c r="F32" s="202"/>
      <c r="G32" s="202"/>
      <c r="H32" s="202"/>
      <c r="I32" s="202"/>
      <c r="J32" s="202"/>
      <c r="K32" s="202"/>
      <c r="L32" s="202"/>
      <c r="M32" s="202"/>
      <c r="N32" s="203"/>
      <c r="O32" s="203"/>
      <c r="P32" s="203"/>
      <c r="Q32" s="202"/>
      <c r="R32" s="202"/>
      <c r="S32" s="202"/>
      <c r="T32" s="204"/>
    </row>
    <row r="33" spans="1:20">
      <c r="A33" s="201"/>
      <c r="B33" s="202"/>
      <c r="C33" s="202"/>
      <c r="D33" s="202"/>
      <c r="E33" s="202"/>
      <c r="F33" s="202"/>
      <c r="G33" s="202"/>
      <c r="H33" s="202"/>
      <c r="I33" s="202"/>
      <c r="J33" s="202"/>
      <c r="K33" s="202"/>
      <c r="L33" s="202"/>
      <c r="M33" s="202"/>
      <c r="N33" s="203"/>
      <c r="O33" s="203"/>
      <c r="P33" s="203"/>
      <c r="Q33" s="202"/>
      <c r="R33" s="202"/>
      <c r="S33" s="202"/>
      <c r="T33" s="204"/>
    </row>
    <row r="34" spans="1:20">
      <c r="A34" s="201"/>
      <c r="B34" s="202"/>
      <c r="C34" s="202"/>
      <c r="D34" s="202"/>
      <c r="E34" s="202"/>
      <c r="F34" s="202"/>
      <c r="G34" s="202"/>
      <c r="H34" s="202"/>
      <c r="I34" s="202"/>
      <c r="J34" s="202"/>
      <c r="K34" s="202"/>
      <c r="L34" s="202"/>
      <c r="M34" s="202"/>
      <c r="N34" s="203"/>
      <c r="O34" s="203"/>
      <c r="P34" s="203"/>
      <c r="Q34" s="202"/>
      <c r="R34" s="202"/>
      <c r="S34" s="202"/>
      <c r="T34" s="204"/>
    </row>
    <row r="35" spans="1:20">
      <c r="A35" s="201"/>
      <c r="B35" s="202"/>
      <c r="C35" s="202"/>
      <c r="D35" s="202"/>
      <c r="E35" s="202"/>
      <c r="F35" s="202"/>
      <c r="G35" s="202"/>
      <c r="H35" s="202"/>
      <c r="I35" s="202"/>
      <c r="J35" s="202"/>
      <c r="K35" s="202"/>
      <c r="L35" s="202"/>
      <c r="M35" s="202"/>
      <c r="N35" s="203"/>
      <c r="O35" s="203"/>
      <c r="P35" s="203"/>
      <c r="Q35" s="202"/>
      <c r="R35" s="202"/>
      <c r="S35" s="202"/>
      <c r="T35" s="204"/>
    </row>
    <row r="36" spans="1:20">
      <c r="A36" s="201"/>
      <c r="B36" s="202"/>
      <c r="C36" s="202"/>
      <c r="D36" s="202"/>
      <c r="E36" s="202"/>
      <c r="F36" s="202"/>
      <c r="G36" s="202"/>
      <c r="H36" s="202"/>
      <c r="I36" s="202"/>
      <c r="J36" s="202"/>
      <c r="K36" s="202"/>
      <c r="L36" s="202"/>
      <c r="M36" s="202"/>
      <c r="N36" s="203"/>
      <c r="O36" s="203"/>
      <c r="P36" s="203"/>
      <c r="Q36" s="202"/>
      <c r="R36" s="202"/>
      <c r="S36" s="202"/>
      <c r="T36" s="204"/>
    </row>
    <row r="37" spans="1:20">
      <c r="A37" s="201"/>
      <c r="B37" s="202"/>
      <c r="C37" s="202"/>
      <c r="D37" s="202"/>
      <c r="E37" s="202"/>
      <c r="F37" s="202"/>
      <c r="G37" s="202"/>
      <c r="H37" s="202"/>
      <c r="I37" s="202"/>
      <c r="J37" s="202"/>
      <c r="K37" s="202"/>
      <c r="L37" s="202"/>
      <c r="M37" s="202"/>
      <c r="N37" s="203"/>
      <c r="O37" s="203"/>
      <c r="P37" s="203"/>
      <c r="Q37" s="202"/>
      <c r="R37" s="202"/>
      <c r="S37" s="202"/>
      <c r="T37" s="204"/>
    </row>
    <row r="38" spans="1:20">
      <c r="A38" s="201"/>
      <c r="B38" s="202"/>
      <c r="C38" s="202"/>
      <c r="D38" s="202"/>
      <c r="E38" s="202"/>
      <c r="F38" s="202"/>
      <c r="G38" s="202"/>
      <c r="H38" s="202"/>
      <c r="I38" s="202"/>
      <c r="J38" s="202"/>
      <c r="K38" s="202"/>
      <c r="L38" s="202"/>
      <c r="M38" s="202"/>
      <c r="N38" s="328"/>
      <c r="O38" s="328"/>
      <c r="P38" s="328"/>
      <c r="Q38" s="202"/>
      <c r="R38" s="202"/>
      <c r="S38" s="202"/>
      <c r="T38" s="204"/>
    </row>
  </sheetData>
  <mergeCells count="82">
    <mergeCell ref="Q14:Q15"/>
    <mergeCell ref="M20:M22"/>
    <mergeCell ref="N20:N22"/>
    <mergeCell ref="T21:T22"/>
    <mergeCell ref="J17:J18"/>
    <mergeCell ref="T14:T15"/>
    <mergeCell ref="K14:K15"/>
    <mergeCell ref="R14:R15"/>
    <mergeCell ref="M14:M15"/>
    <mergeCell ref="N14:P14"/>
    <mergeCell ref="O20:O22"/>
    <mergeCell ref="P20:P22"/>
    <mergeCell ref="J14:J15"/>
    <mergeCell ref="S20:S22"/>
    <mergeCell ref="J20:J22"/>
    <mergeCell ref="K20:K22"/>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A14:A15"/>
    <mergeCell ref="D14:D15"/>
    <mergeCell ref="Q17:Q18"/>
    <mergeCell ref="Q21:Q22"/>
    <mergeCell ref="O17:O18"/>
    <mergeCell ref="A17:A19"/>
    <mergeCell ref="A20:A22"/>
    <mergeCell ref="C20:C22"/>
    <mergeCell ref="B20:B22"/>
    <mergeCell ref="B17:B19"/>
    <mergeCell ref="C17:C19"/>
    <mergeCell ref="E14:E15"/>
    <mergeCell ref="F14:I14"/>
    <mergeCell ref="L14:L15"/>
    <mergeCell ref="K17:K18"/>
    <mergeCell ref="L17:L18"/>
    <mergeCell ref="T23:T24"/>
    <mergeCell ref="F17:F18"/>
    <mergeCell ref="G17:G18"/>
    <mergeCell ref="H17:H18"/>
    <mergeCell ref="I17:I18"/>
    <mergeCell ref="P17:P18"/>
    <mergeCell ref="R17:R18"/>
    <mergeCell ref="S17:S18"/>
    <mergeCell ref="M17:M18"/>
    <mergeCell ref="N17:N18"/>
    <mergeCell ref="R21:R22"/>
    <mergeCell ref="O23:O24"/>
    <mergeCell ref="P23:P24"/>
    <mergeCell ref="K23:K24"/>
    <mergeCell ref="H23:H24"/>
    <mergeCell ref="I23:I24"/>
    <mergeCell ref="N23:N24"/>
    <mergeCell ref="L20:L22"/>
    <mergeCell ref="F23:F24"/>
    <mergeCell ref="F20:F22"/>
    <mergeCell ref="G20:G22"/>
    <mergeCell ref="H20:H22"/>
    <mergeCell ref="M23:M24"/>
    <mergeCell ref="L23:L24"/>
    <mergeCell ref="G23:G24"/>
    <mergeCell ref="E17:E18"/>
    <mergeCell ref="E20:E22"/>
    <mergeCell ref="E23:E24"/>
    <mergeCell ref="A23:A25"/>
    <mergeCell ref="I20:I22"/>
    <mergeCell ref="B23:B25"/>
    <mergeCell ref="C23:C25"/>
    <mergeCell ref="D17:D25"/>
  </mergeCells>
  <conditionalFormatting sqref="P17 P19:P20 P23">
    <cfRule type="containsText" dxfId="80" priority="5" stopIfTrue="1" operator="containsText" text="P">
      <formula>NOT(ISERROR(SEARCH("P",P17)))</formula>
    </cfRule>
    <cfRule type="containsText" dxfId="79" priority="6" stopIfTrue="1" operator="containsText" text="R">
      <formula>NOT(ISERROR(SEARCH("R",P17)))</formula>
    </cfRule>
    <cfRule type="containsText" dxfId="78"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
    <cfRule type="containsText" dxfId="77" priority="1" stopIfTrue="1" operator="containsText" text="P">
      <formula>NOT(ISERROR(SEARCH("P",P25)))</formula>
    </cfRule>
    <cfRule type="containsText" dxfId="76" priority="2" stopIfTrue="1" operator="containsText" text="R">
      <formula>NOT(ISERROR(SEARCH("R",P25)))</formula>
    </cfRule>
    <cfRule type="containsText" dxfId="75" priority="3" operator="containsText" text="T">
      <formula>NOT(ISERROR(SEARCH("T",P25)))</formula>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59"/>
  <sheetViews>
    <sheetView topLeftCell="A15" zoomScale="83" zoomScaleNormal="83" workbookViewId="0">
      <selection activeCell="B17" sqref="B17:B49"/>
    </sheetView>
  </sheetViews>
  <sheetFormatPr baseColWidth="10" defaultColWidth="39.140625" defaultRowHeight="15"/>
  <cols>
    <col min="1" max="1" width="4.28515625" style="189" customWidth="1"/>
    <col min="2" max="2" width="23.42578125" customWidth="1"/>
    <col min="3" max="3" width="20.7109375" customWidth="1"/>
    <col min="4" max="4" width="65.140625" customWidth="1"/>
    <col min="5" max="5" width="48.28515625" customWidth="1"/>
    <col min="6" max="6" width="6.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2.42578125" customWidth="1"/>
  </cols>
  <sheetData>
    <row r="1" spans="1:20" ht="15.75" thickBot="1"/>
    <row r="2" spans="1:20" ht="15.75" thickBot="1">
      <c r="A2" s="1020"/>
      <c r="B2" s="1021"/>
      <c r="C2" s="1021"/>
      <c r="D2" s="1021"/>
      <c r="E2" s="1022"/>
      <c r="F2" s="1109" t="s">
        <v>18</v>
      </c>
      <c r="G2" s="1110"/>
      <c r="H2" s="1110"/>
      <c r="I2" s="1110"/>
      <c r="J2" s="1110"/>
      <c r="K2" s="1110"/>
      <c r="L2" s="1110"/>
      <c r="M2" s="1111"/>
      <c r="N2" s="1112" t="s">
        <v>512</v>
      </c>
      <c r="O2" s="1113"/>
      <c r="P2" s="1113"/>
      <c r="Q2" s="1113"/>
      <c r="R2" s="1113"/>
      <c r="S2" s="1113"/>
      <c r="T2" s="1114"/>
    </row>
    <row r="3" spans="1:20" ht="16.5" customHeight="1" thickBot="1">
      <c r="A3" s="1023"/>
      <c r="B3" s="1024"/>
      <c r="C3" s="1024"/>
      <c r="D3" s="1024"/>
      <c r="E3" s="1025"/>
      <c r="F3" s="1115" t="s">
        <v>17</v>
      </c>
      <c r="G3" s="1116"/>
      <c r="H3" s="1116"/>
      <c r="I3" s="1116"/>
      <c r="J3" s="1116"/>
      <c r="K3" s="1116"/>
      <c r="L3" s="1116"/>
      <c r="M3" s="1117"/>
      <c r="N3" s="1121" t="s">
        <v>23</v>
      </c>
      <c r="O3" s="1122"/>
      <c r="P3" s="1122"/>
      <c r="Q3" s="1122"/>
      <c r="R3" s="1122"/>
      <c r="S3" s="1122"/>
      <c r="T3" s="1123"/>
    </row>
    <row r="4" spans="1:20" ht="15.75" thickBot="1">
      <c r="A4" s="1026"/>
      <c r="B4" s="1027"/>
      <c r="C4" s="1027"/>
      <c r="D4" s="1027"/>
      <c r="E4" s="1028"/>
      <c r="F4" s="1118"/>
      <c r="G4" s="1119"/>
      <c r="H4" s="1119"/>
      <c r="I4" s="1119"/>
      <c r="J4" s="1119"/>
      <c r="K4" s="1119"/>
      <c r="L4" s="1119"/>
      <c r="M4" s="1120"/>
      <c r="N4" s="1124" t="s">
        <v>8</v>
      </c>
      <c r="O4" s="1125"/>
      <c r="P4" s="1125"/>
      <c r="Q4" s="1125"/>
      <c r="R4" s="1125"/>
      <c r="S4" s="1125"/>
      <c r="T4" s="1126"/>
    </row>
    <row r="5" spans="1:20" ht="15.75" thickBot="1">
      <c r="A5" s="190"/>
      <c r="B5" s="135"/>
      <c r="C5" s="135"/>
      <c r="D5" s="135"/>
      <c r="E5" s="135"/>
      <c r="F5" s="135"/>
      <c r="G5" s="135"/>
      <c r="H5" s="135"/>
      <c r="I5" s="135"/>
      <c r="J5" s="136"/>
      <c r="K5" s="136"/>
      <c r="L5" s="191"/>
      <c r="M5" s="191"/>
      <c r="N5" s="191"/>
      <c r="O5" s="191"/>
      <c r="P5" s="191"/>
      <c r="Q5" s="191"/>
      <c r="R5" s="191"/>
      <c r="S5" s="191"/>
      <c r="T5" s="191"/>
    </row>
    <row r="6" spans="1:20" ht="15.75" thickBot="1">
      <c r="A6" s="1253" t="s">
        <v>88</v>
      </c>
      <c r="B6" s="1254"/>
      <c r="C6" s="1254"/>
      <c r="D6" s="1254"/>
      <c r="E6" s="1255"/>
      <c r="F6" s="874" t="s">
        <v>89</v>
      </c>
      <c r="G6" s="874"/>
      <c r="H6" s="874"/>
      <c r="I6" s="874"/>
      <c r="J6" s="874"/>
      <c r="K6" s="874"/>
      <c r="L6" s="874"/>
      <c r="M6" s="875"/>
      <c r="N6" s="191"/>
      <c r="O6" s="191"/>
      <c r="P6" s="191"/>
      <c r="Q6" s="191"/>
      <c r="R6" s="191"/>
      <c r="S6" s="191"/>
      <c r="T6" s="191"/>
    </row>
    <row r="7" spans="1:20">
      <c r="A7" s="1463" t="s">
        <v>25</v>
      </c>
      <c r="B7" s="1463"/>
      <c r="C7" s="1463"/>
      <c r="D7" s="1463"/>
      <c r="E7" s="1463"/>
      <c r="F7" s="873">
        <v>2024</v>
      </c>
      <c r="G7" s="874"/>
      <c r="H7" s="874"/>
      <c r="I7" s="874"/>
      <c r="J7" s="874"/>
      <c r="K7" s="874"/>
      <c r="L7" s="874"/>
      <c r="M7" s="875"/>
      <c r="N7" s="191"/>
      <c r="O7" s="191"/>
      <c r="P7" s="191"/>
      <c r="Q7" s="191"/>
      <c r="R7" s="191"/>
      <c r="S7" s="191"/>
      <c r="T7" s="191"/>
    </row>
    <row r="8" spans="1:20">
      <c r="A8" s="1048" t="s">
        <v>6</v>
      </c>
      <c r="B8" s="1048"/>
      <c r="C8" s="1048"/>
      <c r="D8" s="1048"/>
      <c r="E8" s="1048"/>
      <c r="F8" s="873" t="s">
        <v>576</v>
      </c>
      <c r="G8" s="874"/>
      <c r="H8" s="874"/>
      <c r="I8" s="874"/>
      <c r="J8" s="874"/>
      <c r="K8" s="874"/>
      <c r="L8" s="874"/>
      <c r="M8" s="875"/>
      <c r="N8" s="191"/>
      <c r="O8" s="191"/>
      <c r="P8" s="191"/>
      <c r="Q8" s="191"/>
      <c r="R8" s="191"/>
      <c r="S8" s="191"/>
      <c r="T8" s="191"/>
    </row>
    <row r="9" spans="1:20">
      <c r="A9" s="1048" t="s">
        <v>7</v>
      </c>
      <c r="B9" s="1048"/>
      <c r="C9" s="1048"/>
      <c r="D9" s="1048"/>
      <c r="E9" s="1048"/>
      <c r="F9" s="873" t="s">
        <v>577</v>
      </c>
      <c r="G9" s="874"/>
      <c r="H9" s="874"/>
      <c r="I9" s="874"/>
      <c r="J9" s="874"/>
      <c r="K9" s="874"/>
      <c r="L9" s="874"/>
      <c r="M9" s="875"/>
      <c r="N9" s="191"/>
      <c r="O9" s="191"/>
      <c r="P9" s="191"/>
      <c r="Q9" s="191"/>
      <c r="R9" s="191"/>
      <c r="S9" s="191"/>
      <c r="T9" s="191"/>
    </row>
    <row r="10" spans="1:20" ht="15.75" thickBot="1">
      <c r="A10" s="138"/>
      <c r="B10" s="138"/>
      <c r="C10" s="138"/>
      <c r="D10" s="138"/>
      <c r="E10" s="138"/>
      <c r="F10" s="138"/>
      <c r="G10" s="138"/>
      <c r="H10" s="138"/>
      <c r="I10" s="138"/>
      <c r="J10" s="136"/>
      <c r="K10" s="136"/>
      <c r="L10" s="136"/>
      <c r="M10" s="136"/>
      <c r="N10" s="191"/>
      <c r="O10" s="191"/>
      <c r="P10" s="191"/>
      <c r="Q10" s="191"/>
      <c r="R10" s="191"/>
      <c r="S10" s="191"/>
      <c r="T10" s="191"/>
    </row>
    <row r="11" spans="1:20" ht="15.75" thickBot="1">
      <c r="A11" s="1101" t="s">
        <v>9</v>
      </c>
      <c r="B11" s="1102"/>
      <c r="C11" s="1102"/>
      <c r="D11" s="1102"/>
      <c r="E11" s="1102"/>
      <c r="F11" s="1102"/>
      <c r="G11" s="1102"/>
      <c r="H11" s="1102"/>
      <c r="I11" s="1102"/>
      <c r="J11" s="1102"/>
      <c r="K11" s="1102"/>
      <c r="L11" s="1102"/>
      <c r="M11" s="1102"/>
      <c r="N11" s="1102"/>
      <c r="O11" s="1102"/>
      <c r="P11" s="1102"/>
      <c r="Q11" s="1102"/>
      <c r="R11" s="1102"/>
      <c r="S11" s="1102"/>
      <c r="T11" s="1103"/>
    </row>
    <row r="12" spans="1:20" ht="15.75" thickBot="1">
      <c r="A12" s="192"/>
      <c r="B12" s="193"/>
      <c r="C12" s="193"/>
      <c r="D12" s="195"/>
      <c r="E12" s="193"/>
      <c r="F12" s="193"/>
      <c r="G12" s="193"/>
      <c r="H12" s="193"/>
      <c r="I12" s="193"/>
      <c r="J12" s="193"/>
      <c r="K12" s="193"/>
      <c r="L12" s="193"/>
      <c r="M12" s="193"/>
      <c r="N12" s="193"/>
      <c r="O12" s="193"/>
      <c r="P12" s="193"/>
      <c r="Q12" s="193"/>
      <c r="R12" s="193"/>
      <c r="S12" s="193"/>
      <c r="T12" s="194"/>
    </row>
    <row r="13" spans="1:20" ht="15.75" thickBot="1">
      <c r="A13" s="1104" t="s">
        <v>16</v>
      </c>
      <c r="B13" s="1105"/>
      <c r="C13" s="1105"/>
      <c r="D13" s="1105"/>
      <c r="E13" s="1105"/>
      <c r="F13" s="1105"/>
      <c r="G13" s="1105"/>
      <c r="H13" s="1105"/>
      <c r="I13" s="1105"/>
      <c r="J13" s="1105"/>
      <c r="K13" s="1105"/>
      <c r="L13" s="1106"/>
      <c r="M13" s="1107" t="s">
        <v>1</v>
      </c>
      <c r="N13" s="1107"/>
      <c r="O13" s="1107"/>
      <c r="P13" s="1107"/>
      <c r="Q13" s="1107"/>
      <c r="R13" s="1107"/>
      <c r="S13" s="1107"/>
      <c r="T13" s="1108"/>
    </row>
    <row r="14" spans="1:20" ht="24.75" customHeight="1" thickBot="1">
      <c r="A14" s="1044" t="s">
        <v>27</v>
      </c>
      <c r="B14" s="1130" t="s">
        <v>262</v>
      </c>
      <c r="C14" s="1130" t="s">
        <v>263</v>
      </c>
      <c r="D14" s="1461" t="s">
        <v>26</v>
      </c>
      <c r="E14" s="1046" t="s">
        <v>19</v>
      </c>
      <c r="F14" s="1061" t="s">
        <v>11</v>
      </c>
      <c r="G14" s="1062"/>
      <c r="H14" s="1062"/>
      <c r="I14" s="1063"/>
      <c r="J14" s="1064" t="s">
        <v>20</v>
      </c>
      <c r="K14" s="1064" t="s">
        <v>21</v>
      </c>
      <c r="L14" s="1064" t="s">
        <v>2</v>
      </c>
      <c r="M14" s="1068" t="s">
        <v>22</v>
      </c>
      <c r="N14" s="1070" t="s">
        <v>3</v>
      </c>
      <c r="O14" s="1071"/>
      <c r="P14" s="1072"/>
      <c r="Q14" s="1081" t="s">
        <v>164</v>
      </c>
      <c r="R14" s="1057" t="s">
        <v>5</v>
      </c>
      <c r="S14" s="142" t="s">
        <v>29</v>
      </c>
      <c r="T14" s="1059" t="s">
        <v>0</v>
      </c>
    </row>
    <row r="15" spans="1:20" ht="38.25" customHeight="1" thickBot="1">
      <c r="A15" s="1045"/>
      <c r="B15" s="1131"/>
      <c r="C15" s="1131"/>
      <c r="D15" s="1462"/>
      <c r="E15" s="1047"/>
      <c r="F15" s="143" t="s">
        <v>12</v>
      </c>
      <c r="G15" s="143" t="s">
        <v>13</v>
      </c>
      <c r="H15" s="143" t="s">
        <v>14</v>
      </c>
      <c r="I15" s="143" t="s">
        <v>15</v>
      </c>
      <c r="J15" s="1065"/>
      <c r="K15" s="1065"/>
      <c r="L15" s="1065"/>
      <c r="M15" s="1069"/>
      <c r="N15" s="144" t="s">
        <v>30</v>
      </c>
      <c r="O15" s="145" t="s">
        <v>28</v>
      </c>
      <c r="P15" s="146" t="s">
        <v>31</v>
      </c>
      <c r="Q15" s="1082"/>
      <c r="R15" s="1058"/>
      <c r="S15" s="147"/>
      <c r="T15" s="1060"/>
    </row>
    <row r="16" spans="1:20" ht="15.75" thickBot="1">
      <c r="A16" s="190"/>
      <c r="B16" s="135"/>
      <c r="C16" s="135"/>
      <c r="D16" s="135"/>
      <c r="E16" s="135"/>
      <c r="F16" s="135"/>
      <c r="G16" s="135"/>
      <c r="H16" s="135"/>
      <c r="I16" s="135"/>
      <c r="J16" s="135"/>
      <c r="K16" s="135"/>
      <c r="L16" s="162"/>
      <c r="M16" s="135"/>
      <c r="Q16" s="135"/>
      <c r="R16" s="135"/>
      <c r="S16" s="135"/>
      <c r="T16" s="135"/>
    </row>
    <row r="17" spans="1:20" ht="48" customHeight="1">
      <c r="A17" s="1464">
        <v>1</v>
      </c>
      <c r="B17" s="944" t="s">
        <v>312</v>
      </c>
      <c r="C17" s="944" t="s">
        <v>346</v>
      </c>
      <c r="D17" s="849" t="s">
        <v>1070</v>
      </c>
      <c r="E17" s="637" t="s">
        <v>1067</v>
      </c>
      <c r="F17" s="1469">
        <v>0.35</v>
      </c>
      <c r="G17" s="1469"/>
      <c r="H17" s="1469"/>
      <c r="I17" s="1469"/>
      <c r="J17" s="1469" t="s">
        <v>1099</v>
      </c>
      <c r="K17" s="1475">
        <v>3000</v>
      </c>
      <c r="L17" s="1469"/>
      <c r="M17" s="1469">
        <v>0.25</v>
      </c>
      <c r="N17" s="1469">
        <v>1</v>
      </c>
      <c r="O17" s="969">
        <v>1</v>
      </c>
      <c r="P17" s="1457" t="str">
        <f>IF(O17&lt;=V$17,"T",IF(O17&lt;$X$17,"R",IF(O17&gt;=$X$17,"P")))</f>
        <v>P</v>
      </c>
      <c r="Q17" s="1455">
        <v>0.95</v>
      </c>
      <c r="R17" s="1450"/>
      <c r="S17" s="1312" t="s">
        <v>1107</v>
      </c>
      <c r="T17" s="1451"/>
    </row>
    <row r="18" spans="1:20" ht="15" customHeight="1">
      <c r="A18" s="1465"/>
      <c r="B18" s="945"/>
      <c r="C18" s="945"/>
      <c r="D18" s="850"/>
      <c r="E18" s="638" t="s">
        <v>1068</v>
      </c>
      <c r="F18" s="1470"/>
      <c r="G18" s="1470"/>
      <c r="H18" s="1470"/>
      <c r="I18" s="1470"/>
      <c r="J18" s="1470"/>
      <c r="K18" s="1476"/>
      <c r="L18" s="1470"/>
      <c r="M18" s="1470"/>
      <c r="N18" s="1470"/>
      <c r="O18" s="1301"/>
      <c r="P18" s="1306"/>
      <c r="Q18" s="1331"/>
      <c r="R18" s="1331"/>
      <c r="S18" s="1331"/>
      <c r="T18" s="1452"/>
    </row>
    <row r="19" spans="1:20" ht="15" customHeight="1">
      <c r="A19" s="1465"/>
      <c r="B19" s="945"/>
      <c r="C19" s="945"/>
      <c r="D19" s="850"/>
      <c r="E19" s="638" t="s">
        <v>675</v>
      </c>
      <c r="F19" s="1470"/>
      <c r="G19" s="1470"/>
      <c r="H19" s="1470"/>
      <c r="I19" s="1470"/>
      <c r="J19" s="1470"/>
      <c r="K19" s="1476"/>
      <c r="L19" s="1470"/>
      <c r="M19" s="1470"/>
      <c r="N19" s="1470"/>
      <c r="O19" s="1301"/>
      <c r="P19" s="1306"/>
      <c r="Q19" s="1331"/>
      <c r="R19" s="1331"/>
      <c r="S19" s="1331"/>
      <c r="T19" s="1452"/>
    </row>
    <row r="20" spans="1:20" ht="15" customHeight="1">
      <c r="A20" s="1465"/>
      <c r="B20" s="945"/>
      <c r="C20" s="945"/>
      <c r="D20" s="850"/>
      <c r="E20" s="638" t="s">
        <v>676</v>
      </c>
      <c r="F20" s="1470"/>
      <c r="G20" s="1470"/>
      <c r="H20" s="1470"/>
      <c r="I20" s="1470"/>
      <c r="J20" s="1470"/>
      <c r="K20" s="1476"/>
      <c r="L20" s="1470"/>
      <c r="M20" s="1470"/>
      <c r="N20" s="1470"/>
      <c r="O20" s="1301"/>
      <c r="P20" s="1306"/>
      <c r="Q20" s="1331"/>
      <c r="R20" s="1331"/>
      <c r="S20" s="1331"/>
      <c r="T20" s="1452"/>
    </row>
    <row r="21" spans="1:20" ht="15" customHeight="1">
      <c r="A21" s="1465"/>
      <c r="B21" s="945"/>
      <c r="C21" s="945"/>
      <c r="D21" s="850"/>
      <c r="E21" s="638" t="s">
        <v>677</v>
      </c>
      <c r="F21" s="1470"/>
      <c r="G21" s="1470"/>
      <c r="H21" s="1470"/>
      <c r="I21" s="1470"/>
      <c r="J21" s="1470"/>
      <c r="K21" s="1476"/>
      <c r="L21" s="1470"/>
      <c r="M21" s="1470"/>
      <c r="N21" s="1470"/>
      <c r="O21" s="1301"/>
      <c r="P21" s="1306"/>
      <c r="Q21" s="1331"/>
      <c r="R21" s="1331"/>
      <c r="S21" s="1331"/>
      <c r="T21" s="1452"/>
    </row>
    <row r="22" spans="1:20" ht="15" customHeight="1" thickBot="1">
      <c r="A22" s="1465"/>
      <c r="B22" s="945"/>
      <c r="C22" s="945"/>
      <c r="D22" s="851"/>
      <c r="E22" s="638" t="s">
        <v>1069</v>
      </c>
      <c r="F22" s="1471"/>
      <c r="G22" s="1471"/>
      <c r="H22" s="1471"/>
      <c r="I22" s="1471"/>
      <c r="J22" s="1471"/>
      <c r="K22" s="1477"/>
      <c r="L22" s="1471"/>
      <c r="M22" s="1471"/>
      <c r="N22" s="1471"/>
      <c r="O22" s="970"/>
      <c r="P22" s="1323"/>
      <c r="Q22" s="1332"/>
      <c r="R22" s="1332"/>
      <c r="S22" s="1332"/>
      <c r="T22" s="1453"/>
    </row>
    <row r="23" spans="1:20" ht="15" customHeight="1">
      <c r="A23" s="1465"/>
      <c r="B23" s="945"/>
      <c r="C23" s="945"/>
      <c r="D23" s="938" t="s">
        <v>1076</v>
      </c>
      <c r="E23" s="638" t="s">
        <v>1071</v>
      </c>
      <c r="F23" s="1086">
        <v>1</v>
      </c>
      <c r="G23" s="1086"/>
      <c r="H23" s="1086"/>
      <c r="I23" s="1086"/>
      <c r="J23" s="1086"/>
      <c r="K23" s="1478">
        <v>0</v>
      </c>
      <c r="L23" s="1086"/>
      <c r="M23" s="1086">
        <v>1</v>
      </c>
      <c r="N23" s="1086">
        <v>1</v>
      </c>
      <c r="O23" s="1086"/>
      <c r="P23" s="1457" t="s">
        <v>350</v>
      </c>
      <c r="Q23" s="1456">
        <v>1</v>
      </c>
      <c r="R23" s="1454" t="s">
        <v>1102</v>
      </c>
      <c r="S23" s="1308" t="s">
        <v>683</v>
      </c>
      <c r="T23" s="1458"/>
    </row>
    <row r="24" spans="1:20" ht="15" customHeight="1">
      <c r="A24" s="1465"/>
      <c r="B24" s="945"/>
      <c r="C24" s="945"/>
      <c r="D24" s="938"/>
      <c r="E24" s="638" t="s">
        <v>1072</v>
      </c>
      <c r="F24" s="1086"/>
      <c r="G24" s="1086"/>
      <c r="H24" s="1086"/>
      <c r="I24" s="1086"/>
      <c r="J24" s="1086"/>
      <c r="K24" s="1478"/>
      <c r="L24" s="1086"/>
      <c r="M24" s="1086"/>
      <c r="N24" s="1086"/>
      <c r="O24" s="1086"/>
      <c r="P24" s="1306"/>
      <c r="Q24" s="1331"/>
      <c r="R24" s="1313"/>
      <c r="S24" s="1309"/>
      <c r="T24" s="1459"/>
    </row>
    <row r="25" spans="1:20" ht="15" customHeight="1">
      <c r="A25" s="1465"/>
      <c r="B25" s="945"/>
      <c r="C25" s="945"/>
      <c r="D25" s="938"/>
      <c r="E25" s="638" t="s">
        <v>1073</v>
      </c>
      <c r="F25" s="1086"/>
      <c r="G25" s="1086"/>
      <c r="H25" s="1086"/>
      <c r="I25" s="1086"/>
      <c r="J25" s="1086"/>
      <c r="K25" s="1478"/>
      <c r="L25" s="1086"/>
      <c r="M25" s="1086"/>
      <c r="N25" s="1086"/>
      <c r="O25" s="1086"/>
      <c r="P25" s="1306"/>
      <c r="Q25" s="1331"/>
      <c r="R25" s="1313"/>
      <c r="S25" s="1309"/>
      <c r="T25" s="1459"/>
    </row>
    <row r="26" spans="1:20" ht="15" customHeight="1">
      <c r="A26" s="1465"/>
      <c r="B26" s="945"/>
      <c r="C26" s="945"/>
      <c r="D26" s="938"/>
      <c r="E26" s="638" t="s">
        <v>1074</v>
      </c>
      <c r="F26" s="1086"/>
      <c r="G26" s="1086"/>
      <c r="H26" s="1086"/>
      <c r="I26" s="1086"/>
      <c r="J26" s="1086"/>
      <c r="K26" s="1478"/>
      <c r="L26" s="1086"/>
      <c r="M26" s="1086"/>
      <c r="N26" s="1086"/>
      <c r="O26" s="1086"/>
      <c r="P26" s="1306"/>
      <c r="Q26" s="1331"/>
      <c r="R26" s="1313"/>
      <c r="S26" s="1309"/>
      <c r="T26" s="1459"/>
    </row>
    <row r="27" spans="1:20" ht="15" customHeight="1" thickBot="1">
      <c r="A27" s="1465"/>
      <c r="B27" s="945"/>
      <c r="C27" s="945"/>
      <c r="D27" s="938"/>
      <c r="E27" s="638" t="s">
        <v>1075</v>
      </c>
      <c r="F27" s="1086"/>
      <c r="G27" s="1086"/>
      <c r="H27" s="1086"/>
      <c r="I27" s="1086"/>
      <c r="J27" s="1086"/>
      <c r="K27" s="1478"/>
      <c r="L27" s="1086"/>
      <c r="M27" s="1086"/>
      <c r="N27" s="1086"/>
      <c r="O27" s="1086"/>
      <c r="P27" s="1323"/>
      <c r="Q27" s="1332"/>
      <c r="R27" s="1429"/>
      <c r="S27" s="1311"/>
      <c r="T27" s="1460"/>
    </row>
    <row r="28" spans="1:20" ht="30" customHeight="1">
      <c r="A28" s="1465"/>
      <c r="B28" s="945"/>
      <c r="C28" s="945"/>
      <c r="D28" s="938" t="s">
        <v>1081</v>
      </c>
      <c r="E28" s="638" t="s">
        <v>1077</v>
      </c>
      <c r="F28" s="1467">
        <v>0.35</v>
      </c>
      <c r="G28" s="1467"/>
      <c r="H28" s="1467"/>
      <c r="I28" s="1467"/>
      <c r="J28" s="1467" t="s">
        <v>1100</v>
      </c>
      <c r="K28" s="1473">
        <v>0</v>
      </c>
      <c r="L28" s="1467"/>
      <c r="M28" s="1467">
        <v>0.35</v>
      </c>
      <c r="N28" s="1467">
        <v>1</v>
      </c>
      <c r="O28" s="1133">
        <v>100</v>
      </c>
      <c r="P28" s="1457" t="str">
        <f t="shared" ref="P28:P45" si="0">IF(O28&lt;=V$17,"T",IF(O28&lt;$X$17,"R",IF(O28&gt;=$X$17,"P")))</f>
        <v>P</v>
      </c>
      <c r="Q28" s="1456">
        <v>1</v>
      </c>
      <c r="R28" s="1479" t="s">
        <v>1103</v>
      </c>
      <c r="S28" s="1308" t="s">
        <v>1108</v>
      </c>
      <c r="T28" s="1458"/>
    </row>
    <row r="29" spans="1:20" ht="15" customHeight="1">
      <c r="A29" s="1465"/>
      <c r="B29" s="945"/>
      <c r="C29" s="945"/>
      <c r="D29" s="938"/>
      <c r="E29" s="638" t="s">
        <v>1078</v>
      </c>
      <c r="F29" s="1467"/>
      <c r="G29" s="1467"/>
      <c r="H29" s="1467"/>
      <c r="I29" s="1467"/>
      <c r="J29" s="1467"/>
      <c r="K29" s="1473"/>
      <c r="L29" s="1467"/>
      <c r="M29" s="1467"/>
      <c r="N29" s="1467"/>
      <c r="O29" s="1133"/>
      <c r="P29" s="1306"/>
      <c r="Q29" s="1331"/>
      <c r="R29" s="1309"/>
      <c r="S29" s="1309"/>
      <c r="T29" s="1459"/>
    </row>
    <row r="30" spans="1:20" ht="15" customHeight="1">
      <c r="A30" s="1465"/>
      <c r="B30" s="945"/>
      <c r="C30" s="945"/>
      <c r="D30" s="938"/>
      <c r="E30" s="638" t="s">
        <v>1079</v>
      </c>
      <c r="F30" s="1467"/>
      <c r="G30" s="1467"/>
      <c r="H30" s="1467"/>
      <c r="I30" s="1467"/>
      <c r="J30" s="1467"/>
      <c r="K30" s="1473"/>
      <c r="L30" s="1467"/>
      <c r="M30" s="1467"/>
      <c r="N30" s="1467"/>
      <c r="O30" s="1133"/>
      <c r="P30" s="1306"/>
      <c r="Q30" s="1331"/>
      <c r="R30" s="1309"/>
      <c r="S30" s="1309"/>
      <c r="T30" s="1459"/>
    </row>
    <row r="31" spans="1:20" ht="15" customHeight="1" thickBot="1">
      <c r="A31" s="1465"/>
      <c r="B31" s="945"/>
      <c r="C31" s="945"/>
      <c r="D31" s="938"/>
      <c r="E31" s="638" t="s">
        <v>1080</v>
      </c>
      <c r="F31" s="1467"/>
      <c r="G31" s="1467"/>
      <c r="H31" s="1467"/>
      <c r="I31" s="1467"/>
      <c r="J31" s="1467"/>
      <c r="K31" s="1473"/>
      <c r="L31" s="1467"/>
      <c r="M31" s="1467"/>
      <c r="N31" s="1467"/>
      <c r="O31" s="1133"/>
      <c r="P31" s="1323"/>
      <c r="Q31" s="1332"/>
      <c r="R31" s="1311"/>
      <c r="S31" s="1311"/>
      <c r="T31" s="1460"/>
    </row>
    <row r="32" spans="1:20" ht="15" customHeight="1">
      <c r="A32" s="1465"/>
      <c r="B32" s="945"/>
      <c r="C32" s="945"/>
      <c r="D32" s="938" t="s">
        <v>1086</v>
      </c>
      <c r="E32" s="638" t="s">
        <v>1082</v>
      </c>
      <c r="F32" s="1467">
        <v>0.9</v>
      </c>
      <c r="G32" s="1467"/>
      <c r="H32" s="1467"/>
      <c r="I32" s="1467"/>
      <c r="J32" s="1467" t="s">
        <v>1100</v>
      </c>
      <c r="K32" s="1473">
        <v>0</v>
      </c>
      <c r="L32" s="1467"/>
      <c r="M32" s="1467">
        <v>0.9</v>
      </c>
      <c r="N32" s="1467">
        <v>1</v>
      </c>
      <c r="O32" s="933">
        <v>1</v>
      </c>
      <c r="P32" s="1457" t="str">
        <f t="shared" si="0"/>
        <v>P</v>
      </c>
      <c r="Q32" s="1456">
        <v>1</v>
      </c>
      <c r="R32" s="1479" t="s">
        <v>1104</v>
      </c>
      <c r="S32" s="1308" t="s">
        <v>1109</v>
      </c>
      <c r="T32" s="1458"/>
    </row>
    <row r="33" spans="1:20" ht="15" customHeight="1">
      <c r="A33" s="1465"/>
      <c r="B33" s="945"/>
      <c r="C33" s="945"/>
      <c r="D33" s="938"/>
      <c r="E33" s="638" t="s">
        <v>1083</v>
      </c>
      <c r="F33" s="1467"/>
      <c r="G33" s="1467"/>
      <c r="H33" s="1467"/>
      <c r="I33" s="1467"/>
      <c r="J33" s="1467"/>
      <c r="K33" s="1473"/>
      <c r="L33" s="1467"/>
      <c r="M33" s="1467"/>
      <c r="N33" s="1467"/>
      <c r="O33" s="1133"/>
      <c r="P33" s="1306"/>
      <c r="Q33" s="1331"/>
      <c r="R33" s="1309"/>
      <c r="S33" s="1309"/>
      <c r="T33" s="1459"/>
    </row>
    <row r="34" spans="1:20" ht="15" customHeight="1">
      <c r="A34" s="1465"/>
      <c r="B34" s="945"/>
      <c r="C34" s="945"/>
      <c r="D34" s="938"/>
      <c r="E34" s="638" t="s">
        <v>1084</v>
      </c>
      <c r="F34" s="1467"/>
      <c r="G34" s="1467"/>
      <c r="H34" s="1467"/>
      <c r="I34" s="1467"/>
      <c r="J34" s="1467"/>
      <c r="K34" s="1473"/>
      <c r="L34" s="1467"/>
      <c r="M34" s="1467"/>
      <c r="N34" s="1467"/>
      <c r="O34" s="1133"/>
      <c r="P34" s="1306"/>
      <c r="Q34" s="1331"/>
      <c r="R34" s="1309"/>
      <c r="S34" s="1309"/>
      <c r="T34" s="1459"/>
    </row>
    <row r="35" spans="1:20" ht="15" customHeight="1" thickBot="1">
      <c r="A35" s="1465"/>
      <c r="B35" s="945"/>
      <c r="C35" s="945"/>
      <c r="D35" s="938"/>
      <c r="E35" s="638" t="s">
        <v>1085</v>
      </c>
      <c r="F35" s="1467"/>
      <c r="G35" s="1467"/>
      <c r="H35" s="1467"/>
      <c r="I35" s="1467"/>
      <c r="J35" s="1467"/>
      <c r="K35" s="1473"/>
      <c r="L35" s="1467"/>
      <c r="M35" s="1467"/>
      <c r="N35" s="1467"/>
      <c r="O35" s="1133"/>
      <c r="P35" s="1323"/>
      <c r="Q35" s="1332"/>
      <c r="R35" s="1311"/>
      <c r="S35" s="1311"/>
      <c r="T35" s="1460"/>
    </row>
    <row r="36" spans="1:20" ht="30" customHeight="1">
      <c r="A36" s="1465"/>
      <c r="B36" s="945"/>
      <c r="C36" s="945"/>
      <c r="D36" s="938" t="s">
        <v>680</v>
      </c>
      <c r="E36" s="638" t="s">
        <v>681</v>
      </c>
      <c r="F36" s="1467">
        <v>0.5</v>
      </c>
      <c r="G36" s="1467"/>
      <c r="H36" s="1467"/>
      <c r="I36" s="1467"/>
      <c r="J36" s="1467" t="s">
        <v>1101</v>
      </c>
      <c r="K36" s="1473">
        <v>0</v>
      </c>
      <c r="L36" s="1467"/>
      <c r="M36" s="1467">
        <v>0.5</v>
      </c>
      <c r="N36" s="1467">
        <v>1</v>
      </c>
      <c r="O36" s="933">
        <v>1</v>
      </c>
      <c r="P36" s="1457" t="str">
        <f t="shared" si="0"/>
        <v>P</v>
      </c>
      <c r="Q36" s="1456">
        <v>1</v>
      </c>
      <c r="R36" s="1479" t="s">
        <v>90</v>
      </c>
      <c r="S36" s="1308" t="s">
        <v>1110</v>
      </c>
      <c r="T36" s="1458"/>
    </row>
    <row r="37" spans="1:20" ht="15" customHeight="1">
      <c r="A37" s="1465"/>
      <c r="B37" s="945"/>
      <c r="C37" s="945"/>
      <c r="D37" s="938"/>
      <c r="E37" s="638" t="s">
        <v>1087</v>
      </c>
      <c r="F37" s="1467"/>
      <c r="G37" s="1467"/>
      <c r="H37" s="1467"/>
      <c r="I37" s="1467"/>
      <c r="J37" s="1467"/>
      <c r="K37" s="1473"/>
      <c r="L37" s="1467"/>
      <c r="M37" s="1467"/>
      <c r="N37" s="1467"/>
      <c r="O37" s="1133"/>
      <c r="P37" s="1306"/>
      <c r="Q37" s="1331"/>
      <c r="R37" s="1309"/>
      <c r="S37" s="1309"/>
      <c r="T37" s="1459"/>
    </row>
    <row r="38" spans="1:20" ht="15" customHeight="1">
      <c r="A38" s="1465"/>
      <c r="B38" s="945"/>
      <c r="C38" s="945"/>
      <c r="D38" s="938"/>
      <c r="E38" s="638" t="s">
        <v>1088</v>
      </c>
      <c r="F38" s="1467"/>
      <c r="G38" s="1467"/>
      <c r="H38" s="1467"/>
      <c r="I38" s="1467"/>
      <c r="J38" s="1467"/>
      <c r="K38" s="1473"/>
      <c r="L38" s="1467"/>
      <c r="M38" s="1467"/>
      <c r="N38" s="1467"/>
      <c r="O38" s="1133"/>
      <c r="P38" s="1306"/>
      <c r="Q38" s="1331"/>
      <c r="R38" s="1309"/>
      <c r="S38" s="1309"/>
      <c r="T38" s="1459"/>
    </row>
    <row r="39" spans="1:20" ht="15" customHeight="1" thickBot="1">
      <c r="A39" s="1465"/>
      <c r="B39" s="945"/>
      <c r="C39" s="945"/>
      <c r="D39" s="938"/>
      <c r="E39" s="638" t="s">
        <v>682</v>
      </c>
      <c r="F39" s="1467"/>
      <c r="G39" s="1467"/>
      <c r="H39" s="1467"/>
      <c r="I39" s="1467"/>
      <c r="J39" s="1467"/>
      <c r="K39" s="1473"/>
      <c r="L39" s="1467"/>
      <c r="M39" s="1467"/>
      <c r="N39" s="1467"/>
      <c r="O39" s="1133"/>
      <c r="P39" s="1323"/>
      <c r="Q39" s="1332"/>
      <c r="R39" s="1311"/>
      <c r="S39" s="1311"/>
      <c r="T39" s="1460"/>
    </row>
    <row r="40" spans="1:20" ht="15" customHeight="1">
      <c r="A40" s="1465"/>
      <c r="B40" s="945"/>
      <c r="C40" s="945"/>
      <c r="D40" s="938" t="s">
        <v>1092</v>
      </c>
      <c r="E40" s="638" t="s">
        <v>1089</v>
      </c>
      <c r="F40" s="1467">
        <v>1</v>
      </c>
      <c r="G40" s="1467"/>
      <c r="H40" s="1467"/>
      <c r="I40" s="1467"/>
      <c r="J40" s="1467" t="s">
        <v>1100</v>
      </c>
      <c r="K40" s="1473">
        <v>0</v>
      </c>
      <c r="L40" s="1467"/>
      <c r="M40" s="1467">
        <v>1</v>
      </c>
      <c r="N40" s="1467">
        <v>1</v>
      </c>
      <c r="O40" s="933">
        <v>1</v>
      </c>
      <c r="P40" s="1457" t="str">
        <f t="shared" si="0"/>
        <v>P</v>
      </c>
      <c r="Q40" s="1456">
        <v>1</v>
      </c>
      <c r="R40" s="1479" t="s">
        <v>1105</v>
      </c>
      <c r="S40" s="1308" t="s">
        <v>1111</v>
      </c>
      <c r="T40" s="1458"/>
    </row>
    <row r="41" spans="1:20" ht="15" customHeight="1">
      <c r="A41" s="1465"/>
      <c r="B41" s="945"/>
      <c r="C41" s="945"/>
      <c r="D41" s="938"/>
      <c r="E41" s="638" t="s">
        <v>1090</v>
      </c>
      <c r="F41" s="1467"/>
      <c r="G41" s="1467"/>
      <c r="H41" s="1467"/>
      <c r="I41" s="1467"/>
      <c r="J41" s="1467"/>
      <c r="K41" s="1473"/>
      <c r="L41" s="1467"/>
      <c r="M41" s="1467"/>
      <c r="N41" s="1467"/>
      <c r="O41" s="1133"/>
      <c r="P41" s="1306"/>
      <c r="Q41" s="1331"/>
      <c r="R41" s="1309"/>
      <c r="S41" s="1309"/>
      <c r="T41" s="1459"/>
    </row>
    <row r="42" spans="1:20" ht="29.25">
      <c r="A42" s="1465"/>
      <c r="B42" s="945"/>
      <c r="C42" s="945"/>
      <c r="D42" s="938"/>
      <c r="E42" s="638" t="s">
        <v>678</v>
      </c>
      <c r="F42" s="1467"/>
      <c r="G42" s="1467"/>
      <c r="H42" s="1467"/>
      <c r="I42" s="1467"/>
      <c r="J42" s="1467"/>
      <c r="K42" s="1473"/>
      <c r="L42" s="1467"/>
      <c r="M42" s="1467"/>
      <c r="N42" s="1467"/>
      <c r="O42" s="1133"/>
      <c r="P42" s="1306"/>
      <c r="Q42" s="1331"/>
      <c r="R42" s="1309"/>
      <c r="S42" s="1309"/>
      <c r="T42" s="1459"/>
    </row>
    <row r="43" spans="1:20" ht="29.25">
      <c r="A43" s="1465"/>
      <c r="B43" s="945"/>
      <c r="C43" s="945"/>
      <c r="D43" s="938"/>
      <c r="E43" s="638" t="s">
        <v>679</v>
      </c>
      <c r="F43" s="1467"/>
      <c r="G43" s="1467"/>
      <c r="H43" s="1467"/>
      <c r="I43" s="1467"/>
      <c r="J43" s="1467"/>
      <c r="K43" s="1473"/>
      <c r="L43" s="1467"/>
      <c r="M43" s="1467"/>
      <c r="N43" s="1467"/>
      <c r="O43" s="1133"/>
      <c r="P43" s="1306"/>
      <c r="Q43" s="1331"/>
      <c r="R43" s="1309"/>
      <c r="S43" s="1309"/>
      <c r="T43" s="1459"/>
    </row>
    <row r="44" spans="1:20" ht="15" customHeight="1" thickBot="1">
      <c r="A44" s="1465"/>
      <c r="B44" s="945"/>
      <c r="C44" s="945"/>
      <c r="D44" s="938"/>
      <c r="E44" s="638" t="s">
        <v>1091</v>
      </c>
      <c r="F44" s="1467"/>
      <c r="G44" s="1467"/>
      <c r="H44" s="1467"/>
      <c r="I44" s="1467"/>
      <c r="J44" s="1467"/>
      <c r="K44" s="1473"/>
      <c r="L44" s="1467"/>
      <c r="M44" s="1467"/>
      <c r="N44" s="1467"/>
      <c r="O44" s="1133"/>
      <c r="P44" s="1323"/>
      <c r="Q44" s="1332"/>
      <c r="R44" s="1311"/>
      <c r="S44" s="1311"/>
      <c r="T44" s="1460"/>
    </row>
    <row r="45" spans="1:20" ht="28.5" customHeight="1">
      <c r="A45" s="1465"/>
      <c r="B45" s="945"/>
      <c r="C45" s="945"/>
      <c r="D45" s="938" t="s">
        <v>1098</v>
      </c>
      <c r="E45" s="638" t="s">
        <v>1093</v>
      </c>
      <c r="F45" s="1467">
        <v>1</v>
      </c>
      <c r="G45" s="1467"/>
      <c r="H45" s="1467"/>
      <c r="I45" s="1467"/>
      <c r="J45" s="1467" t="s">
        <v>1100</v>
      </c>
      <c r="K45" s="1473">
        <v>0</v>
      </c>
      <c r="L45" s="1467"/>
      <c r="M45" s="1467">
        <v>1</v>
      </c>
      <c r="N45" s="1467">
        <v>1</v>
      </c>
      <c r="O45" s="933">
        <v>1</v>
      </c>
      <c r="P45" s="1457" t="str">
        <f t="shared" si="0"/>
        <v>P</v>
      </c>
      <c r="Q45" s="1456">
        <v>1</v>
      </c>
      <c r="R45" s="1479" t="s">
        <v>1106</v>
      </c>
      <c r="S45" s="1308" t="s">
        <v>1112</v>
      </c>
      <c r="T45" s="1458"/>
    </row>
    <row r="46" spans="1:20" ht="15" customHeight="1">
      <c r="A46" s="1465"/>
      <c r="B46" s="945"/>
      <c r="C46" s="945"/>
      <c r="D46" s="938"/>
      <c r="E46" s="638" t="s">
        <v>1094</v>
      </c>
      <c r="F46" s="1467"/>
      <c r="G46" s="1467"/>
      <c r="H46" s="1467"/>
      <c r="I46" s="1467"/>
      <c r="J46" s="1467"/>
      <c r="K46" s="1473"/>
      <c r="L46" s="1467"/>
      <c r="M46" s="1467"/>
      <c r="N46" s="1467"/>
      <c r="O46" s="1133"/>
      <c r="P46" s="1306"/>
      <c r="Q46" s="1331"/>
      <c r="R46" s="1309"/>
      <c r="S46" s="1309"/>
      <c r="T46" s="1459"/>
    </row>
    <row r="47" spans="1:20" ht="15" customHeight="1">
      <c r="A47" s="1465"/>
      <c r="B47" s="945"/>
      <c r="C47" s="945"/>
      <c r="D47" s="938"/>
      <c r="E47" s="638" t="s">
        <v>1095</v>
      </c>
      <c r="F47" s="1467"/>
      <c r="G47" s="1467"/>
      <c r="H47" s="1467"/>
      <c r="I47" s="1467"/>
      <c r="J47" s="1467"/>
      <c r="K47" s="1473"/>
      <c r="L47" s="1467"/>
      <c r="M47" s="1467"/>
      <c r="N47" s="1467"/>
      <c r="O47" s="1133"/>
      <c r="P47" s="1306"/>
      <c r="Q47" s="1331"/>
      <c r="R47" s="1309"/>
      <c r="S47" s="1309"/>
      <c r="T47" s="1459"/>
    </row>
    <row r="48" spans="1:20" ht="15" customHeight="1">
      <c r="A48" s="1465"/>
      <c r="B48" s="945"/>
      <c r="C48" s="945"/>
      <c r="D48" s="938"/>
      <c r="E48" s="638" t="s">
        <v>1096</v>
      </c>
      <c r="F48" s="1467"/>
      <c r="G48" s="1467"/>
      <c r="H48" s="1467"/>
      <c r="I48" s="1467"/>
      <c r="J48" s="1467"/>
      <c r="K48" s="1473"/>
      <c r="L48" s="1467"/>
      <c r="M48" s="1467"/>
      <c r="N48" s="1467"/>
      <c r="O48" s="1133"/>
      <c r="P48" s="1306"/>
      <c r="Q48" s="1331"/>
      <c r="R48" s="1309"/>
      <c r="S48" s="1309"/>
      <c r="T48" s="1459"/>
    </row>
    <row r="49" spans="1:20" ht="15" customHeight="1" thickBot="1">
      <c r="A49" s="1466"/>
      <c r="B49" s="965"/>
      <c r="C49" s="965"/>
      <c r="D49" s="1472"/>
      <c r="E49" s="640" t="s">
        <v>1097</v>
      </c>
      <c r="F49" s="1468"/>
      <c r="G49" s="1468"/>
      <c r="H49" s="1468"/>
      <c r="I49" s="1468"/>
      <c r="J49" s="1468"/>
      <c r="K49" s="1474"/>
      <c r="L49" s="1468"/>
      <c r="M49" s="1468"/>
      <c r="N49" s="1468"/>
      <c r="O49" s="1146"/>
      <c r="P49" s="1323"/>
      <c r="Q49" s="1481"/>
      <c r="R49" s="1310"/>
      <c r="S49" s="1310"/>
      <c r="T49" s="1480"/>
    </row>
    <row r="50" spans="1:20" ht="18.75">
      <c r="A50" s="196"/>
      <c r="B50" s="197" t="s">
        <v>24</v>
      </c>
      <c r="C50" s="198"/>
      <c r="D50" s="198"/>
      <c r="E50" s="198"/>
      <c r="F50" s="198"/>
      <c r="G50" s="198"/>
      <c r="H50" s="198"/>
      <c r="I50" s="198"/>
      <c r="J50" s="198"/>
      <c r="K50" s="188"/>
      <c r="L50" s="198"/>
      <c r="M50" s="198"/>
      <c r="N50" s="199"/>
      <c r="O50" s="199"/>
      <c r="P50" s="329"/>
      <c r="Q50" s="198"/>
      <c r="R50" s="198"/>
      <c r="S50" s="198"/>
      <c r="T50" s="200"/>
    </row>
    <row r="51" spans="1:20">
      <c r="A51" s="201"/>
      <c r="B51" s="202"/>
      <c r="C51" s="202"/>
      <c r="D51" s="202"/>
      <c r="E51" s="202"/>
      <c r="F51" s="202"/>
      <c r="G51" s="202"/>
      <c r="H51" s="202"/>
      <c r="I51" s="202"/>
      <c r="J51" s="202"/>
      <c r="K51" s="202"/>
      <c r="L51" s="202"/>
      <c r="M51" s="202"/>
      <c r="N51" s="203"/>
      <c r="O51" s="203"/>
      <c r="P51" s="203"/>
      <c r="Q51" s="202"/>
      <c r="R51" s="202"/>
      <c r="S51" s="202"/>
      <c r="T51" s="204"/>
    </row>
    <row r="52" spans="1:20">
      <c r="A52" s="201"/>
      <c r="B52" s="202"/>
      <c r="C52" s="202"/>
      <c r="D52" s="202"/>
      <c r="E52" s="202"/>
      <c r="F52" s="202"/>
      <c r="G52" s="202"/>
      <c r="H52" s="202"/>
      <c r="I52" s="202"/>
      <c r="J52" s="202"/>
      <c r="K52" s="202"/>
      <c r="L52" s="202"/>
      <c r="M52" s="202"/>
      <c r="N52" s="203"/>
      <c r="O52" s="203"/>
      <c r="P52" s="203"/>
      <c r="Q52" s="202"/>
      <c r="R52" s="202"/>
      <c r="S52" s="202"/>
      <c r="T52" s="204"/>
    </row>
    <row r="53" spans="1:20">
      <c r="A53" s="201"/>
      <c r="B53" s="202"/>
      <c r="C53" s="202"/>
      <c r="D53" s="202"/>
      <c r="E53" s="202"/>
      <c r="F53" s="202"/>
      <c r="G53" s="202"/>
      <c r="H53" s="202"/>
      <c r="I53" s="202"/>
      <c r="J53" s="202"/>
      <c r="K53" s="202"/>
      <c r="L53" s="202"/>
      <c r="M53" s="202"/>
      <c r="N53" s="203"/>
      <c r="O53" s="203"/>
      <c r="P53" s="203"/>
      <c r="Q53" s="202"/>
      <c r="R53" s="202"/>
      <c r="S53" s="202"/>
      <c r="T53" s="204"/>
    </row>
    <row r="54" spans="1:20">
      <c r="A54" s="201"/>
      <c r="B54" s="202"/>
      <c r="C54" s="202"/>
      <c r="D54" s="202"/>
      <c r="E54" s="202"/>
      <c r="F54" s="202"/>
      <c r="G54" s="202"/>
      <c r="H54" s="202"/>
      <c r="I54" s="202"/>
      <c r="J54" s="202"/>
      <c r="K54" s="202"/>
      <c r="L54" s="202"/>
      <c r="M54" s="202"/>
      <c r="N54" s="203"/>
      <c r="O54" s="203"/>
      <c r="P54" s="203"/>
      <c r="Q54" s="202"/>
      <c r="R54" s="202"/>
      <c r="S54" s="202"/>
      <c r="T54" s="204"/>
    </row>
    <row r="55" spans="1:20">
      <c r="A55" s="201"/>
      <c r="B55" s="202"/>
      <c r="C55" s="202"/>
      <c r="D55" s="202"/>
      <c r="E55" s="202"/>
      <c r="F55" s="202"/>
      <c r="G55" s="202"/>
      <c r="H55" s="202"/>
      <c r="I55" s="202"/>
      <c r="J55" s="202"/>
      <c r="K55" s="202"/>
      <c r="L55" s="202"/>
      <c r="M55" s="202"/>
      <c r="N55" s="203"/>
      <c r="O55" s="203"/>
      <c r="P55" s="203"/>
      <c r="Q55" s="202"/>
      <c r="R55" s="202"/>
      <c r="S55" s="202"/>
      <c r="T55" s="204"/>
    </row>
    <row r="56" spans="1:20">
      <c r="A56" s="201"/>
      <c r="B56" s="202"/>
      <c r="C56" s="202"/>
      <c r="D56" s="202"/>
      <c r="E56" s="202"/>
      <c r="F56" s="202"/>
      <c r="G56" s="202"/>
      <c r="H56" s="202"/>
      <c r="I56" s="202"/>
      <c r="J56" s="202"/>
      <c r="K56" s="202"/>
      <c r="L56" s="202"/>
      <c r="M56" s="202"/>
      <c r="N56" s="203"/>
      <c r="O56" s="203"/>
      <c r="P56" s="203"/>
      <c r="Q56" s="202"/>
      <c r="R56" s="202"/>
      <c r="S56" s="202"/>
      <c r="T56" s="204"/>
    </row>
    <row r="57" spans="1:20">
      <c r="A57" s="201"/>
      <c r="B57" s="202"/>
      <c r="C57" s="202"/>
      <c r="D57" s="202"/>
      <c r="E57" s="202"/>
      <c r="F57" s="202"/>
      <c r="G57" s="202"/>
      <c r="H57" s="202"/>
      <c r="I57" s="202"/>
      <c r="J57" s="202"/>
      <c r="K57" s="202"/>
      <c r="L57" s="202"/>
      <c r="M57" s="202"/>
      <c r="N57" s="203"/>
      <c r="O57" s="203"/>
      <c r="P57" s="203"/>
      <c r="Q57" s="202"/>
      <c r="R57" s="202"/>
      <c r="S57" s="202"/>
      <c r="T57" s="204"/>
    </row>
    <row r="58" spans="1:20">
      <c r="A58" s="201"/>
      <c r="B58" s="202"/>
      <c r="C58" s="202"/>
      <c r="D58" s="202"/>
      <c r="E58" s="202"/>
      <c r="F58" s="202"/>
      <c r="G58" s="202"/>
      <c r="H58" s="202"/>
      <c r="I58" s="202"/>
      <c r="J58" s="202"/>
      <c r="K58" s="202"/>
      <c r="L58" s="202"/>
      <c r="M58" s="202"/>
      <c r="N58" s="328"/>
      <c r="O58" s="328"/>
      <c r="P58" s="328"/>
      <c r="Q58" s="202"/>
      <c r="R58" s="202"/>
      <c r="S58" s="202"/>
      <c r="T58" s="204"/>
    </row>
    <row r="59" spans="1:20">
      <c r="A59" s="301"/>
      <c r="B59" s="301"/>
      <c r="C59" s="301"/>
      <c r="D59" s="301"/>
      <c r="E59" s="301"/>
      <c r="F59" s="301"/>
      <c r="G59" s="301"/>
      <c r="H59" s="301"/>
      <c r="I59" s="301"/>
      <c r="J59" s="301"/>
      <c r="K59" s="301"/>
      <c r="L59" s="301"/>
      <c r="M59" s="301"/>
      <c r="N59" s="301"/>
      <c r="O59" s="301"/>
      <c r="P59" s="301"/>
      <c r="Q59" s="301"/>
      <c r="R59" s="301"/>
      <c r="S59" s="301"/>
      <c r="T59" s="301"/>
    </row>
  </sheetData>
  <mergeCells count="146">
    <mergeCell ref="R28:R31"/>
    <mergeCell ref="S28:S31"/>
    <mergeCell ref="T28:T31"/>
    <mergeCell ref="O40:O44"/>
    <mergeCell ref="P40:P44"/>
    <mergeCell ref="O45:O49"/>
    <mergeCell ref="P45:P49"/>
    <mergeCell ref="R36:R39"/>
    <mergeCell ref="S36:S39"/>
    <mergeCell ref="T36:T39"/>
    <mergeCell ref="R32:R35"/>
    <mergeCell ref="S32:S35"/>
    <mergeCell ref="T32:T35"/>
    <mergeCell ref="R45:R49"/>
    <mergeCell ref="S45:S49"/>
    <mergeCell ref="T45:T49"/>
    <mergeCell ref="R40:R44"/>
    <mergeCell ref="S40:S44"/>
    <mergeCell ref="T40:T44"/>
    <mergeCell ref="Q32:Q35"/>
    <mergeCell ref="Q36:Q39"/>
    <mergeCell ref="Q40:Q44"/>
    <mergeCell ref="Q45:Q49"/>
    <mergeCell ref="O28:O31"/>
    <mergeCell ref="P28:P31"/>
    <mergeCell ref="O32:O35"/>
    <mergeCell ref="P32:P35"/>
    <mergeCell ref="O36:O39"/>
    <mergeCell ref="P36:P39"/>
    <mergeCell ref="Q28:Q31"/>
    <mergeCell ref="N45:N49"/>
    <mergeCell ref="J17:J22"/>
    <mergeCell ref="K17:K22"/>
    <mergeCell ref="L17:L22"/>
    <mergeCell ref="M17:M22"/>
    <mergeCell ref="N17:N22"/>
    <mergeCell ref="J23:J27"/>
    <mergeCell ref="K23:K27"/>
    <mergeCell ref="L23:L27"/>
    <mergeCell ref="M23:M27"/>
    <mergeCell ref="N23:N27"/>
    <mergeCell ref="J28:J31"/>
    <mergeCell ref="K28:K31"/>
    <mergeCell ref="L28:L31"/>
    <mergeCell ref="M28:M31"/>
    <mergeCell ref="N28:N31"/>
    <mergeCell ref="J32:J35"/>
    <mergeCell ref="K32:K35"/>
    <mergeCell ref="J36:J39"/>
    <mergeCell ref="K36:K39"/>
    <mergeCell ref="J40:J44"/>
    <mergeCell ref="K40:K44"/>
    <mergeCell ref="J45:J49"/>
    <mergeCell ref="K45:K49"/>
    <mergeCell ref="G36:G39"/>
    <mergeCell ref="H36:H39"/>
    <mergeCell ref="I36:I39"/>
    <mergeCell ref="G40:G44"/>
    <mergeCell ref="H40:H44"/>
    <mergeCell ref="I40:I44"/>
    <mergeCell ref="H32:H35"/>
    <mergeCell ref="I32:I35"/>
    <mergeCell ref="D40:D44"/>
    <mergeCell ref="D45:D49"/>
    <mergeCell ref="F17:F22"/>
    <mergeCell ref="F23:F27"/>
    <mergeCell ref="F28:F31"/>
    <mergeCell ref="F32:F35"/>
    <mergeCell ref="F36:F39"/>
    <mergeCell ref="F40:F44"/>
    <mergeCell ref="F45:F49"/>
    <mergeCell ref="D17:D22"/>
    <mergeCell ref="D23:D27"/>
    <mergeCell ref="D28:D31"/>
    <mergeCell ref="D32:D35"/>
    <mergeCell ref="D36:D39"/>
    <mergeCell ref="G45:G49"/>
    <mergeCell ref="H45:H49"/>
    <mergeCell ref="I45:I49"/>
    <mergeCell ref="A17:A49"/>
    <mergeCell ref="B17:B49"/>
    <mergeCell ref="C17:C49"/>
    <mergeCell ref="L32:L35"/>
    <mergeCell ref="M32:M35"/>
    <mergeCell ref="N32:N35"/>
    <mergeCell ref="L36:L39"/>
    <mergeCell ref="M36:M39"/>
    <mergeCell ref="N36:N39"/>
    <mergeCell ref="L40:L44"/>
    <mergeCell ref="M40:M44"/>
    <mergeCell ref="N40:N44"/>
    <mergeCell ref="L45:L49"/>
    <mergeCell ref="M45:M49"/>
    <mergeCell ref="G17:G22"/>
    <mergeCell ref="H17:H22"/>
    <mergeCell ref="I17:I22"/>
    <mergeCell ref="G23:G27"/>
    <mergeCell ref="H23:H27"/>
    <mergeCell ref="I23:I27"/>
    <mergeCell ref="G28:G31"/>
    <mergeCell ref="H28:H31"/>
    <mergeCell ref="I28:I31"/>
    <mergeCell ref="G32:G35"/>
    <mergeCell ref="B14:B15"/>
    <mergeCell ref="C14:C15"/>
    <mergeCell ref="A2:E4"/>
    <mergeCell ref="F2:M2"/>
    <mergeCell ref="A14:A15"/>
    <mergeCell ref="D14:D15"/>
    <mergeCell ref="E14:E15"/>
    <mergeCell ref="F14:I14"/>
    <mergeCell ref="J14:J15"/>
    <mergeCell ref="A9:E9"/>
    <mergeCell ref="F9:M9"/>
    <mergeCell ref="A11:T11"/>
    <mergeCell ref="A13:L13"/>
    <mergeCell ref="M13:T13"/>
    <mergeCell ref="A6:E6"/>
    <mergeCell ref="F6:M6"/>
    <mergeCell ref="A7:E7"/>
    <mergeCell ref="F7:M7"/>
    <mergeCell ref="A8:E8"/>
    <mergeCell ref="F8:M8"/>
    <mergeCell ref="F3:M4"/>
    <mergeCell ref="K14:K15"/>
    <mergeCell ref="L14:L15"/>
    <mergeCell ref="M14:M15"/>
    <mergeCell ref="R17:R22"/>
    <mergeCell ref="S17:S22"/>
    <mergeCell ref="T17:T22"/>
    <mergeCell ref="R23:R27"/>
    <mergeCell ref="S23:S27"/>
    <mergeCell ref="N2:T2"/>
    <mergeCell ref="T14:T15"/>
    <mergeCell ref="N14:P14"/>
    <mergeCell ref="R14:R15"/>
    <mergeCell ref="Q14:Q15"/>
    <mergeCell ref="N3:T3"/>
    <mergeCell ref="N4:T4"/>
    <mergeCell ref="Q17:Q22"/>
    <mergeCell ref="Q23:Q27"/>
    <mergeCell ref="O17:O22"/>
    <mergeCell ref="P17:P22"/>
    <mergeCell ref="O23:O27"/>
    <mergeCell ref="P23:P27"/>
    <mergeCell ref="T23:T27"/>
  </mergeCells>
  <conditionalFormatting sqref="P17 P23 P28 P32 P36 P40 P45">
    <cfRule type="containsText" dxfId="74" priority="9" stopIfTrue="1" operator="containsText" text="P">
      <formula>NOT(ISERROR(SEARCH("P",P17)))</formula>
    </cfRule>
    <cfRule type="containsText" dxfId="73" priority="10" stopIfTrue="1" operator="containsText" text="R">
      <formula>NOT(ISERROR(SEARCH("R",P17)))</formula>
    </cfRule>
    <cfRule type="containsText" dxfId="72" priority="11" operator="containsText" text="T">
      <formula>NOT(ISERROR(SEARCH("T",P17)))</formula>
    </cfRule>
    <cfRule type="iconSet" priority="421">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8098-B8CB-404D-818C-B0FEC971A8BB}">
  <dimension ref="A1:T41"/>
  <sheetViews>
    <sheetView topLeftCell="A12" zoomScale="83" zoomScaleNormal="83" workbookViewId="0">
      <selection activeCell="B17" sqref="B17:T36"/>
    </sheetView>
  </sheetViews>
  <sheetFormatPr baseColWidth="10" defaultColWidth="39.140625" defaultRowHeight="15"/>
  <cols>
    <col min="1" max="1" width="4.28515625" style="189" customWidth="1"/>
    <col min="2" max="2" width="23.42578125" customWidth="1"/>
    <col min="3" max="3" width="20.7109375" customWidth="1"/>
    <col min="4" max="4" width="65.140625" customWidth="1"/>
    <col min="5" max="5" width="48.28515625" customWidth="1"/>
    <col min="6" max="6" width="6.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020"/>
      <c r="B2" s="1021"/>
      <c r="C2" s="1021"/>
      <c r="D2" s="1021"/>
      <c r="E2" s="1022"/>
      <c r="F2" s="1109" t="s">
        <v>18</v>
      </c>
      <c r="G2" s="1110"/>
      <c r="H2" s="1110"/>
      <c r="I2" s="1110"/>
      <c r="J2" s="1110"/>
      <c r="K2" s="1110"/>
      <c r="L2" s="1110"/>
      <c r="M2" s="1111"/>
      <c r="N2" s="1112" t="s">
        <v>512</v>
      </c>
      <c r="O2" s="1113"/>
      <c r="P2" s="1113"/>
      <c r="Q2" s="1113"/>
      <c r="R2" s="1113"/>
      <c r="S2" s="1113"/>
      <c r="T2" s="1114"/>
    </row>
    <row r="3" spans="1:20" ht="16.5" customHeight="1" thickBot="1">
      <c r="A3" s="1023"/>
      <c r="B3" s="1024"/>
      <c r="C3" s="1024"/>
      <c r="D3" s="1024"/>
      <c r="E3" s="1025"/>
      <c r="F3" s="1115" t="s">
        <v>17</v>
      </c>
      <c r="G3" s="1116"/>
      <c r="H3" s="1116"/>
      <c r="I3" s="1116"/>
      <c r="J3" s="1116"/>
      <c r="K3" s="1116"/>
      <c r="L3" s="1116"/>
      <c r="M3" s="1117"/>
      <c r="N3" s="1121" t="s">
        <v>23</v>
      </c>
      <c r="O3" s="1122"/>
      <c r="P3" s="1122"/>
      <c r="Q3" s="1122"/>
      <c r="R3" s="1122"/>
      <c r="S3" s="1122"/>
      <c r="T3" s="1123"/>
    </row>
    <row r="4" spans="1:20" ht="15.75" thickBot="1">
      <c r="A4" s="1026"/>
      <c r="B4" s="1027"/>
      <c r="C4" s="1027"/>
      <c r="D4" s="1027"/>
      <c r="E4" s="1028"/>
      <c r="F4" s="1118"/>
      <c r="G4" s="1119"/>
      <c r="H4" s="1119"/>
      <c r="I4" s="1119"/>
      <c r="J4" s="1119"/>
      <c r="K4" s="1119"/>
      <c r="L4" s="1119"/>
      <c r="M4" s="1120"/>
      <c r="N4" s="1124" t="s">
        <v>8</v>
      </c>
      <c r="O4" s="1125"/>
      <c r="P4" s="1125"/>
      <c r="Q4" s="1125"/>
      <c r="R4" s="1125"/>
      <c r="S4" s="1125"/>
      <c r="T4" s="1126"/>
    </row>
    <row r="5" spans="1:20" ht="15.75" thickBot="1">
      <c r="A5" s="190"/>
      <c r="B5" s="135"/>
      <c r="C5" s="135"/>
      <c r="D5" s="135"/>
      <c r="E5" s="135"/>
      <c r="F5" s="135"/>
      <c r="G5" s="135"/>
      <c r="H5" s="135"/>
      <c r="I5" s="135"/>
      <c r="J5" s="136"/>
      <c r="K5" s="136"/>
      <c r="L5" s="191"/>
      <c r="M5" s="191"/>
      <c r="N5" s="191"/>
      <c r="O5" s="191"/>
      <c r="P5" s="191"/>
      <c r="Q5" s="191"/>
      <c r="R5" s="191"/>
      <c r="S5" s="191"/>
      <c r="T5" s="191"/>
    </row>
    <row r="6" spans="1:20" ht="15.75" thickBot="1">
      <c r="A6" s="1253" t="s">
        <v>88</v>
      </c>
      <c r="B6" s="1254"/>
      <c r="C6" s="1254"/>
      <c r="D6" s="1254"/>
      <c r="E6" s="1255"/>
      <c r="F6" s="874" t="s">
        <v>686</v>
      </c>
      <c r="G6" s="874"/>
      <c r="H6" s="874"/>
      <c r="I6" s="874"/>
      <c r="J6" s="874"/>
      <c r="K6" s="874"/>
      <c r="L6" s="874"/>
      <c r="M6" s="875"/>
      <c r="N6" s="191"/>
      <c r="O6" s="191"/>
      <c r="P6" s="191"/>
      <c r="Q6" s="191"/>
      <c r="R6" s="191"/>
      <c r="S6" s="191"/>
      <c r="T6" s="191"/>
    </row>
    <row r="7" spans="1:20">
      <c r="A7" s="1463" t="s">
        <v>25</v>
      </c>
      <c r="B7" s="1463"/>
      <c r="C7" s="1463"/>
      <c r="D7" s="1463"/>
      <c r="E7" s="1463"/>
      <c r="F7" s="873">
        <v>2025</v>
      </c>
      <c r="G7" s="874"/>
      <c r="H7" s="874"/>
      <c r="I7" s="874"/>
      <c r="J7" s="874"/>
      <c r="K7" s="874"/>
      <c r="L7" s="874"/>
      <c r="M7" s="875"/>
      <c r="N7" s="191"/>
      <c r="O7" s="191"/>
      <c r="P7" s="191"/>
      <c r="Q7" s="191"/>
      <c r="R7" s="191"/>
      <c r="S7" s="191"/>
      <c r="T7" s="191"/>
    </row>
    <row r="8" spans="1:20">
      <c r="A8" s="1048" t="s">
        <v>6</v>
      </c>
      <c r="B8" s="1048"/>
      <c r="C8" s="1048"/>
      <c r="D8" s="1048"/>
      <c r="E8" s="1048"/>
      <c r="F8" s="873" t="s">
        <v>745</v>
      </c>
      <c r="G8" s="874"/>
      <c r="H8" s="874"/>
      <c r="I8" s="874"/>
      <c r="J8" s="874"/>
      <c r="K8" s="874"/>
      <c r="L8" s="874"/>
      <c r="M8" s="875"/>
      <c r="N8" s="191"/>
      <c r="O8" s="191"/>
      <c r="P8" s="191"/>
      <c r="Q8" s="191"/>
      <c r="R8" s="191"/>
      <c r="S8" s="191"/>
      <c r="T8" s="191"/>
    </row>
    <row r="9" spans="1:20">
      <c r="A9" s="1048" t="s">
        <v>7</v>
      </c>
      <c r="B9" s="1048"/>
      <c r="C9" s="1048"/>
      <c r="D9" s="1048"/>
      <c r="E9" s="1048"/>
      <c r="F9" s="873" t="s">
        <v>746</v>
      </c>
      <c r="G9" s="874"/>
      <c r="H9" s="874"/>
      <c r="I9" s="874"/>
      <c r="J9" s="874"/>
      <c r="K9" s="874"/>
      <c r="L9" s="874"/>
      <c r="M9" s="875"/>
      <c r="N9" s="191"/>
      <c r="O9" s="191"/>
      <c r="P9" s="191"/>
      <c r="Q9" s="191"/>
      <c r="R9" s="191"/>
      <c r="S9" s="191"/>
      <c r="T9" s="191"/>
    </row>
    <row r="10" spans="1:20" ht="15.75" thickBot="1">
      <c r="A10" s="138"/>
      <c r="B10" s="138"/>
      <c r="C10" s="138"/>
      <c r="D10" s="138"/>
      <c r="E10" s="138"/>
      <c r="F10" s="138"/>
      <c r="G10" s="138"/>
      <c r="H10" s="138"/>
      <c r="I10" s="138"/>
      <c r="J10" s="136"/>
      <c r="K10" s="136"/>
      <c r="L10" s="136"/>
      <c r="M10" s="136"/>
      <c r="N10" s="191"/>
      <c r="O10" s="191"/>
      <c r="P10" s="191"/>
      <c r="Q10" s="191"/>
      <c r="R10" s="191"/>
      <c r="S10" s="191"/>
      <c r="T10" s="191"/>
    </row>
    <row r="11" spans="1:20" ht="15.75" thickBot="1">
      <c r="A11" s="1101" t="s">
        <v>9</v>
      </c>
      <c r="B11" s="1102"/>
      <c r="C11" s="1102"/>
      <c r="D11" s="1102"/>
      <c r="E11" s="1102"/>
      <c r="F11" s="1102"/>
      <c r="G11" s="1102"/>
      <c r="H11" s="1102"/>
      <c r="I11" s="1102"/>
      <c r="J11" s="1102"/>
      <c r="K11" s="1102"/>
      <c r="L11" s="1102"/>
      <c r="M11" s="1102"/>
      <c r="N11" s="1102"/>
      <c r="O11" s="1102"/>
      <c r="P11" s="1102"/>
      <c r="Q11" s="1102"/>
      <c r="R11" s="1102"/>
      <c r="S11" s="1102"/>
      <c r="T11" s="1103"/>
    </row>
    <row r="12" spans="1:20" ht="15.75" thickBot="1">
      <c r="A12" s="192"/>
      <c r="B12" s="193"/>
      <c r="C12" s="193"/>
      <c r="D12" s="195"/>
      <c r="E12" s="193"/>
      <c r="F12" s="193"/>
      <c r="G12" s="193"/>
      <c r="H12" s="193"/>
      <c r="I12" s="193"/>
      <c r="J12" s="193"/>
      <c r="K12" s="193"/>
      <c r="L12" s="193"/>
      <c r="M12" s="193"/>
      <c r="N12" s="193"/>
      <c r="O12" s="193"/>
      <c r="P12" s="193"/>
      <c r="Q12" s="193"/>
      <c r="R12" s="193"/>
      <c r="S12" s="193"/>
      <c r="T12" s="194"/>
    </row>
    <row r="13" spans="1:20" ht="15.75" thickBot="1">
      <c r="A13" s="1104" t="s">
        <v>16</v>
      </c>
      <c r="B13" s="1105"/>
      <c r="C13" s="1105"/>
      <c r="D13" s="1105"/>
      <c r="E13" s="1105"/>
      <c r="F13" s="1105"/>
      <c r="G13" s="1105"/>
      <c r="H13" s="1105"/>
      <c r="I13" s="1105"/>
      <c r="J13" s="1105"/>
      <c r="K13" s="1105"/>
      <c r="L13" s="1106"/>
      <c r="M13" s="1107" t="s">
        <v>1</v>
      </c>
      <c r="N13" s="1107"/>
      <c r="O13" s="1107"/>
      <c r="P13" s="1107"/>
      <c r="Q13" s="1107"/>
      <c r="R13" s="1107"/>
      <c r="S13" s="1107"/>
      <c r="T13" s="1108"/>
    </row>
    <row r="14" spans="1:20" ht="24.75" customHeight="1" thickBot="1">
      <c r="A14" s="1044" t="s">
        <v>27</v>
      </c>
      <c r="B14" s="1130" t="s">
        <v>262</v>
      </c>
      <c r="C14" s="1130" t="s">
        <v>263</v>
      </c>
      <c r="D14" s="1461" t="s">
        <v>26</v>
      </c>
      <c r="E14" s="1046" t="s">
        <v>19</v>
      </c>
      <c r="F14" s="1061" t="s">
        <v>11</v>
      </c>
      <c r="G14" s="1062"/>
      <c r="H14" s="1062"/>
      <c r="I14" s="1063"/>
      <c r="J14" s="1064" t="s">
        <v>20</v>
      </c>
      <c r="K14" s="1064" t="s">
        <v>21</v>
      </c>
      <c r="L14" s="1064" t="s">
        <v>2</v>
      </c>
      <c r="M14" s="1068" t="s">
        <v>22</v>
      </c>
      <c r="N14" s="1070" t="s">
        <v>3</v>
      </c>
      <c r="O14" s="1071"/>
      <c r="P14" s="1072"/>
      <c r="Q14" s="1081" t="s">
        <v>164</v>
      </c>
      <c r="R14" s="1057" t="s">
        <v>5</v>
      </c>
      <c r="S14" s="142" t="s">
        <v>29</v>
      </c>
      <c r="T14" s="1059" t="s">
        <v>0</v>
      </c>
    </row>
    <row r="15" spans="1:20" ht="38.25" customHeight="1" thickBot="1">
      <c r="A15" s="1045"/>
      <c r="B15" s="1131"/>
      <c r="C15" s="1131"/>
      <c r="D15" s="1462"/>
      <c r="E15" s="1047"/>
      <c r="F15" s="143" t="s">
        <v>12</v>
      </c>
      <c r="G15" s="143" t="s">
        <v>13</v>
      </c>
      <c r="H15" s="143" t="s">
        <v>14</v>
      </c>
      <c r="I15" s="143" t="s">
        <v>15</v>
      </c>
      <c r="J15" s="1065"/>
      <c r="K15" s="1065"/>
      <c r="L15" s="1065"/>
      <c r="M15" s="1069"/>
      <c r="N15" s="144" t="s">
        <v>30</v>
      </c>
      <c r="O15" s="145" t="s">
        <v>28</v>
      </c>
      <c r="P15" s="146" t="s">
        <v>31</v>
      </c>
      <c r="Q15" s="1082"/>
      <c r="R15" s="1058"/>
      <c r="S15" s="147"/>
      <c r="T15" s="1060"/>
    </row>
    <row r="16" spans="1:20" ht="15.75" thickBot="1">
      <c r="A16" s="190"/>
      <c r="B16" s="135"/>
      <c r="C16" s="135"/>
      <c r="D16" s="135"/>
      <c r="E16" s="135"/>
      <c r="F16" s="135"/>
      <c r="G16" s="135"/>
      <c r="H16" s="135"/>
      <c r="I16" s="135"/>
      <c r="J16" s="135"/>
      <c r="K16" s="135"/>
      <c r="L16" s="162"/>
      <c r="M16" s="135"/>
      <c r="Q16" s="135"/>
      <c r="R16" s="135"/>
      <c r="S16" s="135"/>
      <c r="T16" s="135"/>
    </row>
    <row r="17" spans="1:20" ht="15" customHeight="1">
      <c r="A17" s="1521">
        <v>1</v>
      </c>
      <c r="B17" s="1230" t="s">
        <v>312</v>
      </c>
      <c r="C17" s="1518" t="s">
        <v>346</v>
      </c>
      <c r="D17" s="849" t="s">
        <v>1070</v>
      </c>
      <c r="E17" s="641" t="s">
        <v>1067</v>
      </c>
      <c r="F17" s="1508">
        <v>0.35</v>
      </c>
      <c r="G17" s="1469"/>
      <c r="H17" s="1489"/>
      <c r="I17" s="1489"/>
      <c r="J17" s="1496" t="s">
        <v>428</v>
      </c>
      <c r="K17" s="1497">
        <v>300000</v>
      </c>
      <c r="L17" s="1499"/>
      <c r="M17" s="1489">
        <v>0.35</v>
      </c>
      <c r="N17" s="1489">
        <v>1</v>
      </c>
      <c r="O17" s="1489">
        <v>1</v>
      </c>
      <c r="P17" s="1457" t="str">
        <f>IF(O17&lt;=V$17,"T",IF(O17&lt;$X$17,"R",IF(O17&gt;=$X$17,"P")))</f>
        <v>P</v>
      </c>
      <c r="Q17" s="1455">
        <v>0.95</v>
      </c>
      <c r="R17" s="1455"/>
      <c r="S17" s="1524" t="s">
        <v>1107</v>
      </c>
      <c r="T17" s="1525"/>
    </row>
    <row r="18" spans="1:20">
      <c r="A18" s="1522"/>
      <c r="B18" s="1231"/>
      <c r="C18" s="1519"/>
      <c r="D18" s="850"/>
      <c r="E18" s="638" t="s">
        <v>1068</v>
      </c>
      <c r="F18" s="1506"/>
      <c r="G18" s="1470"/>
      <c r="H18" s="1487"/>
      <c r="I18" s="1487"/>
      <c r="J18" s="1303"/>
      <c r="K18" s="1493"/>
      <c r="L18" s="1500"/>
      <c r="M18" s="1487"/>
      <c r="N18" s="1487"/>
      <c r="O18" s="1487"/>
      <c r="P18" s="1306"/>
      <c r="Q18" s="1331"/>
      <c r="R18" s="1331"/>
      <c r="S18" s="1506"/>
      <c r="T18" s="1526"/>
    </row>
    <row r="19" spans="1:20">
      <c r="A19" s="1522"/>
      <c r="B19" s="1231"/>
      <c r="C19" s="1519"/>
      <c r="D19" s="850"/>
      <c r="E19" s="638" t="s">
        <v>675</v>
      </c>
      <c r="F19" s="1506"/>
      <c r="G19" s="1470"/>
      <c r="H19" s="1487"/>
      <c r="I19" s="1487"/>
      <c r="J19" s="1303"/>
      <c r="K19" s="1493"/>
      <c r="L19" s="1500"/>
      <c r="M19" s="1487"/>
      <c r="N19" s="1487"/>
      <c r="O19" s="1487"/>
      <c r="P19" s="1306"/>
      <c r="Q19" s="1331"/>
      <c r="R19" s="1331"/>
      <c r="S19" s="1506"/>
      <c r="T19" s="1526"/>
    </row>
    <row r="20" spans="1:20">
      <c r="A20" s="1522"/>
      <c r="B20" s="1231"/>
      <c r="C20" s="1519"/>
      <c r="D20" s="850"/>
      <c r="E20" s="638" t="s">
        <v>676</v>
      </c>
      <c r="F20" s="1506"/>
      <c r="G20" s="1470"/>
      <c r="H20" s="1487"/>
      <c r="I20" s="1487"/>
      <c r="J20" s="1303"/>
      <c r="K20" s="1493"/>
      <c r="L20" s="1500"/>
      <c r="M20" s="1487"/>
      <c r="N20" s="1487"/>
      <c r="O20" s="1487"/>
      <c r="P20" s="1306"/>
      <c r="Q20" s="1331"/>
      <c r="R20" s="1331"/>
      <c r="S20" s="1506"/>
      <c r="T20" s="1526"/>
    </row>
    <row r="21" spans="1:20" ht="15" customHeight="1">
      <c r="A21" s="1522"/>
      <c r="B21" s="1231"/>
      <c r="C21" s="1519"/>
      <c r="D21" s="850"/>
      <c r="E21" s="638" t="s">
        <v>677</v>
      </c>
      <c r="F21" s="1506"/>
      <c r="G21" s="1470"/>
      <c r="H21" s="1487"/>
      <c r="I21" s="1487"/>
      <c r="J21" s="1303"/>
      <c r="K21" s="1493"/>
      <c r="L21" s="1500"/>
      <c r="M21" s="1487"/>
      <c r="N21" s="1487"/>
      <c r="O21" s="1487"/>
      <c r="P21" s="1306"/>
      <c r="Q21" s="1331"/>
      <c r="R21" s="1331"/>
      <c r="S21" s="1506"/>
      <c r="T21" s="1526"/>
    </row>
    <row r="22" spans="1:20">
      <c r="A22" s="1522"/>
      <c r="B22" s="1231"/>
      <c r="C22" s="1519"/>
      <c r="D22" s="851"/>
      <c r="E22" s="638" t="s">
        <v>1069</v>
      </c>
      <c r="F22" s="1509"/>
      <c r="G22" s="1471"/>
      <c r="H22" s="1488"/>
      <c r="I22" s="1488"/>
      <c r="J22" s="1304"/>
      <c r="K22" s="1498"/>
      <c r="L22" s="1501"/>
      <c r="M22" s="1488"/>
      <c r="N22" s="1488"/>
      <c r="O22" s="1488"/>
      <c r="P22" s="988"/>
      <c r="Q22" s="1332"/>
      <c r="R22" s="1332"/>
      <c r="S22" s="1509"/>
      <c r="T22" s="1527"/>
    </row>
    <row r="23" spans="1:20" ht="15" customHeight="1">
      <c r="A23" s="1522"/>
      <c r="B23" s="1231"/>
      <c r="C23" s="1519"/>
      <c r="D23" s="852" t="s">
        <v>1076</v>
      </c>
      <c r="E23" s="638" t="s">
        <v>1071</v>
      </c>
      <c r="F23" s="1510">
        <v>1</v>
      </c>
      <c r="G23" s="1512"/>
      <c r="H23" s="1486"/>
      <c r="I23" s="1486"/>
      <c r="J23" s="1302" t="s">
        <v>427</v>
      </c>
      <c r="K23" s="1492"/>
      <c r="L23" s="1327"/>
      <c r="M23" s="1486">
        <v>1</v>
      </c>
      <c r="N23" s="1486">
        <v>1</v>
      </c>
      <c r="O23" s="1486">
        <v>1</v>
      </c>
      <c r="P23" s="987" t="s">
        <v>350</v>
      </c>
      <c r="Q23" s="1482">
        <v>1</v>
      </c>
      <c r="R23" s="1482" t="s">
        <v>1102</v>
      </c>
      <c r="S23" s="1502" t="s">
        <v>683</v>
      </c>
      <c r="T23" s="1528"/>
    </row>
    <row r="24" spans="1:20" ht="15" customHeight="1">
      <c r="A24" s="1522"/>
      <c r="B24" s="1231"/>
      <c r="C24" s="1519"/>
      <c r="D24" s="850"/>
      <c r="E24" s="638" t="s">
        <v>1072</v>
      </c>
      <c r="F24" s="1503"/>
      <c r="G24" s="1513"/>
      <c r="H24" s="1487"/>
      <c r="I24" s="1487"/>
      <c r="J24" s="1303"/>
      <c r="K24" s="1493"/>
      <c r="L24" s="1328"/>
      <c r="M24" s="1487"/>
      <c r="N24" s="1487"/>
      <c r="O24" s="1487"/>
      <c r="P24" s="1306"/>
      <c r="Q24" s="1328"/>
      <c r="R24" s="1328"/>
      <c r="S24" s="1503"/>
      <c r="T24" s="1526"/>
    </row>
    <row r="25" spans="1:20">
      <c r="A25" s="1522"/>
      <c r="B25" s="1231"/>
      <c r="C25" s="1519"/>
      <c r="D25" s="850"/>
      <c r="E25" s="638" t="s">
        <v>1073</v>
      </c>
      <c r="F25" s="1503"/>
      <c r="G25" s="1513"/>
      <c r="H25" s="1487"/>
      <c r="I25" s="1487"/>
      <c r="J25" s="1303"/>
      <c r="K25" s="1493"/>
      <c r="L25" s="1328"/>
      <c r="M25" s="1487"/>
      <c r="N25" s="1487"/>
      <c r="O25" s="1487"/>
      <c r="P25" s="1306"/>
      <c r="Q25" s="1328"/>
      <c r="R25" s="1328"/>
      <c r="S25" s="1503"/>
      <c r="T25" s="1526"/>
    </row>
    <row r="26" spans="1:20">
      <c r="A26" s="1522"/>
      <c r="B26" s="1231"/>
      <c r="C26" s="1519"/>
      <c r="D26" s="850"/>
      <c r="E26" s="638" t="s">
        <v>1074</v>
      </c>
      <c r="F26" s="1503"/>
      <c r="G26" s="1513"/>
      <c r="H26" s="1487"/>
      <c r="I26" s="1487"/>
      <c r="J26" s="1303"/>
      <c r="K26" s="1493"/>
      <c r="L26" s="1328"/>
      <c r="M26" s="1487"/>
      <c r="N26" s="1487"/>
      <c r="O26" s="1487"/>
      <c r="P26" s="1306"/>
      <c r="Q26" s="1328"/>
      <c r="R26" s="1328"/>
      <c r="S26" s="1503"/>
      <c r="T26" s="1526"/>
    </row>
    <row r="27" spans="1:20">
      <c r="A27" s="1522"/>
      <c r="B27" s="1231"/>
      <c r="C27" s="1519"/>
      <c r="D27" s="851"/>
      <c r="E27" s="638" t="s">
        <v>1075</v>
      </c>
      <c r="F27" s="1504"/>
      <c r="G27" s="1514"/>
      <c r="H27" s="1488"/>
      <c r="I27" s="1488"/>
      <c r="J27" s="1304"/>
      <c r="K27" s="1498"/>
      <c r="L27" s="1329"/>
      <c r="M27" s="1488"/>
      <c r="N27" s="1488"/>
      <c r="O27" s="1488"/>
      <c r="P27" s="988"/>
      <c r="Q27" s="1329"/>
      <c r="R27" s="1329"/>
      <c r="S27" s="1504"/>
      <c r="T27" s="1526"/>
    </row>
    <row r="28" spans="1:20" ht="15" customHeight="1">
      <c r="A28" s="1522"/>
      <c r="B28" s="1231"/>
      <c r="C28" s="1519"/>
      <c r="D28" s="852" t="s">
        <v>680</v>
      </c>
      <c r="E28" s="638" t="s">
        <v>681</v>
      </c>
      <c r="F28" s="1510">
        <v>0.5</v>
      </c>
      <c r="G28" s="1512"/>
      <c r="H28" s="1330"/>
      <c r="I28" s="1330"/>
      <c r="J28" s="1410" t="s">
        <v>684</v>
      </c>
      <c r="K28" s="1492">
        <v>0</v>
      </c>
      <c r="L28" s="1515"/>
      <c r="M28" s="1516">
        <v>0.5</v>
      </c>
      <c r="N28" s="1516">
        <v>1</v>
      </c>
      <c r="O28" s="1516">
        <v>1</v>
      </c>
      <c r="P28" s="987" t="str">
        <f>IF(O28&lt;=V$17,"T",IF(O28&lt;$X$17,"R",IF(O28&gt;=$X$17,"P")))</f>
        <v>P</v>
      </c>
      <c r="Q28" s="1482">
        <v>1</v>
      </c>
      <c r="R28" s="1482" t="s">
        <v>90</v>
      </c>
      <c r="S28" s="1502" t="s">
        <v>1110</v>
      </c>
      <c r="T28" s="1526"/>
    </row>
    <row r="29" spans="1:20">
      <c r="A29" s="1522"/>
      <c r="B29" s="1231"/>
      <c r="C29" s="1519"/>
      <c r="D29" s="850"/>
      <c r="E29" s="638" t="s">
        <v>1087</v>
      </c>
      <c r="F29" s="1503"/>
      <c r="G29" s="1513"/>
      <c r="H29" s="1331"/>
      <c r="I29" s="1331"/>
      <c r="J29" s="1410"/>
      <c r="K29" s="1493"/>
      <c r="L29" s="1515"/>
      <c r="M29" s="1516"/>
      <c r="N29" s="1516"/>
      <c r="O29" s="1516"/>
      <c r="P29" s="1306"/>
      <c r="Q29" s="1328"/>
      <c r="R29" s="1328"/>
      <c r="S29" s="1503"/>
      <c r="T29" s="1526"/>
    </row>
    <row r="30" spans="1:20">
      <c r="A30" s="1522"/>
      <c r="B30" s="1231"/>
      <c r="C30" s="1519"/>
      <c r="D30" s="850"/>
      <c r="E30" s="638" t="s">
        <v>1088</v>
      </c>
      <c r="F30" s="1503"/>
      <c r="G30" s="1513"/>
      <c r="H30" s="1331"/>
      <c r="I30" s="1331"/>
      <c r="J30" s="1410"/>
      <c r="K30" s="1493"/>
      <c r="L30" s="1515"/>
      <c r="M30" s="1516"/>
      <c r="N30" s="1516"/>
      <c r="O30" s="1516"/>
      <c r="P30" s="1306"/>
      <c r="Q30" s="1328"/>
      <c r="R30" s="1328"/>
      <c r="S30" s="1503"/>
      <c r="T30" s="1526"/>
    </row>
    <row r="31" spans="1:20">
      <c r="A31" s="1522"/>
      <c r="B31" s="1231"/>
      <c r="C31" s="1519"/>
      <c r="D31" s="851"/>
      <c r="E31" s="638" t="s">
        <v>682</v>
      </c>
      <c r="F31" s="1504"/>
      <c r="G31" s="1514"/>
      <c r="H31" s="1332"/>
      <c r="I31" s="1332"/>
      <c r="J31" s="1410"/>
      <c r="K31" s="1498"/>
      <c r="L31" s="1515"/>
      <c r="M31" s="1516"/>
      <c r="N31" s="1516"/>
      <c r="O31" s="1516"/>
      <c r="P31" s="988"/>
      <c r="Q31" s="1329"/>
      <c r="R31" s="1329"/>
      <c r="S31" s="1504"/>
      <c r="T31" s="1526"/>
    </row>
    <row r="32" spans="1:20" ht="15" customHeight="1">
      <c r="A32" s="1522"/>
      <c r="B32" s="1231"/>
      <c r="C32" s="1519"/>
      <c r="D32" s="852" t="s">
        <v>1092</v>
      </c>
      <c r="E32" s="638" t="s">
        <v>1089</v>
      </c>
      <c r="F32" s="1510">
        <v>1</v>
      </c>
      <c r="G32" s="1327"/>
      <c r="H32" s="1327"/>
      <c r="I32" s="1327"/>
      <c r="J32" s="1315" t="s">
        <v>684</v>
      </c>
      <c r="K32" s="1492">
        <v>0</v>
      </c>
      <c r="L32" s="1327"/>
      <c r="M32" s="1483">
        <v>1</v>
      </c>
      <c r="N32" s="1483">
        <v>1</v>
      </c>
      <c r="O32" s="1483">
        <v>1</v>
      </c>
      <c r="P32" s="987" t="str">
        <f>IF(O32&lt;=V$17,"T",IF(O32&lt;$X$17,"R",IF(O32&gt;=$X$17,"P")))</f>
        <v>P</v>
      </c>
      <c r="Q32" s="1482">
        <v>1</v>
      </c>
      <c r="R32" s="1482" t="s">
        <v>1102</v>
      </c>
      <c r="S32" s="1505" t="s">
        <v>1111</v>
      </c>
      <c r="T32" s="1526"/>
    </row>
    <row r="33" spans="1:20" ht="15" customHeight="1">
      <c r="A33" s="1522"/>
      <c r="B33" s="1231"/>
      <c r="C33" s="1519"/>
      <c r="D33" s="850"/>
      <c r="E33" s="638" t="s">
        <v>1090</v>
      </c>
      <c r="F33" s="1503"/>
      <c r="G33" s="1328"/>
      <c r="H33" s="1328"/>
      <c r="I33" s="1328"/>
      <c r="J33" s="1490"/>
      <c r="K33" s="1493"/>
      <c r="L33" s="1328"/>
      <c r="M33" s="1484"/>
      <c r="N33" s="1484"/>
      <c r="O33" s="1484"/>
      <c r="P33" s="1306"/>
      <c r="Q33" s="1328"/>
      <c r="R33" s="1328"/>
      <c r="S33" s="1506"/>
      <c r="T33" s="1526"/>
    </row>
    <row r="34" spans="1:20" ht="15" customHeight="1">
      <c r="A34" s="1522"/>
      <c r="B34" s="1231"/>
      <c r="C34" s="1519"/>
      <c r="D34" s="850"/>
      <c r="E34" s="638" t="s">
        <v>678</v>
      </c>
      <c r="F34" s="1503"/>
      <c r="G34" s="1328"/>
      <c r="H34" s="1328"/>
      <c r="I34" s="1328"/>
      <c r="J34" s="1490"/>
      <c r="K34" s="1493"/>
      <c r="L34" s="1328"/>
      <c r="M34" s="1484"/>
      <c r="N34" s="1484"/>
      <c r="O34" s="1484"/>
      <c r="P34" s="1306"/>
      <c r="Q34" s="1328"/>
      <c r="R34" s="1328"/>
      <c r="S34" s="1506"/>
      <c r="T34" s="1526"/>
    </row>
    <row r="35" spans="1:20" ht="15" customHeight="1">
      <c r="A35" s="1522"/>
      <c r="B35" s="1231"/>
      <c r="C35" s="1519"/>
      <c r="D35" s="850"/>
      <c r="E35" s="638" t="s">
        <v>679</v>
      </c>
      <c r="F35" s="1503"/>
      <c r="G35" s="1328"/>
      <c r="H35" s="1328"/>
      <c r="I35" s="1328"/>
      <c r="J35" s="1490"/>
      <c r="K35" s="1493"/>
      <c r="L35" s="1328"/>
      <c r="M35" s="1484"/>
      <c r="N35" s="1484"/>
      <c r="O35" s="1484"/>
      <c r="P35" s="1306"/>
      <c r="Q35" s="1328"/>
      <c r="R35" s="1328"/>
      <c r="S35" s="1506"/>
      <c r="T35" s="1526"/>
    </row>
    <row r="36" spans="1:20" ht="15.75" thickBot="1">
      <c r="A36" s="1523"/>
      <c r="B36" s="1232"/>
      <c r="C36" s="1520"/>
      <c r="D36" s="1517"/>
      <c r="E36" s="640" t="s">
        <v>1113</v>
      </c>
      <c r="F36" s="1511"/>
      <c r="G36" s="1495"/>
      <c r="H36" s="1495"/>
      <c r="I36" s="1495"/>
      <c r="J36" s="1491"/>
      <c r="K36" s="1494"/>
      <c r="L36" s="1495"/>
      <c r="M36" s="1485"/>
      <c r="N36" s="1485"/>
      <c r="O36" s="1485"/>
      <c r="P36" s="1323"/>
      <c r="Q36" s="1495"/>
      <c r="R36" s="1495"/>
      <c r="S36" s="1507"/>
      <c r="T36" s="1529"/>
    </row>
    <row r="37" spans="1:20" ht="18.75">
      <c r="A37" s="196"/>
      <c r="B37" s="197" t="s">
        <v>24</v>
      </c>
      <c r="C37" s="198"/>
      <c r="D37" s="198"/>
      <c r="E37" s="198"/>
      <c r="F37" s="198"/>
      <c r="G37" s="198"/>
      <c r="H37" s="198"/>
      <c r="I37" s="198"/>
      <c r="J37" s="198"/>
      <c r="K37" s="198"/>
      <c r="L37" s="198"/>
      <c r="M37" s="198"/>
      <c r="N37" s="199"/>
      <c r="O37" s="199"/>
      <c r="P37" s="199"/>
      <c r="Q37" s="198"/>
      <c r="R37" s="198"/>
      <c r="S37" s="198"/>
      <c r="T37" s="200"/>
    </row>
    <row r="38" spans="1:20">
      <c r="A38" s="201"/>
      <c r="B38" s="202"/>
      <c r="C38" s="202"/>
      <c r="D38" s="202"/>
      <c r="E38" s="202"/>
      <c r="F38" s="202"/>
      <c r="G38" s="202"/>
      <c r="H38" s="202"/>
      <c r="I38" s="202"/>
      <c r="J38" s="202"/>
      <c r="K38" s="202"/>
      <c r="L38" s="202"/>
      <c r="M38" s="202"/>
      <c r="N38" s="203"/>
      <c r="O38" s="203"/>
      <c r="P38" s="203"/>
      <c r="Q38" s="202"/>
      <c r="R38" s="202"/>
      <c r="S38" s="202"/>
      <c r="T38" s="204"/>
    </row>
    <row r="39" spans="1:20">
      <c r="A39" s="201"/>
      <c r="B39" s="202"/>
      <c r="C39" s="202"/>
      <c r="D39" s="202"/>
      <c r="E39" s="202"/>
      <c r="F39" s="202"/>
      <c r="G39" s="202"/>
      <c r="H39" s="202"/>
      <c r="I39" s="202"/>
      <c r="J39" s="202"/>
      <c r="K39" s="202"/>
      <c r="L39" s="202"/>
      <c r="M39" s="202"/>
      <c r="N39" s="203"/>
      <c r="O39" s="203"/>
      <c r="P39" s="203"/>
      <c r="Q39" s="202"/>
      <c r="R39" s="202"/>
      <c r="S39" s="202"/>
      <c r="T39" s="204"/>
    </row>
    <row r="40" spans="1:20">
      <c r="A40" s="205"/>
      <c r="B40" s="206"/>
      <c r="C40" s="206"/>
      <c r="D40" s="206"/>
      <c r="E40" s="206"/>
      <c r="F40" s="206"/>
      <c r="G40" s="206"/>
      <c r="H40" s="206"/>
      <c r="I40" s="206"/>
      <c r="J40" s="206"/>
      <c r="K40" s="206"/>
      <c r="L40" s="206"/>
      <c r="M40" s="206"/>
      <c r="N40" s="203"/>
      <c r="O40" s="203"/>
      <c r="P40" s="203"/>
      <c r="Q40" s="206"/>
      <c r="R40" s="206"/>
      <c r="S40" s="206"/>
      <c r="T40" s="207"/>
    </row>
    <row r="41" spans="1:20">
      <c r="A41" s="208"/>
      <c r="B41" s="208"/>
      <c r="C41" s="208"/>
      <c r="D41" s="208"/>
      <c r="E41" s="208"/>
      <c r="F41" s="208"/>
      <c r="G41" s="208"/>
      <c r="H41" s="208"/>
      <c r="I41" s="208"/>
      <c r="J41" s="208"/>
      <c r="K41" s="208"/>
      <c r="L41" s="208"/>
      <c r="M41" s="208"/>
      <c r="N41" s="208"/>
      <c r="O41" s="208"/>
      <c r="P41" s="208"/>
      <c r="Q41" s="208"/>
      <c r="R41" s="208"/>
      <c r="S41" s="208"/>
      <c r="T41" s="208"/>
    </row>
  </sheetData>
  <mergeCells count="98">
    <mergeCell ref="T23:T27"/>
    <mergeCell ref="T28:T31"/>
    <mergeCell ref="T32:T36"/>
    <mergeCell ref="A6:E6"/>
    <mergeCell ref="F6:M6"/>
    <mergeCell ref="A7:E7"/>
    <mergeCell ref="F7:M7"/>
    <mergeCell ref="A8:E8"/>
    <mergeCell ref="F8:M8"/>
    <mergeCell ref="F14:I14"/>
    <mergeCell ref="J14:J15"/>
    <mergeCell ref="K14:K15"/>
    <mergeCell ref="L14:L15"/>
    <mergeCell ref="M14:M15"/>
    <mergeCell ref="N14:P14"/>
    <mergeCell ref="A9:E9"/>
    <mergeCell ref="A2:E4"/>
    <mergeCell ref="F2:M2"/>
    <mergeCell ref="N2:T2"/>
    <mergeCell ref="F3:M4"/>
    <mergeCell ref="N3:T3"/>
    <mergeCell ref="N4:T4"/>
    <mergeCell ref="F9:M9"/>
    <mergeCell ref="A11:T11"/>
    <mergeCell ref="A13:L13"/>
    <mergeCell ref="M13:T13"/>
    <mergeCell ref="A14:A15"/>
    <mergeCell ref="B14:B15"/>
    <mergeCell ref="C14:C15"/>
    <mergeCell ref="D14:D15"/>
    <mergeCell ref="E14:E15"/>
    <mergeCell ref="S17:S22"/>
    <mergeCell ref="Q14:Q15"/>
    <mergeCell ref="R14:R15"/>
    <mergeCell ref="T14:T15"/>
    <mergeCell ref="N17:N22"/>
    <mergeCell ref="O17:O22"/>
    <mergeCell ref="P17:P22"/>
    <mergeCell ref="Q17:Q22"/>
    <mergeCell ref="T17:T22"/>
    <mergeCell ref="D32:D36"/>
    <mergeCell ref="B17:B36"/>
    <mergeCell ref="C17:C36"/>
    <mergeCell ref="A17:A36"/>
    <mergeCell ref="I32:I36"/>
    <mergeCell ref="G23:G27"/>
    <mergeCell ref="H23:H27"/>
    <mergeCell ref="I23:I27"/>
    <mergeCell ref="S28:S31"/>
    <mergeCell ref="D17:D22"/>
    <mergeCell ref="D23:D27"/>
    <mergeCell ref="D28:D31"/>
    <mergeCell ref="G17:G22"/>
    <mergeCell ref="H17:H22"/>
    <mergeCell ref="I17:I22"/>
    <mergeCell ref="R17:R22"/>
    <mergeCell ref="M28:M31"/>
    <mergeCell ref="N28:N31"/>
    <mergeCell ref="O28:O31"/>
    <mergeCell ref="P28:P31"/>
    <mergeCell ref="Q28:Q31"/>
    <mergeCell ref="R28:R31"/>
    <mergeCell ref="J28:J31"/>
    <mergeCell ref="K28:K31"/>
    <mergeCell ref="R23:R27"/>
    <mergeCell ref="S23:S27"/>
    <mergeCell ref="R32:R36"/>
    <mergeCell ref="S32:S36"/>
    <mergeCell ref="F17:F22"/>
    <mergeCell ref="F23:F27"/>
    <mergeCell ref="F28:F31"/>
    <mergeCell ref="F32:F36"/>
    <mergeCell ref="G28:G31"/>
    <mergeCell ref="H28:H31"/>
    <mergeCell ref="I28:I31"/>
    <mergeCell ref="G32:G36"/>
    <mergeCell ref="H32:H36"/>
    <mergeCell ref="L28:L31"/>
    <mergeCell ref="P32:P36"/>
    <mergeCell ref="Q32:Q36"/>
    <mergeCell ref="M17:M22"/>
    <mergeCell ref="M23:M27"/>
    <mergeCell ref="J32:J36"/>
    <mergeCell ref="K32:K36"/>
    <mergeCell ref="L32:L36"/>
    <mergeCell ref="M32:M36"/>
    <mergeCell ref="J17:J22"/>
    <mergeCell ref="J23:J27"/>
    <mergeCell ref="K17:K22"/>
    <mergeCell ref="K23:K27"/>
    <mergeCell ref="L17:L22"/>
    <mergeCell ref="L23:L27"/>
    <mergeCell ref="Q23:Q27"/>
    <mergeCell ref="N32:N36"/>
    <mergeCell ref="O32:O36"/>
    <mergeCell ref="N23:N27"/>
    <mergeCell ref="O23:O27"/>
    <mergeCell ref="P23:P27"/>
  </mergeCells>
  <conditionalFormatting sqref="P17 P23 P28 P32">
    <cfRule type="containsText" dxfId="71" priority="1" stopIfTrue="1" operator="containsText" text="P">
      <formula>NOT(ISERROR(SEARCH("P",P17)))</formula>
    </cfRule>
    <cfRule type="containsText" dxfId="70" priority="2" stopIfTrue="1" operator="containsText" text="R">
      <formula>NOT(ISERROR(SEARCH("R",P17)))</formula>
    </cfRule>
    <cfRule type="containsText" dxfId="69" priority="3" operator="containsText" text="T">
      <formula>NOT(ISERROR(SEARCH("T",P17)))</formula>
    </cfRule>
  </conditionalFormatting>
  <conditionalFormatting sqref="P23 P17 P28 P32">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7ADC6-F889-4158-A270-7F2B67561B50}">
  <dimension ref="A1:T28"/>
  <sheetViews>
    <sheetView zoomScale="83" zoomScaleNormal="83" workbookViewId="0">
      <selection activeCell="B17" sqref="B17:B21"/>
    </sheetView>
  </sheetViews>
  <sheetFormatPr baseColWidth="10" defaultColWidth="39.140625" defaultRowHeight="15"/>
  <cols>
    <col min="1" max="1" width="4.28515625" style="189" customWidth="1"/>
    <col min="2" max="2" width="23.42578125" customWidth="1"/>
    <col min="3" max="3" width="24.28515625" customWidth="1"/>
    <col min="4" max="4" width="65.140625" customWidth="1"/>
    <col min="5" max="5" width="48.28515625" customWidth="1"/>
    <col min="6" max="6" width="6.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020"/>
      <c r="B2" s="1021"/>
      <c r="C2" s="1021"/>
      <c r="D2" s="1021"/>
      <c r="E2" s="1022"/>
      <c r="F2" s="1109" t="s">
        <v>18</v>
      </c>
      <c r="G2" s="1110"/>
      <c r="H2" s="1110"/>
      <c r="I2" s="1110"/>
      <c r="J2" s="1110"/>
      <c r="K2" s="1110"/>
      <c r="L2" s="1110"/>
      <c r="M2" s="1111"/>
      <c r="N2" s="1112" t="s">
        <v>512</v>
      </c>
      <c r="O2" s="1113"/>
      <c r="P2" s="1113"/>
      <c r="Q2" s="1113"/>
      <c r="R2" s="1113"/>
      <c r="S2" s="1113"/>
      <c r="T2" s="1114"/>
    </row>
    <row r="3" spans="1:20" ht="16.5" customHeight="1" thickBot="1">
      <c r="A3" s="1023"/>
      <c r="B3" s="1024"/>
      <c r="C3" s="1024"/>
      <c r="D3" s="1024"/>
      <c r="E3" s="1025"/>
      <c r="F3" s="1115" t="s">
        <v>17</v>
      </c>
      <c r="G3" s="1116"/>
      <c r="H3" s="1116"/>
      <c r="I3" s="1116"/>
      <c r="J3" s="1116"/>
      <c r="K3" s="1116"/>
      <c r="L3" s="1116"/>
      <c r="M3" s="1117"/>
      <c r="N3" s="1121" t="s">
        <v>23</v>
      </c>
      <c r="O3" s="1122"/>
      <c r="P3" s="1122"/>
      <c r="Q3" s="1122"/>
      <c r="R3" s="1122"/>
      <c r="S3" s="1122"/>
      <c r="T3" s="1123"/>
    </row>
    <row r="4" spans="1:20" ht="15.75" thickBot="1">
      <c r="A4" s="1026"/>
      <c r="B4" s="1027"/>
      <c r="C4" s="1027"/>
      <c r="D4" s="1027"/>
      <c r="E4" s="1028"/>
      <c r="F4" s="1118"/>
      <c r="G4" s="1119"/>
      <c r="H4" s="1119"/>
      <c r="I4" s="1119"/>
      <c r="J4" s="1119"/>
      <c r="K4" s="1119"/>
      <c r="L4" s="1119"/>
      <c r="M4" s="1120"/>
      <c r="N4" s="1124" t="s">
        <v>8</v>
      </c>
      <c r="O4" s="1125"/>
      <c r="P4" s="1125"/>
      <c r="Q4" s="1125"/>
      <c r="R4" s="1125"/>
      <c r="S4" s="1125"/>
      <c r="T4" s="1126"/>
    </row>
    <row r="5" spans="1:20" ht="15.75" thickBot="1">
      <c r="A5" s="190"/>
      <c r="B5" s="135"/>
      <c r="C5" s="135"/>
      <c r="D5" s="135"/>
      <c r="E5" s="135"/>
      <c r="F5" s="135"/>
      <c r="G5" s="135"/>
      <c r="H5" s="135"/>
      <c r="I5" s="135"/>
      <c r="J5" s="136"/>
      <c r="K5" s="136"/>
      <c r="L5" s="191"/>
      <c r="M5" s="191"/>
      <c r="N5" s="191"/>
      <c r="O5" s="191"/>
      <c r="P5" s="191"/>
      <c r="Q5" s="191"/>
      <c r="R5" s="191"/>
      <c r="S5" s="191"/>
      <c r="T5" s="191"/>
    </row>
    <row r="6" spans="1:20" ht="15.75" thickBot="1">
      <c r="A6" s="1253" t="s">
        <v>88</v>
      </c>
      <c r="B6" s="1254"/>
      <c r="C6" s="1254"/>
      <c r="D6" s="1254"/>
      <c r="E6" s="1255"/>
      <c r="F6" s="874" t="s">
        <v>1114</v>
      </c>
      <c r="G6" s="874"/>
      <c r="H6" s="874"/>
      <c r="I6" s="874"/>
      <c r="J6" s="874"/>
      <c r="K6" s="874"/>
      <c r="L6" s="874"/>
      <c r="M6" s="875"/>
      <c r="N6" s="191"/>
      <c r="O6" s="191"/>
      <c r="P6" s="191"/>
      <c r="Q6" s="191"/>
      <c r="R6" s="191"/>
      <c r="S6" s="191"/>
      <c r="T6" s="191"/>
    </row>
    <row r="7" spans="1:20">
      <c r="A7" s="1463" t="s">
        <v>25</v>
      </c>
      <c r="B7" s="1463"/>
      <c r="C7" s="1463"/>
      <c r="D7" s="1463"/>
      <c r="E7" s="1463"/>
      <c r="F7" s="873">
        <v>2025</v>
      </c>
      <c r="G7" s="874"/>
      <c r="H7" s="874"/>
      <c r="I7" s="874"/>
      <c r="J7" s="874"/>
      <c r="K7" s="874"/>
      <c r="L7" s="874"/>
      <c r="M7" s="875"/>
      <c r="N7" s="191"/>
      <c r="O7" s="191"/>
      <c r="P7" s="191"/>
      <c r="Q7" s="191"/>
      <c r="R7" s="191"/>
      <c r="S7" s="191"/>
      <c r="T7" s="191"/>
    </row>
    <row r="8" spans="1:20">
      <c r="A8" s="1048" t="s">
        <v>6</v>
      </c>
      <c r="B8" s="1048"/>
      <c r="C8" s="1048"/>
      <c r="D8" s="1048"/>
      <c r="E8" s="1048"/>
      <c r="F8" s="873" t="s">
        <v>745</v>
      </c>
      <c r="G8" s="874"/>
      <c r="H8" s="874"/>
      <c r="I8" s="874"/>
      <c r="J8" s="874"/>
      <c r="K8" s="874"/>
      <c r="L8" s="874"/>
      <c r="M8" s="875"/>
      <c r="N8" s="191"/>
      <c r="O8" s="191"/>
      <c r="P8" s="191"/>
      <c r="Q8" s="191"/>
      <c r="R8" s="191"/>
      <c r="S8" s="191"/>
      <c r="T8" s="191"/>
    </row>
    <row r="9" spans="1:20">
      <c r="A9" s="1048" t="s">
        <v>7</v>
      </c>
      <c r="B9" s="1048"/>
      <c r="C9" s="1048"/>
      <c r="D9" s="1048"/>
      <c r="E9" s="1048"/>
      <c r="F9" s="873" t="s">
        <v>746</v>
      </c>
      <c r="G9" s="874"/>
      <c r="H9" s="874"/>
      <c r="I9" s="874"/>
      <c r="J9" s="874"/>
      <c r="K9" s="874"/>
      <c r="L9" s="874"/>
      <c r="M9" s="875"/>
      <c r="N9" s="191"/>
      <c r="O9" s="191"/>
      <c r="P9" s="191"/>
      <c r="Q9" s="191"/>
      <c r="R9" s="191"/>
      <c r="S9" s="191"/>
      <c r="T9" s="191"/>
    </row>
    <row r="10" spans="1:20" ht="15.75" thickBot="1">
      <c r="A10" s="138"/>
      <c r="B10" s="138"/>
      <c r="C10" s="138"/>
      <c r="D10" s="138"/>
      <c r="E10" s="138"/>
      <c r="F10" s="138"/>
      <c r="G10" s="138"/>
      <c r="H10" s="138"/>
      <c r="I10" s="138"/>
      <c r="J10" s="136"/>
      <c r="K10" s="136"/>
      <c r="L10" s="136"/>
      <c r="M10" s="136"/>
      <c r="N10" s="191"/>
      <c r="O10" s="191"/>
      <c r="P10" s="191"/>
      <c r="Q10" s="191"/>
      <c r="R10" s="191"/>
      <c r="S10" s="191"/>
      <c r="T10" s="191"/>
    </row>
    <row r="11" spans="1:20" ht="15.75" thickBot="1">
      <c r="A11" s="1101" t="s">
        <v>9</v>
      </c>
      <c r="B11" s="1102"/>
      <c r="C11" s="1102"/>
      <c r="D11" s="1102"/>
      <c r="E11" s="1102"/>
      <c r="F11" s="1102"/>
      <c r="G11" s="1102"/>
      <c r="H11" s="1102"/>
      <c r="I11" s="1102"/>
      <c r="J11" s="1102"/>
      <c r="K11" s="1102"/>
      <c r="L11" s="1102"/>
      <c r="M11" s="1102"/>
      <c r="N11" s="1102"/>
      <c r="O11" s="1102"/>
      <c r="P11" s="1102"/>
      <c r="Q11" s="1102"/>
      <c r="R11" s="1102"/>
      <c r="S11" s="1102"/>
      <c r="T11" s="1103"/>
    </row>
    <row r="12" spans="1:20" ht="15.75" thickBot="1">
      <c r="A12" s="192"/>
      <c r="B12" s="193"/>
      <c r="C12" s="193"/>
      <c r="D12" s="195"/>
      <c r="E12" s="193"/>
      <c r="F12" s="193"/>
      <c r="G12" s="193"/>
      <c r="H12" s="193"/>
      <c r="I12" s="193"/>
      <c r="J12" s="193"/>
      <c r="K12" s="193"/>
      <c r="L12" s="193"/>
      <c r="M12" s="193"/>
      <c r="N12" s="193"/>
      <c r="O12" s="193"/>
      <c r="P12" s="193"/>
      <c r="Q12" s="193"/>
      <c r="R12" s="193"/>
      <c r="S12" s="193"/>
      <c r="T12" s="194"/>
    </row>
    <row r="13" spans="1:20" ht="15.75" thickBot="1">
      <c r="A13" s="1104" t="s">
        <v>16</v>
      </c>
      <c r="B13" s="1105"/>
      <c r="C13" s="1105"/>
      <c r="D13" s="1105"/>
      <c r="E13" s="1105"/>
      <c r="F13" s="1105"/>
      <c r="G13" s="1105"/>
      <c r="H13" s="1105"/>
      <c r="I13" s="1105"/>
      <c r="J13" s="1105"/>
      <c r="K13" s="1105"/>
      <c r="L13" s="1106"/>
      <c r="M13" s="1107" t="s">
        <v>1</v>
      </c>
      <c r="N13" s="1107"/>
      <c r="O13" s="1107"/>
      <c r="P13" s="1107"/>
      <c r="Q13" s="1107"/>
      <c r="R13" s="1107"/>
      <c r="S13" s="1107"/>
      <c r="T13" s="1108"/>
    </row>
    <row r="14" spans="1:20" ht="24.75" customHeight="1" thickBot="1">
      <c r="A14" s="1044" t="s">
        <v>27</v>
      </c>
      <c r="B14" s="1130" t="s">
        <v>262</v>
      </c>
      <c r="C14" s="1130" t="s">
        <v>263</v>
      </c>
      <c r="D14" s="1461" t="s">
        <v>26</v>
      </c>
      <c r="E14" s="1046" t="s">
        <v>19</v>
      </c>
      <c r="F14" s="1061" t="s">
        <v>11</v>
      </c>
      <c r="G14" s="1062"/>
      <c r="H14" s="1062"/>
      <c r="I14" s="1063"/>
      <c r="J14" s="1064" t="s">
        <v>20</v>
      </c>
      <c r="K14" s="1064" t="s">
        <v>21</v>
      </c>
      <c r="L14" s="1064" t="s">
        <v>2</v>
      </c>
      <c r="M14" s="1068" t="s">
        <v>22</v>
      </c>
      <c r="N14" s="1070" t="s">
        <v>3</v>
      </c>
      <c r="O14" s="1071"/>
      <c r="P14" s="1072"/>
      <c r="Q14" s="1081" t="s">
        <v>164</v>
      </c>
      <c r="R14" s="1057" t="s">
        <v>5</v>
      </c>
      <c r="S14" s="142" t="s">
        <v>29</v>
      </c>
      <c r="T14" s="1059" t="s">
        <v>0</v>
      </c>
    </row>
    <row r="15" spans="1:20" ht="38.25" customHeight="1" thickBot="1">
      <c r="A15" s="1045"/>
      <c r="B15" s="1131"/>
      <c r="C15" s="1131"/>
      <c r="D15" s="1462"/>
      <c r="E15" s="1047"/>
      <c r="F15" s="143" t="s">
        <v>12</v>
      </c>
      <c r="G15" s="143" t="s">
        <v>13</v>
      </c>
      <c r="H15" s="143" t="s">
        <v>14</v>
      </c>
      <c r="I15" s="143" t="s">
        <v>15</v>
      </c>
      <c r="J15" s="1065"/>
      <c r="K15" s="1065"/>
      <c r="L15" s="1065"/>
      <c r="M15" s="1069"/>
      <c r="N15" s="144" t="s">
        <v>30</v>
      </c>
      <c r="O15" s="145" t="s">
        <v>28</v>
      </c>
      <c r="P15" s="146" t="s">
        <v>31</v>
      </c>
      <c r="Q15" s="1082"/>
      <c r="R15" s="1058"/>
      <c r="S15" s="147"/>
      <c r="T15" s="1060"/>
    </row>
    <row r="16" spans="1:20" ht="15.75" thickBot="1">
      <c r="A16" s="190"/>
      <c r="B16" s="135"/>
      <c r="C16" s="135"/>
      <c r="D16" s="135"/>
      <c r="E16" s="135"/>
      <c r="F16" s="135"/>
      <c r="G16" s="135"/>
      <c r="H16" s="135"/>
      <c r="I16" s="135"/>
      <c r="J16" s="135"/>
      <c r="K16" s="135"/>
      <c r="L16" s="162"/>
      <c r="M16" s="135"/>
      <c r="Q16" s="135"/>
      <c r="R16" s="135"/>
      <c r="S16" s="135"/>
      <c r="T16" s="135"/>
    </row>
    <row r="17" spans="1:20" ht="30" customHeight="1">
      <c r="A17" s="1464">
        <v>1</v>
      </c>
      <c r="B17" s="1230" t="s">
        <v>312</v>
      </c>
      <c r="C17" s="1230" t="s">
        <v>346</v>
      </c>
      <c r="D17" s="1540" t="s">
        <v>1098</v>
      </c>
      <c r="E17" s="641" t="s">
        <v>1093</v>
      </c>
      <c r="F17" s="1541">
        <v>1</v>
      </c>
      <c r="G17" s="1542"/>
      <c r="H17" s="1530"/>
      <c r="I17" s="1530"/>
      <c r="J17" s="1417" t="s">
        <v>428</v>
      </c>
      <c r="K17" s="1533">
        <v>0</v>
      </c>
      <c r="L17" s="1430">
        <v>0</v>
      </c>
      <c r="M17" s="1530">
        <v>1</v>
      </c>
      <c r="N17" s="1530">
        <v>1</v>
      </c>
      <c r="O17" s="1530">
        <v>1</v>
      </c>
      <c r="P17" s="949" t="str">
        <f>IF(O17&lt;=V$17,"T",IF(O17&lt;$X$17,"R",IF(O17&gt;=$X$17,"P")))</f>
        <v>P</v>
      </c>
      <c r="Q17" s="948">
        <v>0.95</v>
      </c>
      <c r="R17" s="948" t="s">
        <v>367</v>
      </c>
      <c r="S17" s="1537" t="s">
        <v>1107</v>
      </c>
      <c r="T17" s="1341"/>
    </row>
    <row r="18" spans="1:20">
      <c r="A18" s="1465"/>
      <c r="B18" s="1231"/>
      <c r="C18" s="1231"/>
      <c r="D18" s="938"/>
      <c r="E18" s="638" t="s">
        <v>1094</v>
      </c>
      <c r="F18" s="1538"/>
      <c r="G18" s="1467"/>
      <c r="H18" s="1419"/>
      <c r="I18" s="1419"/>
      <c r="J18" s="1410"/>
      <c r="K18" s="1534"/>
      <c r="L18" s="1418"/>
      <c r="M18" s="1419"/>
      <c r="N18" s="1419"/>
      <c r="O18" s="1419"/>
      <c r="P18" s="932"/>
      <c r="Q18" s="1133"/>
      <c r="R18" s="1133"/>
      <c r="S18" s="1538"/>
      <c r="T18" s="1342"/>
    </row>
    <row r="19" spans="1:20">
      <c r="A19" s="1465"/>
      <c r="B19" s="1231"/>
      <c r="C19" s="1231"/>
      <c r="D19" s="938"/>
      <c r="E19" s="638" t="s">
        <v>1095</v>
      </c>
      <c r="F19" s="1538"/>
      <c r="G19" s="1467"/>
      <c r="H19" s="1419"/>
      <c r="I19" s="1419"/>
      <c r="J19" s="1410"/>
      <c r="K19" s="1534"/>
      <c r="L19" s="1418"/>
      <c r="M19" s="1419"/>
      <c r="N19" s="1419"/>
      <c r="O19" s="1419"/>
      <c r="P19" s="932"/>
      <c r="Q19" s="1133"/>
      <c r="R19" s="1133"/>
      <c r="S19" s="1538"/>
      <c r="T19" s="1342"/>
    </row>
    <row r="20" spans="1:20" ht="29.25" customHeight="1">
      <c r="A20" s="1465"/>
      <c r="B20" s="1231"/>
      <c r="C20" s="1231"/>
      <c r="D20" s="938"/>
      <c r="E20" s="638" t="s">
        <v>1096</v>
      </c>
      <c r="F20" s="1538"/>
      <c r="G20" s="1467"/>
      <c r="H20" s="1419"/>
      <c r="I20" s="1419"/>
      <c r="J20" s="1410"/>
      <c r="K20" s="1534"/>
      <c r="L20" s="1418"/>
      <c r="M20" s="1419"/>
      <c r="N20" s="1419"/>
      <c r="O20" s="1419"/>
      <c r="P20" s="932"/>
      <c r="Q20" s="1133"/>
      <c r="R20" s="1133"/>
      <c r="S20" s="1538"/>
      <c r="T20" s="1342"/>
    </row>
    <row r="21" spans="1:20" ht="69" customHeight="1" thickBot="1">
      <c r="A21" s="1466"/>
      <c r="B21" s="1232"/>
      <c r="C21" s="1232"/>
      <c r="D21" s="1472"/>
      <c r="E21" s="640" t="s">
        <v>1097</v>
      </c>
      <c r="F21" s="1539"/>
      <c r="G21" s="1468"/>
      <c r="H21" s="1531"/>
      <c r="I21" s="1531"/>
      <c r="J21" s="1532"/>
      <c r="K21" s="1535"/>
      <c r="L21" s="1536"/>
      <c r="M21" s="1531"/>
      <c r="N21" s="1531"/>
      <c r="O21" s="1531"/>
      <c r="P21" s="957"/>
      <c r="Q21" s="1146"/>
      <c r="R21" s="1146"/>
      <c r="S21" s="1539"/>
      <c r="T21" s="1343"/>
    </row>
    <row r="22" spans="1:20" ht="56.25" customHeight="1">
      <c r="A22" s="330"/>
      <c r="B22" s="331"/>
      <c r="C22" s="331"/>
      <c r="D22" s="332"/>
      <c r="E22" s="333"/>
      <c r="F22" s="334"/>
      <c r="G22" s="335"/>
      <c r="H22" s="271"/>
      <c r="I22" s="271"/>
      <c r="J22" s="336"/>
      <c r="K22" s="337"/>
      <c r="L22" s="338"/>
      <c r="M22" s="271"/>
      <c r="N22" s="271"/>
      <c r="O22" s="271"/>
      <c r="P22" s="339"/>
      <c r="Q22" s="330"/>
      <c r="R22" s="330"/>
      <c r="S22" s="334"/>
      <c r="T22" s="331"/>
    </row>
    <row r="23" spans="1:20" ht="56.25" customHeight="1">
      <c r="A23" s="330"/>
      <c r="B23" s="331"/>
      <c r="C23" s="331"/>
      <c r="D23" s="332"/>
      <c r="E23" s="333"/>
      <c r="F23" s="334"/>
      <c r="G23" s="335"/>
      <c r="H23" s="271"/>
      <c r="I23" s="271"/>
      <c r="J23" s="336"/>
      <c r="K23" s="337"/>
      <c r="L23" s="338"/>
      <c r="M23" s="271"/>
      <c r="N23" s="271"/>
      <c r="O23" s="271"/>
      <c r="P23" s="339"/>
      <c r="Q23" s="330"/>
      <c r="R23" s="330"/>
      <c r="S23" s="334"/>
      <c r="T23" s="331"/>
    </row>
    <row r="24" spans="1:20" ht="18.75">
      <c r="A24" s="196"/>
      <c r="B24" s="197" t="s">
        <v>24</v>
      </c>
      <c r="C24" s="198"/>
      <c r="D24" s="198"/>
      <c r="E24" s="198"/>
      <c r="F24" s="198"/>
      <c r="G24" s="198"/>
      <c r="H24" s="198"/>
      <c r="I24" s="198"/>
      <c r="J24" s="198"/>
      <c r="K24" s="198"/>
      <c r="L24" s="198"/>
      <c r="M24" s="198"/>
      <c r="N24" s="199"/>
      <c r="O24" s="199"/>
      <c r="P24" s="199"/>
      <c r="Q24" s="198"/>
      <c r="R24" s="198"/>
      <c r="S24" s="198"/>
      <c r="T24" s="200"/>
    </row>
    <row r="25" spans="1:20">
      <c r="A25" s="201"/>
      <c r="B25" s="202"/>
      <c r="C25" s="202"/>
      <c r="D25" s="202"/>
      <c r="E25" s="202"/>
      <c r="F25" s="202"/>
      <c r="G25" s="202"/>
      <c r="H25" s="202"/>
      <c r="I25" s="202"/>
      <c r="J25" s="202"/>
      <c r="K25" s="202"/>
      <c r="L25" s="202"/>
      <c r="M25" s="202"/>
      <c r="N25" s="203"/>
      <c r="O25" s="203"/>
      <c r="P25" s="203"/>
      <c r="Q25" s="202"/>
      <c r="R25" s="202"/>
      <c r="S25" s="202"/>
      <c r="T25" s="204"/>
    </row>
    <row r="26" spans="1:20">
      <c r="A26" s="201"/>
      <c r="B26" s="202"/>
      <c r="C26" s="202"/>
      <c r="D26" s="202"/>
      <c r="E26" s="202"/>
      <c r="F26" s="202"/>
      <c r="G26" s="202"/>
      <c r="H26" s="202"/>
      <c r="I26" s="202"/>
      <c r="J26" s="202"/>
      <c r="K26" s="202"/>
      <c r="L26" s="202"/>
      <c r="M26" s="202"/>
      <c r="N26" s="203"/>
      <c r="O26" s="203"/>
      <c r="P26" s="203"/>
      <c r="Q26" s="202"/>
      <c r="R26" s="202"/>
      <c r="S26" s="202"/>
      <c r="T26" s="204"/>
    </row>
    <row r="27" spans="1:20">
      <c r="A27" s="205"/>
      <c r="B27" s="206"/>
      <c r="C27" s="206"/>
      <c r="D27" s="206"/>
      <c r="E27" s="206"/>
      <c r="F27" s="206"/>
      <c r="G27" s="206"/>
      <c r="H27" s="206"/>
      <c r="I27" s="206"/>
      <c r="J27" s="206"/>
      <c r="K27" s="206"/>
      <c r="L27" s="206"/>
      <c r="M27" s="206"/>
      <c r="N27" s="203"/>
      <c r="O27" s="203"/>
      <c r="P27" s="203"/>
      <c r="Q27" s="206"/>
      <c r="R27" s="206"/>
      <c r="S27" s="206"/>
      <c r="T27" s="207"/>
    </row>
    <row r="28" spans="1:20">
      <c r="A28" s="208"/>
      <c r="B28" s="208"/>
      <c r="C28" s="208"/>
      <c r="D28" s="208"/>
      <c r="E28" s="208"/>
      <c r="F28" s="208"/>
      <c r="G28" s="208"/>
      <c r="H28" s="208"/>
      <c r="I28" s="208"/>
      <c r="J28" s="208"/>
      <c r="K28" s="208"/>
      <c r="L28" s="208"/>
      <c r="M28" s="208"/>
      <c r="N28" s="208"/>
      <c r="O28" s="208"/>
      <c r="P28" s="208"/>
      <c r="Q28" s="208"/>
      <c r="R28" s="208"/>
      <c r="S28" s="208"/>
      <c r="T28" s="208"/>
    </row>
  </sheetData>
  <mergeCells count="50">
    <mergeCell ref="A2:E4"/>
    <mergeCell ref="F2:M2"/>
    <mergeCell ref="N2:T2"/>
    <mergeCell ref="F3:M4"/>
    <mergeCell ref="N3:T3"/>
    <mergeCell ref="N4:T4"/>
    <mergeCell ref="A6:E6"/>
    <mergeCell ref="F6:M6"/>
    <mergeCell ref="A7:E7"/>
    <mergeCell ref="F7:M7"/>
    <mergeCell ref="A8:E8"/>
    <mergeCell ref="F8:M8"/>
    <mergeCell ref="A14:A15"/>
    <mergeCell ref="B14:B15"/>
    <mergeCell ref="C14:C15"/>
    <mergeCell ref="D14:D15"/>
    <mergeCell ref="E14:E15"/>
    <mergeCell ref="A9:E9"/>
    <mergeCell ref="F9:M9"/>
    <mergeCell ref="A11:T11"/>
    <mergeCell ref="A13:L13"/>
    <mergeCell ref="M13:T13"/>
    <mergeCell ref="Q14:Q15"/>
    <mergeCell ref="R14:R15"/>
    <mergeCell ref="T14:T15"/>
    <mergeCell ref="A17:A21"/>
    <mergeCell ref="B17:B21"/>
    <mergeCell ref="C17:C21"/>
    <mergeCell ref="D17:D21"/>
    <mergeCell ref="F17:F21"/>
    <mergeCell ref="G17:G21"/>
    <mergeCell ref="H17:H21"/>
    <mergeCell ref="F14:I14"/>
    <mergeCell ref="J14:J15"/>
    <mergeCell ref="K14:K15"/>
    <mergeCell ref="L14:L15"/>
    <mergeCell ref="M14:M15"/>
    <mergeCell ref="N14:P14"/>
    <mergeCell ref="T17:T21"/>
    <mergeCell ref="I17:I21"/>
    <mergeCell ref="J17:J21"/>
    <mergeCell ref="K17:K21"/>
    <mergeCell ref="L17:L21"/>
    <mergeCell ref="M17:M21"/>
    <mergeCell ref="N17:N21"/>
    <mergeCell ref="O17:O21"/>
    <mergeCell ref="P17:P21"/>
    <mergeCell ref="Q17:Q21"/>
    <mergeCell ref="R17:R21"/>
    <mergeCell ref="S17:S21"/>
  </mergeCells>
  <conditionalFormatting sqref="P17">
    <cfRule type="containsText" dxfId="68" priority="1" stopIfTrue="1" operator="containsText" text="P">
      <formula>NOT(ISERROR(SEARCH("P",P17)))</formula>
    </cfRule>
    <cfRule type="containsText" dxfId="67" priority="2" stopIfTrue="1" operator="containsText" text="R">
      <formula>NOT(ISERROR(SEARCH("R",P17)))</formula>
    </cfRule>
    <cfRule type="containsText" dxfId="66" priority="3" operator="containsText" text="T">
      <formula>NOT(ISERROR(SEARCH("T",P17)))</formula>
    </cfRule>
    <cfRule type="iconSet" priority="449">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76"/>
  <sheetViews>
    <sheetView showGridLines="0" topLeftCell="A19" zoomScale="68" zoomScaleNormal="68" workbookViewId="0">
      <selection activeCell="F32" sqref="F32"/>
    </sheetView>
  </sheetViews>
  <sheetFormatPr baseColWidth="10" defaultColWidth="11.42578125" defaultRowHeight="13.5"/>
  <cols>
    <col min="1" max="1" width="3.85546875" style="2" customWidth="1"/>
    <col min="2" max="2" width="5.85546875" style="174"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5" width="22" style="2" customWidth="1"/>
    <col min="16" max="17" width="22" style="3"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917"/>
      <c r="C4" s="918"/>
      <c r="D4" s="918"/>
      <c r="E4" s="918"/>
      <c r="F4" s="919"/>
      <c r="G4" s="926" t="s">
        <v>18</v>
      </c>
      <c r="H4" s="927"/>
      <c r="I4" s="927"/>
      <c r="J4" s="927"/>
      <c r="K4" s="927"/>
      <c r="L4" s="927"/>
      <c r="M4" s="927"/>
      <c r="N4" s="928"/>
      <c r="O4" s="899" t="s">
        <v>512</v>
      </c>
      <c r="P4" s="900"/>
      <c r="Q4" s="900"/>
      <c r="R4" s="900"/>
      <c r="S4" s="900"/>
      <c r="T4" s="900"/>
      <c r="U4" s="901"/>
    </row>
    <row r="5" spans="2:25" ht="33" customHeight="1" thickBot="1">
      <c r="B5" s="920"/>
      <c r="C5" s="921"/>
      <c r="D5" s="921"/>
      <c r="E5" s="921"/>
      <c r="F5" s="922"/>
      <c r="G5" s="902" t="s">
        <v>17</v>
      </c>
      <c r="H5" s="903"/>
      <c r="I5" s="903"/>
      <c r="J5" s="903"/>
      <c r="K5" s="903"/>
      <c r="L5" s="903"/>
      <c r="M5" s="903"/>
      <c r="N5" s="904"/>
      <c r="O5" s="908" t="s">
        <v>23</v>
      </c>
      <c r="P5" s="909"/>
      <c r="Q5" s="909"/>
      <c r="R5" s="909"/>
      <c r="S5" s="909"/>
      <c r="T5" s="909"/>
      <c r="U5" s="910"/>
    </row>
    <row r="6" spans="2:25" ht="31.5" customHeight="1" thickBot="1">
      <c r="B6" s="923"/>
      <c r="C6" s="924"/>
      <c r="D6" s="924"/>
      <c r="E6" s="924"/>
      <c r="F6" s="925"/>
      <c r="G6" s="905"/>
      <c r="H6" s="906"/>
      <c r="I6" s="906"/>
      <c r="J6" s="906"/>
      <c r="K6" s="906"/>
      <c r="L6" s="906"/>
      <c r="M6" s="906"/>
      <c r="N6" s="907"/>
      <c r="O6" s="911" t="s">
        <v>8</v>
      </c>
      <c r="P6" s="912"/>
      <c r="Q6" s="912"/>
      <c r="R6" s="912"/>
      <c r="S6" s="912"/>
      <c r="T6" s="912"/>
      <c r="U6" s="913"/>
    </row>
    <row r="7" spans="2:25" ht="18" customHeight="1">
      <c r="K7" s="3"/>
      <c r="L7" s="3"/>
      <c r="M7" s="4"/>
      <c r="N7" s="4"/>
      <c r="O7" s="4"/>
      <c r="P7" s="184"/>
      <c r="Q7" s="184"/>
      <c r="R7" s="4"/>
      <c r="S7" s="4"/>
      <c r="T7" s="4"/>
      <c r="U7" s="4"/>
    </row>
    <row r="8" spans="2:25" ht="21.95" customHeight="1">
      <c r="B8" s="872" t="s">
        <v>10</v>
      </c>
      <c r="C8" s="872"/>
      <c r="D8" s="872"/>
      <c r="E8" s="872"/>
      <c r="F8" s="872"/>
      <c r="G8" s="914" t="s">
        <v>64</v>
      </c>
      <c r="H8" s="915"/>
      <c r="I8" s="915"/>
      <c r="J8" s="915"/>
      <c r="K8" s="915"/>
      <c r="L8" s="915"/>
      <c r="M8" s="915"/>
      <c r="N8" s="916"/>
      <c r="O8" s="4"/>
      <c r="P8" s="184"/>
      <c r="Q8" s="184"/>
      <c r="R8" s="4"/>
      <c r="S8" s="4"/>
      <c r="T8" s="4"/>
      <c r="U8" s="4"/>
    </row>
    <row r="9" spans="2:25" ht="21.95" customHeight="1">
      <c r="B9" s="872" t="s">
        <v>25</v>
      </c>
      <c r="C9" s="872"/>
      <c r="D9" s="872"/>
      <c r="E9" s="872"/>
      <c r="F9" s="872"/>
      <c r="G9" s="873">
        <v>2025</v>
      </c>
      <c r="H9" s="874"/>
      <c r="I9" s="874"/>
      <c r="J9" s="874"/>
      <c r="K9" s="874"/>
      <c r="L9" s="874"/>
      <c r="M9" s="874"/>
      <c r="N9" s="875"/>
      <c r="O9" s="4"/>
      <c r="P9" s="184"/>
      <c r="Q9" s="184"/>
      <c r="R9" s="4"/>
      <c r="S9" s="4"/>
      <c r="T9" s="4"/>
      <c r="U9" s="4"/>
    </row>
    <row r="10" spans="2:25" ht="21.95" customHeight="1">
      <c r="B10" s="872" t="s">
        <v>6</v>
      </c>
      <c r="C10" s="872"/>
      <c r="D10" s="872"/>
      <c r="E10" s="872"/>
      <c r="F10" s="872"/>
      <c r="G10" s="873" t="s">
        <v>745</v>
      </c>
      <c r="H10" s="874"/>
      <c r="I10" s="874"/>
      <c r="J10" s="874"/>
      <c r="K10" s="874"/>
      <c r="L10" s="874"/>
      <c r="M10" s="874"/>
      <c r="N10" s="875"/>
      <c r="O10" s="4"/>
      <c r="P10" s="184"/>
      <c r="Q10" s="184"/>
      <c r="R10" s="4"/>
      <c r="S10" s="4"/>
      <c r="T10" s="4"/>
      <c r="U10" s="4"/>
    </row>
    <row r="11" spans="2:25" ht="21.95" customHeight="1">
      <c r="B11" s="872" t="s">
        <v>7</v>
      </c>
      <c r="C11" s="872"/>
      <c r="D11" s="872"/>
      <c r="E11" s="872"/>
      <c r="F11" s="872"/>
      <c r="G11" s="873" t="s">
        <v>746</v>
      </c>
      <c r="H11" s="874"/>
      <c r="I11" s="874"/>
      <c r="J11" s="874"/>
      <c r="K11" s="874"/>
      <c r="L11" s="874"/>
      <c r="M11" s="874"/>
      <c r="N11" s="875"/>
      <c r="O11" s="4"/>
      <c r="P11" s="184"/>
      <c r="Q11" s="184"/>
      <c r="R11" s="4"/>
      <c r="S11" s="4"/>
      <c r="T11" s="4"/>
      <c r="U11" s="4"/>
    </row>
    <row r="12" spans="2:25" ht="10.5" customHeight="1" thickBot="1">
      <c r="B12" s="175"/>
      <c r="C12" s="5"/>
      <c r="D12" s="5"/>
      <c r="E12" s="5"/>
      <c r="F12" s="5"/>
      <c r="G12" s="5"/>
      <c r="H12" s="5"/>
      <c r="I12" s="5"/>
      <c r="J12" s="5"/>
      <c r="K12" s="3"/>
      <c r="L12" s="3"/>
      <c r="M12" s="3"/>
      <c r="N12" s="3"/>
      <c r="O12" s="4"/>
      <c r="P12" s="184"/>
      <c r="Q12" s="184"/>
      <c r="R12" s="4"/>
      <c r="S12" s="4"/>
      <c r="T12" s="4"/>
      <c r="U12" s="4"/>
    </row>
    <row r="13" spans="2:25" ht="47.25" customHeight="1" thickBot="1">
      <c r="B13" s="876" t="s">
        <v>9</v>
      </c>
      <c r="C13" s="877"/>
      <c r="D13" s="877"/>
      <c r="E13" s="877"/>
      <c r="F13" s="877"/>
      <c r="G13" s="877"/>
      <c r="H13" s="877"/>
      <c r="I13" s="877"/>
      <c r="J13" s="877"/>
      <c r="K13" s="877"/>
      <c r="L13" s="877"/>
      <c r="M13" s="877"/>
      <c r="N13" s="877"/>
      <c r="O13" s="877"/>
      <c r="P13" s="877"/>
      <c r="Q13" s="877"/>
      <c r="R13" s="877"/>
      <c r="S13" s="877"/>
      <c r="T13" s="877"/>
      <c r="U13" s="878"/>
    </row>
    <row r="14" spans="2:25" ht="21" customHeight="1" thickBot="1">
      <c r="B14" s="173"/>
      <c r="C14" s="7"/>
      <c r="D14" s="7"/>
      <c r="E14" s="7"/>
      <c r="F14" s="7"/>
      <c r="G14" s="7"/>
      <c r="H14" s="7"/>
      <c r="I14" s="7"/>
      <c r="J14" s="7"/>
      <c r="K14" s="7"/>
      <c r="L14" s="7"/>
      <c r="M14" s="7"/>
      <c r="N14" s="7"/>
      <c r="O14" s="7"/>
      <c r="P14" s="7"/>
      <c r="Q14" s="7"/>
      <c r="R14" s="7"/>
      <c r="S14" s="7"/>
      <c r="T14" s="7"/>
      <c r="U14" s="8"/>
    </row>
    <row r="15" spans="2:25" ht="27" customHeight="1" thickBot="1">
      <c r="B15" s="879" t="s">
        <v>16</v>
      </c>
      <c r="C15" s="880"/>
      <c r="D15" s="880"/>
      <c r="E15" s="880"/>
      <c r="F15" s="880"/>
      <c r="G15" s="880"/>
      <c r="H15" s="880"/>
      <c r="I15" s="880"/>
      <c r="J15" s="880"/>
      <c r="K15" s="880"/>
      <c r="L15" s="880"/>
      <c r="M15" s="881"/>
      <c r="N15" s="882" t="s">
        <v>1</v>
      </c>
      <c r="O15" s="882"/>
      <c r="P15" s="882"/>
      <c r="Q15" s="882"/>
      <c r="R15" s="882"/>
      <c r="S15" s="882"/>
      <c r="T15" s="882"/>
      <c r="U15" s="883"/>
    </row>
    <row r="16" spans="2:25" ht="91.5" customHeight="1" thickBot="1">
      <c r="B16" s="888" t="s">
        <v>27</v>
      </c>
      <c r="C16" s="897" t="s">
        <v>262</v>
      </c>
      <c r="D16" s="897" t="s">
        <v>263</v>
      </c>
      <c r="E16" s="890" t="s">
        <v>26</v>
      </c>
      <c r="F16" s="892" t="s">
        <v>19</v>
      </c>
      <c r="G16" s="894" t="s">
        <v>11</v>
      </c>
      <c r="H16" s="895"/>
      <c r="I16" s="895"/>
      <c r="J16" s="896"/>
      <c r="K16" s="884" t="s">
        <v>20</v>
      </c>
      <c r="L16" s="884" t="s">
        <v>21</v>
      </c>
      <c r="M16" s="884" t="s">
        <v>2</v>
      </c>
      <c r="N16" s="886" t="s">
        <v>22</v>
      </c>
      <c r="O16" s="863" t="s">
        <v>3</v>
      </c>
      <c r="P16" s="864"/>
      <c r="Q16" s="865"/>
      <c r="R16" s="866" t="s">
        <v>4</v>
      </c>
      <c r="S16" s="868" t="s">
        <v>5</v>
      </c>
      <c r="T16" s="10" t="s">
        <v>29</v>
      </c>
      <c r="U16" s="870" t="s">
        <v>0</v>
      </c>
      <c r="W16" s="862" t="s">
        <v>32</v>
      </c>
      <c r="X16" s="862"/>
      <c r="Y16" s="862"/>
    </row>
    <row r="17" spans="2:25" ht="33" customHeight="1" thickBot="1">
      <c r="B17" s="889"/>
      <c r="C17" s="898"/>
      <c r="D17" s="898"/>
      <c r="E17" s="891"/>
      <c r="F17" s="893"/>
      <c r="G17" s="11" t="s">
        <v>12</v>
      </c>
      <c r="H17" s="11" t="s">
        <v>13</v>
      </c>
      <c r="I17" s="11" t="s">
        <v>14</v>
      </c>
      <c r="J17" s="11" t="s">
        <v>15</v>
      </c>
      <c r="K17" s="885"/>
      <c r="L17" s="885"/>
      <c r="M17" s="885"/>
      <c r="N17" s="887"/>
      <c r="O17" s="12" t="s">
        <v>30</v>
      </c>
      <c r="P17" s="13" t="s">
        <v>28</v>
      </c>
      <c r="Q17" s="14" t="s">
        <v>31</v>
      </c>
      <c r="R17" s="867"/>
      <c r="S17" s="869"/>
      <c r="T17" s="15"/>
      <c r="U17" s="871"/>
      <c r="W17" s="26">
        <v>0.75</v>
      </c>
      <c r="X17" s="26">
        <v>0.88</v>
      </c>
      <c r="Y17" s="26">
        <v>0.95</v>
      </c>
    </row>
    <row r="18" spans="2:25" ht="14.25" thickBot="1">
      <c r="E18" s="36"/>
      <c r="M18" s="16"/>
      <c r="O18" s="1"/>
      <c r="P18" s="185"/>
      <c r="Q18" s="185"/>
    </row>
    <row r="19" spans="2:25" ht="50.25" customHeight="1">
      <c r="B19" s="853">
        <v>1</v>
      </c>
      <c r="C19" s="944" t="s">
        <v>1052</v>
      </c>
      <c r="D19" s="860" t="s">
        <v>326</v>
      </c>
      <c r="E19" s="860" t="s">
        <v>988</v>
      </c>
      <c r="F19" s="795" t="s">
        <v>989</v>
      </c>
      <c r="G19" s="943">
        <v>1</v>
      </c>
      <c r="H19" s="943"/>
      <c r="I19" s="943"/>
      <c r="J19" s="943"/>
      <c r="K19" s="849" t="s">
        <v>1040</v>
      </c>
      <c r="L19" s="951">
        <v>0</v>
      </c>
      <c r="M19" s="946">
        <v>0</v>
      </c>
      <c r="N19" s="943">
        <v>1</v>
      </c>
      <c r="O19" s="947">
        <v>0</v>
      </c>
      <c r="P19" s="948">
        <v>1</v>
      </c>
      <c r="Q19" s="949" t="str">
        <f t="shared" ref="Q19:Q29" si="0">IF(P19&lt;=W$17,"T",IF(P19&lt;$Y$17,"R",IF(P19&gt;=$Y$17,"P")))</f>
        <v>P</v>
      </c>
      <c r="R19" s="796" t="s">
        <v>595</v>
      </c>
      <c r="S19" s="566"/>
      <c r="T19" s="645" t="s">
        <v>1032</v>
      </c>
      <c r="U19" s="797"/>
    </row>
    <row r="20" spans="2:25" ht="27" customHeight="1">
      <c r="B20" s="847"/>
      <c r="C20" s="945"/>
      <c r="D20" s="858"/>
      <c r="E20" s="858"/>
      <c r="F20" s="798" t="s">
        <v>990</v>
      </c>
      <c r="G20" s="861"/>
      <c r="H20" s="861"/>
      <c r="I20" s="861"/>
      <c r="J20" s="861"/>
      <c r="K20" s="850"/>
      <c r="L20" s="935"/>
      <c r="M20" s="939"/>
      <c r="N20" s="861"/>
      <c r="O20" s="940"/>
      <c r="P20" s="933"/>
      <c r="Q20" s="932"/>
      <c r="R20" s="377" t="s">
        <v>367</v>
      </c>
      <c r="S20" s="348"/>
      <c r="T20" s="636"/>
      <c r="U20" s="103"/>
    </row>
    <row r="21" spans="2:25" ht="13.5" customHeight="1">
      <c r="B21" s="847"/>
      <c r="C21" s="945"/>
      <c r="D21" s="858"/>
      <c r="E21" s="858"/>
      <c r="F21" s="798" t="s">
        <v>991</v>
      </c>
      <c r="G21" s="861"/>
      <c r="H21" s="861"/>
      <c r="I21" s="861"/>
      <c r="J21" s="861"/>
      <c r="K21" s="850"/>
      <c r="L21" s="935"/>
      <c r="M21" s="939"/>
      <c r="N21" s="861"/>
      <c r="O21" s="940"/>
      <c r="P21" s="933"/>
      <c r="Q21" s="932"/>
      <c r="R21" s="377" t="s">
        <v>367</v>
      </c>
      <c r="S21" s="348"/>
      <c r="T21" s="636"/>
      <c r="U21" s="103"/>
    </row>
    <row r="22" spans="2:25" ht="15">
      <c r="B22" s="847"/>
      <c r="C22" s="945"/>
      <c r="D22" s="858"/>
      <c r="E22" s="858"/>
      <c r="F22" s="798" t="s">
        <v>992</v>
      </c>
      <c r="G22" s="861"/>
      <c r="H22" s="861"/>
      <c r="I22" s="861"/>
      <c r="J22" s="861"/>
      <c r="K22" s="850"/>
      <c r="L22" s="935"/>
      <c r="M22" s="939"/>
      <c r="N22" s="861"/>
      <c r="O22" s="940"/>
      <c r="P22" s="933"/>
      <c r="Q22" s="932"/>
      <c r="R22" s="377" t="s">
        <v>367</v>
      </c>
      <c r="S22" s="348"/>
      <c r="T22" s="636"/>
      <c r="U22" s="103"/>
    </row>
    <row r="23" spans="2:25" ht="15">
      <c r="B23" s="847"/>
      <c r="C23" s="945"/>
      <c r="D23" s="858"/>
      <c r="E23" s="858"/>
      <c r="F23" s="798" t="s">
        <v>993</v>
      </c>
      <c r="G23" s="861"/>
      <c r="H23" s="861"/>
      <c r="I23" s="861"/>
      <c r="J23" s="861"/>
      <c r="K23" s="851"/>
      <c r="L23" s="935"/>
      <c r="M23" s="939"/>
      <c r="N23" s="861"/>
      <c r="O23" s="940"/>
      <c r="P23" s="933"/>
      <c r="Q23" s="932"/>
      <c r="R23" s="377" t="s">
        <v>367</v>
      </c>
      <c r="S23" s="348"/>
      <c r="T23" s="636"/>
      <c r="U23" s="103"/>
    </row>
    <row r="24" spans="2:25" ht="33" customHeight="1">
      <c r="B24" s="847">
        <v>2</v>
      </c>
      <c r="C24" s="945"/>
      <c r="D24" s="858"/>
      <c r="E24" s="859" t="s">
        <v>583</v>
      </c>
      <c r="F24" s="799" t="s">
        <v>584</v>
      </c>
      <c r="G24" s="861">
        <v>1</v>
      </c>
      <c r="H24" s="861"/>
      <c r="I24" s="861"/>
      <c r="J24" s="861"/>
      <c r="K24" s="938" t="s">
        <v>1041</v>
      </c>
      <c r="L24" s="935">
        <v>0</v>
      </c>
      <c r="M24" s="939">
        <v>0</v>
      </c>
      <c r="N24" s="861">
        <v>1</v>
      </c>
      <c r="O24" s="940">
        <v>0</v>
      </c>
      <c r="P24" s="933">
        <v>1</v>
      </c>
      <c r="Q24" s="932" t="str">
        <f t="shared" si="0"/>
        <v>P</v>
      </c>
      <c r="R24" s="933">
        <v>3</v>
      </c>
      <c r="S24" s="348"/>
      <c r="T24" s="800" t="s">
        <v>596</v>
      </c>
      <c r="U24" s="103"/>
    </row>
    <row r="25" spans="2:25" ht="24.75" customHeight="1">
      <c r="B25" s="847"/>
      <c r="C25" s="945"/>
      <c r="D25" s="858"/>
      <c r="E25" s="859"/>
      <c r="F25" s="799" t="s">
        <v>585</v>
      </c>
      <c r="G25" s="861"/>
      <c r="H25" s="861"/>
      <c r="I25" s="861"/>
      <c r="J25" s="861"/>
      <c r="K25" s="938"/>
      <c r="L25" s="935"/>
      <c r="M25" s="939"/>
      <c r="N25" s="861"/>
      <c r="O25" s="940"/>
      <c r="P25" s="933"/>
      <c r="Q25" s="932"/>
      <c r="R25" s="933"/>
      <c r="S25" s="348"/>
      <c r="T25" s="800"/>
      <c r="U25" s="103"/>
    </row>
    <row r="26" spans="2:25" ht="48.75" customHeight="1">
      <c r="B26" s="847"/>
      <c r="C26" s="945"/>
      <c r="D26" s="858"/>
      <c r="E26" s="859"/>
      <c r="F26" s="799" t="s">
        <v>586</v>
      </c>
      <c r="G26" s="861"/>
      <c r="H26" s="861"/>
      <c r="I26" s="861"/>
      <c r="J26" s="861"/>
      <c r="K26" s="938"/>
      <c r="L26" s="935"/>
      <c r="M26" s="939"/>
      <c r="N26" s="861"/>
      <c r="O26" s="940"/>
      <c r="P26" s="933"/>
      <c r="Q26" s="932"/>
      <c r="R26" s="933"/>
      <c r="S26" s="348"/>
      <c r="T26" s="800"/>
      <c r="U26" s="103"/>
    </row>
    <row r="27" spans="2:25" ht="24.75" customHeight="1">
      <c r="B27" s="847"/>
      <c r="C27" s="945"/>
      <c r="D27" s="858"/>
      <c r="E27" s="859"/>
      <c r="F27" s="799" t="s">
        <v>587</v>
      </c>
      <c r="G27" s="861"/>
      <c r="H27" s="861"/>
      <c r="I27" s="861"/>
      <c r="J27" s="861"/>
      <c r="K27" s="938"/>
      <c r="L27" s="935"/>
      <c r="M27" s="939"/>
      <c r="N27" s="861"/>
      <c r="O27" s="940"/>
      <c r="P27" s="933"/>
      <c r="Q27" s="932"/>
      <c r="R27" s="933"/>
      <c r="S27" s="348"/>
      <c r="T27" s="801" t="s">
        <v>597</v>
      </c>
      <c r="U27" s="103"/>
    </row>
    <row r="28" spans="2:25" ht="13.5" customHeight="1">
      <c r="B28" s="847"/>
      <c r="C28" s="945"/>
      <c r="D28" s="858"/>
      <c r="E28" s="859"/>
      <c r="F28" s="709" t="s">
        <v>588</v>
      </c>
      <c r="G28" s="861"/>
      <c r="H28" s="861"/>
      <c r="I28" s="861"/>
      <c r="J28" s="861"/>
      <c r="K28" s="938"/>
      <c r="L28" s="935"/>
      <c r="M28" s="939"/>
      <c r="N28" s="861"/>
      <c r="O28" s="940"/>
      <c r="P28" s="933"/>
      <c r="Q28" s="932"/>
      <c r="R28" s="933"/>
      <c r="S28" s="348"/>
      <c r="T28" s="638" t="s">
        <v>688</v>
      </c>
      <c r="U28" s="103"/>
    </row>
    <row r="29" spans="2:25" ht="15" customHeight="1">
      <c r="B29" s="847">
        <v>3</v>
      </c>
      <c r="C29" s="945"/>
      <c r="D29" s="858"/>
      <c r="E29" s="859" t="s">
        <v>994</v>
      </c>
      <c r="F29" s="802" t="s">
        <v>995</v>
      </c>
      <c r="G29" s="861">
        <v>1</v>
      </c>
      <c r="H29" s="861"/>
      <c r="I29" s="861"/>
      <c r="J29" s="861"/>
      <c r="K29" s="938" t="s">
        <v>1042</v>
      </c>
      <c r="L29" s="935">
        <v>0</v>
      </c>
      <c r="M29" s="939">
        <v>0</v>
      </c>
      <c r="N29" s="861">
        <v>1</v>
      </c>
      <c r="O29" s="940">
        <v>0</v>
      </c>
      <c r="P29" s="933">
        <v>1</v>
      </c>
      <c r="Q29" s="932" t="str">
        <f t="shared" si="0"/>
        <v>P</v>
      </c>
      <c r="R29" s="377" t="s">
        <v>367</v>
      </c>
      <c r="S29" s="348"/>
      <c r="T29" s="801" t="s">
        <v>1033</v>
      </c>
      <c r="U29" s="103"/>
    </row>
    <row r="30" spans="2:25" ht="13.5" customHeight="1">
      <c r="B30" s="847"/>
      <c r="C30" s="945"/>
      <c r="D30" s="858"/>
      <c r="E30" s="859"/>
      <c r="F30" s="802" t="s">
        <v>996</v>
      </c>
      <c r="G30" s="861"/>
      <c r="H30" s="861"/>
      <c r="I30" s="861"/>
      <c r="J30" s="861"/>
      <c r="K30" s="938"/>
      <c r="L30" s="935"/>
      <c r="M30" s="939"/>
      <c r="N30" s="861"/>
      <c r="O30" s="940"/>
      <c r="P30" s="933"/>
      <c r="Q30" s="932"/>
      <c r="R30" s="377" t="s">
        <v>367</v>
      </c>
      <c r="S30" s="348"/>
      <c r="T30" s="801"/>
      <c r="U30" s="103"/>
    </row>
    <row r="31" spans="2:25" ht="15">
      <c r="B31" s="847">
        <v>4</v>
      </c>
      <c r="C31" s="929" t="s">
        <v>1053</v>
      </c>
      <c r="D31" s="858" t="s">
        <v>1057</v>
      </c>
      <c r="E31" s="859" t="s">
        <v>997</v>
      </c>
      <c r="F31" s="799" t="s">
        <v>998</v>
      </c>
      <c r="G31" s="861">
        <v>1</v>
      </c>
      <c r="H31" s="861"/>
      <c r="I31" s="861"/>
      <c r="J31" s="861"/>
      <c r="K31" s="852" t="s">
        <v>1043</v>
      </c>
      <c r="L31" s="935">
        <v>0</v>
      </c>
      <c r="M31" s="939">
        <v>0</v>
      </c>
      <c r="N31" s="861">
        <v>1</v>
      </c>
      <c r="O31" s="940">
        <v>0</v>
      </c>
      <c r="P31" s="933">
        <v>1</v>
      </c>
      <c r="Q31" s="932" t="str">
        <f t="shared" ref="Q31:Q61" si="1">IF(P31&lt;=W$17,"T",IF(P31&lt;$Y$17,"R",IF(P31&gt;=$Y$17,"P")))</f>
        <v>P</v>
      </c>
      <c r="R31" s="377" t="s">
        <v>367</v>
      </c>
      <c r="S31" s="348"/>
      <c r="T31" s="929" t="s">
        <v>1034</v>
      </c>
      <c r="U31" s="103"/>
    </row>
    <row r="32" spans="2:25" ht="15" customHeight="1">
      <c r="B32" s="847"/>
      <c r="C32" s="929"/>
      <c r="D32" s="858"/>
      <c r="E32" s="859"/>
      <c r="F32" s="799" t="s">
        <v>999</v>
      </c>
      <c r="G32" s="861"/>
      <c r="H32" s="861"/>
      <c r="I32" s="861"/>
      <c r="J32" s="861"/>
      <c r="K32" s="850"/>
      <c r="L32" s="935"/>
      <c r="M32" s="939"/>
      <c r="N32" s="861"/>
      <c r="O32" s="940"/>
      <c r="P32" s="933"/>
      <c r="Q32" s="932"/>
      <c r="R32" s="377" t="s">
        <v>367</v>
      </c>
      <c r="S32" s="348"/>
      <c r="T32" s="929"/>
      <c r="U32" s="103"/>
    </row>
    <row r="33" spans="2:21" ht="13.5" customHeight="1">
      <c r="B33" s="847"/>
      <c r="C33" s="929"/>
      <c r="D33" s="858"/>
      <c r="E33" s="859"/>
      <c r="F33" s="799" t="s">
        <v>1000</v>
      </c>
      <c r="G33" s="861"/>
      <c r="H33" s="861"/>
      <c r="I33" s="861"/>
      <c r="J33" s="861"/>
      <c r="K33" s="850"/>
      <c r="L33" s="935"/>
      <c r="M33" s="939"/>
      <c r="N33" s="861"/>
      <c r="O33" s="940"/>
      <c r="P33" s="933"/>
      <c r="Q33" s="932"/>
      <c r="R33" s="377" t="s">
        <v>367</v>
      </c>
      <c r="S33" s="348"/>
      <c r="T33" s="929"/>
      <c r="U33" s="103"/>
    </row>
    <row r="34" spans="2:21" ht="15" customHeight="1">
      <c r="B34" s="847"/>
      <c r="C34" s="929"/>
      <c r="D34" s="858"/>
      <c r="E34" s="859"/>
      <c r="F34" s="799" t="s">
        <v>1001</v>
      </c>
      <c r="G34" s="861"/>
      <c r="H34" s="861"/>
      <c r="I34" s="861"/>
      <c r="J34" s="861"/>
      <c r="K34" s="851"/>
      <c r="L34" s="935"/>
      <c r="M34" s="939"/>
      <c r="N34" s="861"/>
      <c r="O34" s="940"/>
      <c r="P34" s="933"/>
      <c r="Q34" s="932"/>
      <c r="R34" s="377" t="s">
        <v>367</v>
      </c>
      <c r="S34" s="348"/>
      <c r="T34" s="929"/>
      <c r="U34" s="103"/>
    </row>
    <row r="35" spans="2:21" ht="15" customHeight="1">
      <c r="B35" s="847">
        <v>5</v>
      </c>
      <c r="C35" s="938" t="s">
        <v>1052</v>
      </c>
      <c r="D35" s="859" t="s">
        <v>1058</v>
      </c>
      <c r="E35" s="859" t="s">
        <v>1002</v>
      </c>
      <c r="F35" s="799" t="s">
        <v>1003</v>
      </c>
      <c r="G35" s="861">
        <v>1</v>
      </c>
      <c r="H35" s="861"/>
      <c r="I35" s="861"/>
      <c r="J35" s="861"/>
      <c r="K35" s="938" t="s">
        <v>1044</v>
      </c>
      <c r="L35" s="935">
        <v>0</v>
      </c>
      <c r="M35" s="953">
        <v>0</v>
      </c>
      <c r="N35" s="861">
        <v>1</v>
      </c>
      <c r="O35" s="934">
        <v>0</v>
      </c>
      <c r="P35" s="933">
        <v>1</v>
      </c>
      <c r="Q35" s="932" t="str">
        <f t="shared" si="1"/>
        <v>P</v>
      </c>
      <c r="R35" s="377" t="s">
        <v>367</v>
      </c>
      <c r="S35" s="348"/>
      <c r="T35" s="941" t="s">
        <v>1035</v>
      </c>
      <c r="U35" s="103"/>
    </row>
    <row r="36" spans="2:21" ht="15" customHeight="1">
      <c r="B36" s="847"/>
      <c r="C36" s="938"/>
      <c r="D36" s="859"/>
      <c r="E36" s="859"/>
      <c r="F36" s="799" t="s">
        <v>1004</v>
      </c>
      <c r="G36" s="861"/>
      <c r="H36" s="861"/>
      <c r="I36" s="861"/>
      <c r="J36" s="861"/>
      <c r="K36" s="938"/>
      <c r="L36" s="935"/>
      <c r="M36" s="953"/>
      <c r="N36" s="861"/>
      <c r="O36" s="934"/>
      <c r="P36" s="933"/>
      <c r="Q36" s="932"/>
      <c r="R36" s="377" t="s">
        <v>367</v>
      </c>
      <c r="S36" s="348"/>
      <c r="T36" s="941"/>
      <c r="U36" s="103"/>
    </row>
    <row r="37" spans="2:21" ht="15" customHeight="1">
      <c r="B37" s="847"/>
      <c r="C37" s="938"/>
      <c r="D37" s="859"/>
      <c r="E37" s="859"/>
      <c r="F37" s="799" t="s">
        <v>1005</v>
      </c>
      <c r="G37" s="861"/>
      <c r="H37" s="861"/>
      <c r="I37" s="861"/>
      <c r="J37" s="861"/>
      <c r="K37" s="938"/>
      <c r="L37" s="935"/>
      <c r="M37" s="953"/>
      <c r="N37" s="861"/>
      <c r="O37" s="934"/>
      <c r="P37" s="933"/>
      <c r="Q37" s="932"/>
      <c r="R37" s="377" t="s">
        <v>367</v>
      </c>
      <c r="S37" s="348"/>
      <c r="T37" s="941"/>
      <c r="U37" s="103"/>
    </row>
    <row r="38" spans="2:21" ht="15" customHeight="1">
      <c r="B38" s="847"/>
      <c r="C38" s="938"/>
      <c r="D38" s="859"/>
      <c r="E38" s="859"/>
      <c r="F38" s="799" t="s">
        <v>1006</v>
      </c>
      <c r="G38" s="861"/>
      <c r="H38" s="861"/>
      <c r="I38" s="861"/>
      <c r="J38" s="861"/>
      <c r="K38" s="938"/>
      <c r="L38" s="935"/>
      <c r="M38" s="953"/>
      <c r="N38" s="861"/>
      <c r="O38" s="934"/>
      <c r="P38" s="933"/>
      <c r="Q38" s="932"/>
      <c r="R38" s="377" t="s">
        <v>367</v>
      </c>
      <c r="S38" s="348"/>
      <c r="T38" s="941"/>
      <c r="U38" s="103"/>
    </row>
    <row r="39" spans="2:21" ht="15" customHeight="1">
      <c r="B39" s="847"/>
      <c r="C39" s="938"/>
      <c r="D39" s="859"/>
      <c r="E39" s="859"/>
      <c r="F39" s="799" t="s">
        <v>1007</v>
      </c>
      <c r="G39" s="861"/>
      <c r="H39" s="861"/>
      <c r="I39" s="861"/>
      <c r="J39" s="861"/>
      <c r="K39" s="938"/>
      <c r="L39" s="935"/>
      <c r="M39" s="953"/>
      <c r="N39" s="861"/>
      <c r="O39" s="934"/>
      <c r="P39" s="933"/>
      <c r="Q39" s="932"/>
      <c r="R39" s="377" t="s">
        <v>367</v>
      </c>
      <c r="S39" s="348"/>
      <c r="T39" s="941"/>
      <c r="U39" s="103"/>
    </row>
    <row r="40" spans="2:21" ht="15" customHeight="1">
      <c r="B40" s="847">
        <v>6</v>
      </c>
      <c r="C40" s="938" t="s">
        <v>1054</v>
      </c>
      <c r="D40" s="854" t="s">
        <v>1059</v>
      </c>
      <c r="E40" s="854" t="s">
        <v>1008</v>
      </c>
      <c r="F40" s="803" t="s">
        <v>1009</v>
      </c>
      <c r="G40" s="861">
        <v>1</v>
      </c>
      <c r="H40" s="861"/>
      <c r="I40" s="861"/>
      <c r="J40" s="861"/>
      <c r="K40" s="938" t="s">
        <v>1045</v>
      </c>
      <c r="L40" s="935">
        <v>0</v>
      </c>
      <c r="M40" s="953">
        <v>0</v>
      </c>
      <c r="N40" s="861">
        <v>1</v>
      </c>
      <c r="O40" s="934">
        <v>0</v>
      </c>
      <c r="P40" s="933">
        <v>1</v>
      </c>
      <c r="Q40" s="932" t="str">
        <f t="shared" si="1"/>
        <v>P</v>
      </c>
      <c r="R40" s="377" t="s">
        <v>367</v>
      </c>
      <c r="S40" s="348"/>
      <c r="T40" s="929" t="s">
        <v>1036</v>
      </c>
      <c r="U40" s="103"/>
    </row>
    <row r="41" spans="2:21" ht="15" customHeight="1">
      <c r="B41" s="847"/>
      <c r="C41" s="938"/>
      <c r="D41" s="854"/>
      <c r="E41" s="854"/>
      <c r="F41" s="803" t="s">
        <v>1010</v>
      </c>
      <c r="G41" s="861"/>
      <c r="H41" s="861"/>
      <c r="I41" s="861"/>
      <c r="J41" s="861"/>
      <c r="K41" s="938"/>
      <c r="L41" s="935"/>
      <c r="M41" s="953"/>
      <c r="N41" s="861"/>
      <c r="O41" s="934"/>
      <c r="P41" s="933"/>
      <c r="Q41" s="932"/>
      <c r="R41" s="377" t="s">
        <v>367</v>
      </c>
      <c r="S41" s="348"/>
      <c r="T41" s="929"/>
      <c r="U41" s="103"/>
    </row>
    <row r="42" spans="2:21" ht="15" customHeight="1">
      <c r="B42" s="847"/>
      <c r="C42" s="938"/>
      <c r="D42" s="854"/>
      <c r="E42" s="854"/>
      <c r="F42" s="803" t="s">
        <v>1011</v>
      </c>
      <c r="G42" s="861"/>
      <c r="H42" s="861"/>
      <c r="I42" s="861"/>
      <c r="J42" s="861"/>
      <c r="K42" s="938"/>
      <c r="L42" s="935"/>
      <c r="M42" s="953"/>
      <c r="N42" s="861"/>
      <c r="O42" s="934"/>
      <c r="P42" s="933"/>
      <c r="Q42" s="932"/>
      <c r="R42" s="377" t="s">
        <v>367</v>
      </c>
      <c r="S42" s="348"/>
      <c r="T42" s="929"/>
      <c r="U42" s="103"/>
    </row>
    <row r="43" spans="2:21" ht="15" customHeight="1">
      <c r="B43" s="847"/>
      <c r="C43" s="938"/>
      <c r="D43" s="854"/>
      <c r="E43" s="854"/>
      <c r="F43" s="803" t="s">
        <v>1012</v>
      </c>
      <c r="G43" s="861"/>
      <c r="H43" s="861"/>
      <c r="I43" s="861"/>
      <c r="J43" s="861"/>
      <c r="K43" s="938"/>
      <c r="L43" s="935"/>
      <c r="M43" s="953"/>
      <c r="N43" s="861"/>
      <c r="O43" s="934"/>
      <c r="P43" s="933"/>
      <c r="Q43" s="932"/>
      <c r="R43" s="377" t="s">
        <v>367</v>
      </c>
      <c r="S43" s="348"/>
      <c r="T43" s="929"/>
      <c r="U43" s="103"/>
    </row>
    <row r="44" spans="2:21" ht="15" customHeight="1">
      <c r="B44" s="847"/>
      <c r="C44" s="938"/>
      <c r="D44" s="854"/>
      <c r="E44" s="854"/>
      <c r="F44" s="803" t="s">
        <v>1013</v>
      </c>
      <c r="G44" s="861"/>
      <c r="H44" s="861"/>
      <c r="I44" s="861"/>
      <c r="J44" s="861"/>
      <c r="K44" s="938"/>
      <c r="L44" s="935"/>
      <c r="M44" s="953"/>
      <c r="N44" s="861"/>
      <c r="O44" s="934"/>
      <c r="P44" s="933"/>
      <c r="Q44" s="932"/>
      <c r="R44" s="377" t="s">
        <v>367</v>
      </c>
      <c r="S44" s="348"/>
      <c r="T44" s="929"/>
      <c r="U44" s="103"/>
    </row>
    <row r="45" spans="2:21" ht="15" customHeight="1">
      <c r="B45" s="847"/>
      <c r="C45" s="938"/>
      <c r="D45" s="854"/>
      <c r="E45" s="854"/>
      <c r="F45" s="803" t="s">
        <v>1014</v>
      </c>
      <c r="G45" s="861"/>
      <c r="H45" s="861"/>
      <c r="I45" s="861"/>
      <c r="J45" s="861"/>
      <c r="K45" s="938"/>
      <c r="L45" s="935"/>
      <c r="M45" s="953"/>
      <c r="N45" s="861"/>
      <c r="O45" s="934"/>
      <c r="P45" s="933"/>
      <c r="Q45" s="932"/>
      <c r="R45" s="377" t="s">
        <v>367</v>
      </c>
      <c r="S45" s="348"/>
      <c r="T45" s="929"/>
      <c r="U45" s="103"/>
    </row>
    <row r="46" spans="2:21" ht="15" customHeight="1">
      <c r="B46" s="847"/>
      <c r="C46" s="938"/>
      <c r="D46" s="854"/>
      <c r="E46" s="854"/>
      <c r="F46" s="804" t="s">
        <v>1015</v>
      </c>
      <c r="G46" s="861"/>
      <c r="H46" s="861"/>
      <c r="I46" s="861"/>
      <c r="J46" s="861"/>
      <c r="K46" s="938"/>
      <c r="L46" s="935"/>
      <c r="M46" s="953"/>
      <c r="N46" s="861"/>
      <c r="O46" s="934"/>
      <c r="P46" s="933"/>
      <c r="Q46" s="932"/>
      <c r="R46" s="377" t="s">
        <v>367</v>
      </c>
      <c r="S46" s="348"/>
      <c r="T46" s="929"/>
      <c r="U46" s="103"/>
    </row>
    <row r="47" spans="2:21" ht="15" customHeight="1">
      <c r="B47" s="847"/>
      <c r="C47" s="938"/>
      <c r="D47" s="854"/>
      <c r="E47" s="854"/>
      <c r="F47" s="804" t="s">
        <v>1016</v>
      </c>
      <c r="G47" s="861"/>
      <c r="H47" s="861"/>
      <c r="I47" s="861"/>
      <c r="J47" s="861"/>
      <c r="K47" s="938"/>
      <c r="L47" s="935"/>
      <c r="M47" s="953"/>
      <c r="N47" s="861"/>
      <c r="O47" s="934"/>
      <c r="P47" s="933"/>
      <c r="Q47" s="932"/>
      <c r="R47" s="377" t="s">
        <v>367</v>
      </c>
      <c r="S47" s="348"/>
      <c r="T47" s="929"/>
      <c r="U47" s="103"/>
    </row>
    <row r="48" spans="2:21" ht="15" customHeight="1">
      <c r="B48" s="847"/>
      <c r="C48" s="938"/>
      <c r="D48" s="854"/>
      <c r="E48" s="854"/>
      <c r="F48" s="804" t="s">
        <v>1017</v>
      </c>
      <c r="G48" s="861"/>
      <c r="H48" s="861"/>
      <c r="I48" s="861"/>
      <c r="J48" s="861"/>
      <c r="K48" s="938"/>
      <c r="L48" s="935"/>
      <c r="M48" s="953"/>
      <c r="N48" s="861"/>
      <c r="O48" s="934"/>
      <c r="P48" s="933"/>
      <c r="Q48" s="932"/>
      <c r="R48" s="377" t="s">
        <v>367</v>
      </c>
      <c r="S48" s="348"/>
      <c r="T48" s="929"/>
      <c r="U48" s="103"/>
    </row>
    <row r="49" spans="2:21" ht="15" customHeight="1">
      <c r="B49" s="847"/>
      <c r="C49" s="938"/>
      <c r="D49" s="854"/>
      <c r="E49" s="854"/>
      <c r="F49" s="804" t="s">
        <v>1018</v>
      </c>
      <c r="G49" s="861"/>
      <c r="H49" s="861"/>
      <c r="I49" s="861"/>
      <c r="J49" s="861"/>
      <c r="K49" s="938"/>
      <c r="L49" s="935"/>
      <c r="M49" s="953"/>
      <c r="N49" s="861"/>
      <c r="O49" s="934"/>
      <c r="P49" s="933"/>
      <c r="Q49" s="932"/>
      <c r="R49" s="377" t="s">
        <v>367</v>
      </c>
      <c r="S49" s="348"/>
      <c r="T49" s="929"/>
      <c r="U49" s="103"/>
    </row>
    <row r="50" spans="2:21" ht="15" customHeight="1">
      <c r="B50" s="847"/>
      <c r="C50" s="938"/>
      <c r="D50" s="854"/>
      <c r="E50" s="854"/>
      <c r="F50" s="804" t="s">
        <v>1019</v>
      </c>
      <c r="G50" s="861"/>
      <c r="H50" s="861"/>
      <c r="I50" s="861"/>
      <c r="J50" s="861"/>
      <c r="K50" s="938"/>
      <c r="L50" s="935"/>
      <c r="M50" s="953"/>
      <c r="N50" s="861"/>
      <c r="O50" s="934"/>
      <c r="P50" s="933"/>
      <c r="Q50" s="932"/>
      <c r="R50" s="377" t="s">
        <v>367</v>
      </c>
      <c r="S50" s="348"/>
      <c r="T50" s="929"/>
      <c r="U50" s="103"/>
    </row>
    <row r="51" spans="2:21" ht="15" customHeight="1">
      <c r="B51" s="847">
        <v>7</v>
      </c>
      <c r="C51" s="938" t="s">
        <v>1055</v>
      </c>
      <c r="D51" s="855" t="s">
        <v>1060</v>
      </c>
      <c r="E51" s="855" t="s">
        <v>1020</v>
      </c>
      <c r="F51" s="521" t="s">
        <v>1021</v>
      </c>
      <c r="G51" s="861">
        <v>1</v>
      </c>
      <c r="H51" s="861"/>
      <c r="I51" s="861"/>
      <c r="J51" s="861"/>
      <c r="K51" s="938" t="s">
        <v>1046</v>
      </c>
      <c r="L51" s="935">
        <v>0</v>
      </c>
      <c r="M51" s="953">
        <v>0</v>
      </c>
      <c r="N51" s="861">
        <v>1</v>
      </c>
      <c r="O51" s="934">
        <v>0</v>
      </c>
      <c r="P51" s="933">
        <v>1</v>
      </c>
      <c r="Q51" s="932" t="str">
        <f t="shared" si="1"/>
        <v>P</v>
      </c>
      <c r="R51" s="377" t="s">
        <v>367</v>
      </c>
      <c r="S51" s="348"/>
      <c r="T51" s="805" t="s">
        <v>1037</v>
      </c>
      <c r="U51" s="103"/>
    </row>
    <row r="52" spans="2:21" ht="15" customHeight="1">
      <c r="B52" s="847"/>
      <c r="C52" s="938"/>
      <c r="D52" s="855"/>
      <c r="E52" s="855"/>
      <c r="F52" s="521" t="s">
        <v>1022</v>
      </c>
      <c r="G52" s="861"/>
      <c r="H52" s="861"/>
      <c r="I52" s="861"/>
      <c r="J52" s="861"/>
      <c r="K52" s="938"/>
      <c r="L52" s="935"/>
      <c r="M52" s="953"/>
      <c r="N52" s="861"/>
      <c r="O52" s="934"/>
      <c r="P52" s="933"/>
      <c r="Q52" s="932"/>
      <c r="R52" s="377" t="s">
        <v>367</v>
      </c>
      <c r="S52" s="348"/>
      <c r="T52" s="930" t="s">
        <v>1038</v>
      </c>
      <c r="U52" s="103"/>
    </row>
    <row r="53" spans="2:21" ht="15" customHeight="1">
      <c r="B53" s="847"/>
      <c r="C53" s="938"/>
      <c r="D53" s="855"/>
      <c r="E53" s="855"/>
      <c r="F53" s="521" t="s">
        <v>1023</v>
      </c>
      <c r="G53" s="861"/>
      <c r="H53" s="861"/>
      <c r="I53" s="861"/>
      <c r="J53" s="861"/>
      <c r="K53" s="938" t="s">
        <v>1047</v>
      </c>
      <c r="L53" s="935"/>
      <c r="M53" s="953"/>
      <c r="N53" s="861"/>
      <c r="O53" s="934"/>
      <c r="P53" s="933"/>
      <c r="Q53" s="932"/>
      <c r="R53" s="377" t="s">
        <v>367</v>
      </c>
      <c r="S53" s="348"/>
      <c r="T53" s="930"/>
      <c r="U53" s="103"/>
    </row>
    <row r="54" spans="2:21" ht="15" customHeight="1">
      <c r="B54" s="847"/>
      <c r="C54" s="938"/>
      <c r="D54" s="855"/>
      <c r="E54" s="855"/>
      <c r="F54" s="521" t="s">
        <v>1024</v>
      </c>
      <c r="G54" s="861"/>
      <c r="H54" s="861"/>
      <c r="I54" s="861"/>
      <c r="J54" s="861"/>
      <c r="K54" s="938"/>
      <c r="L54" s="935"/>
      <c r="M54" s="953"/>
      <c r="N54" s="861"/>
      <c r="O54" s="934"/>
      <c r="P54" s="933"/>
      <c r="Q54" s="932"/>
      <c r="R54" s="377" t="s">
        <v>367</v>
      </c>
      <c r="S54" s="348"/>
      <c r="T54" s="930"/>
      <c r="U54" s="103"/>
    </row>
    <row r="55" spans="2:21" ht="15" customHeight="1">
      <c r="B55" s="847"/>
      <c r="C55" s="938"/>
      <c r="D55" s="855"/>
      <c r="E55" s="855"/>
      <c r="F55" s="521" t="s">
        <v>1025</v>
      </c>
      <c r="G55" s="861"/>
      <c r="H55" s="861"/>
      <c r="I55" s="861"/>
      <c r="J55" s="861"/>
      <c r="K55" s="938"/>
      <c r="L55" s="935"/>
      <c r="M55" s="953"/>
      <c r="N55" s="861"/>
      <c r="O55" s="934"/>
      <c r="P55" s="933"/>
      <c r="Q55" s="932"/>
      <c r="R55" s="377" t="s">
        <v>367</v>
      </c>
      <c r="S55" s="348"/>
      <c r="T55" s="930"/>
      <c r="U55" s="103"/>
    </row>
    <row r="56" spans="2:21" ht="15" customHeight="1">
      <c r="B56" s="847"/>
      <c r="C56" s="938"/>
      <c r="D56" s="856" t="s">
        <v>1061</v>
      </c>
      <c r="E56" s="856" t="s">
        <v>591</v>
      </c>
      <c r="F56" s="806" t="s">
        <v>1026</v>
      </c>
      <c r="G56" s="861">
        <v>1</v>
      </c>
      <c r="H56" s="861"/>
      <c r="I56" s="861"/>
      <c r="J56" s="861"/>
      <c r="K56" s="936" t="s">
        <v>1048</v>
      </c>
      <c r="L56" s="935">
        <v>0</v>
      </c>
      <c r="M56" s="953">
        <v>0</v>
      </c>
      <c r="N56" s="861">
        <v>1</v>
      </c>
      <c r="O56" s="934">
        <v>0</v>
      </c>
      <c r="P56" s="933">
        <v>1</v>
      </c>
      <c r="Q56" s="932" t="str">
        <f t="shared" si="1"/>
        <v>P</v>
      </c>
      <c r="R56" s="377" t="s">
        <v>367</v>
      </c>
      <c r="S56" s="348"/>
      <c r="T56" s="931" t="s">
        <v>1039</v>
      </c>
      <c r="U56" s="103"/>
    </row>
    <row r="57" spans="2:21" ht="15" customHeight="1">
      <c r="B57" s="847"/>
      <c r="C57" s="938"/>
      <c r="D57" s="856"/>
      <c r="E57" s="856"/>
      <c r="F57" s="807" t="s">
        <v>1027</v>
      </c>
      <c r="G57" s="861"/>
      <c r="H57" s="861"/>
      <c r="I57" s="861"/>
      <c r="J57" s="861"/>
      <c r="K57" s="936"/>
      <c r="L57" s="935"/>
      <c r="M57" s="953"/>
      <c r="N57" s="861"/>
      <c r="O57" s="934"/>
      <c r="P57" s="933"/>
      <c r="Q57" s="932"/>
      <c r="R57" s="377" t="s">
        <v>367</v>
      </c>
      <c r="S57" s="348"/>
      <c r="T57" s="931"/>
      <c r="U57" s="103"/>
    </row>
    <row r="58" spans="2:21" ht="15" customHeight="1">
      <c r="B58" s="847"/>
      <c r="C58" s="938"/>
      <c r="D58" s="856"/>
      <c r="E58" s="856"/>
      <c r="F58" s="807" t="s">
        <v>592</v>
      </c>
      <c r="G58" s="861"/>
      <c r="H58" s="861"/>
      <c r="I58" s="861"/>
      <c r="J58" s="861"/>
      <c r="K58" s="936"/>
      <c r="L58" s="935"/>
      <c r="M58" s="953"/>
      <c r="N58" s="861"/>
      <c r="O58" s="934"/>
      <c r="P58" s="933"/>
      <c r="Q58" s="932"/>
      <c r="R58" s="377" t="s">
        <v>367</v>
      </c>
      <c r="S58" s="348"/>
      <c r="T58" s="931"/>
      <c r="U58" s="103"/>
    </row>
    <row r="59" spans="2:21" ht="15" customHeight="1">
      <c r="B59" s="847"/>
      <c r="C59" s="938"/>
      <c r="D59" s="856"/>
      <c r="E59" s="856"/>
      <c r="F59" s="807" t="s">
        <v>593</v>
      </c>
      <c r="G59" s="861"/>
      <c r="H59" s="861"/>
      <c r="I59" s="861"/>
      <c r="J59" s="861"/>
      <c r="K59" s="936"/>
      <c r="L59" s="935"/>
      <c r="M59" s="953"/>
      <c r="N59" s="861"/>
      <c r="O59" s="934"/>
      <c r="P59" s="933"/>
      <c r="Q59" s="932"/>
      <c r="R59" s="377" t="s">
        <v>367</v>
      </c>
      <c r="S59" s="348"/>
      <c r="T59" s="931"/>
      <c r="U59" s="103"/>
    </row>
    <row r="60" spans="2:21" ht="15" customHeight="1">
      <c r="B60" s="847"/>
      <c r="C60" s="938"/>
      <c r="D60" s="856"/>
      <c r="E60" s="856"/>
      <c r="F60" s="807" t="s">
        <v>1028</v>
      </c>
      <c r="G60" s="861"/>
      <c r="H60" s="861"/>
      <c r="I60" s="861"/>
      <c r="J60" s="861"/>
      <c r="K60" s="936"/>
      <c r="L60" s="935"/>
      <c r="M60" s="953"/>
      <c r="N60" s="861"/>
      <c r="O60" s="934"/>
      <c r="P60" s="933"/>
      <c r="Q60" s="932"/>
      <c r="R60" s="377" t="s">
        <v>367</v>
      </c>
      <c r="S60" s="348"/>
      <c r="T60" s="931"/>
      <c r="U60" s="103"/>
    </row>
    <row r="61" spans="2:21" ht="15" customHeight="1">
      <c r="B61" s="847"/>
      <c r="C61" s="858" t="s">
        <v>1056</v>
      </c>
      <c r="D61" s="856" t="s">
        <v>594</v>
      </c>
      <c r="E61" s="856" t="s">
        <v>589</v>
      </c>
      <c r="F61" s="521" t="s">
        <v>590</v>
      </c>
      <c r="G61" s="861">
        <v>1</v>
      </c>
      <c r="H61" s="861"/>
      <c r="I61" s="861"/>
      <c r="J61" s="861"/>
      <c r="K61" s="444" t="s">
        <v>1049</v>
      </c>
      <c r="L61" s="935">
        <v>0</v>
      </c>
      <c r="M61" s="953">
        <v>0</v>
      </c>
      <c r="N61" s="861">
        <v>1</v>
      </c>
      <c r="O61" s="934">
        <v>0</v>
      </c>
      <c r="P61" s="933">
        <v>1</v>
      </c>
      <c r="Q61" s="932" t="str">
        <f t="shared" si="1"/>
        <v>P</v>
      </c>
      <c r="R61" s="377" t="s">
        <v>367</v>
      </c>
      <c r="S61" s="348"/>
      <c r="T61" s="936" t="s">
        <v>1039</v>
      </c>
      <c r="U61" s="103"/>
    </row>
    <row r="62" spans="2:21" ht="15" customHeight="1">
      <c r="B62" s="847"/>
      <c r="C62" s="858"/>
      <c r="D62" s="856"/>
      <c r="E62" s="856"/>
      <c r="F62" s="521" t="s">
        <v>1029</v>
      </c>
      <c r="G62" s="861"/>
      <c r="H62" s="861"/>
      <c r="I62" s="861"/>
      <c r="J62" s="861"/>
      <c r="K62" s="444" t="s">
        <v>1050</v>
      </c>
      <c r="L62" s="935"/>
      <c r="M62" s="953"/>
      <c r="N62" s="861"/>
      <c r="O62" s="934"/>
      <c r="P62" s="933"/>
      <c r="Q62" s="932"/>
      <c r="R62" s="377" t="s">
        <v>367</v>
      </c>
      <c r="S62" s="348"/>
      <c r="T62" s="936"/>
      <c r="U62" s="103"/>
    </row>
    <row r="63" spans="2:21" ht="15" customHeight="1">
      <c r="B63" s="847"/>
      <c r="C63" s="858"/>
      <c r="D63" s="856"/>
      <c r="E63" s="856"/>
      <c r="F63" s="521" t="s">
        <v>1030</v>
      </c>
      <c r="G63" s="861"/>
      <c r="H63" s="861"/>
      <c r="I63" s="861"/>
      <c r="J63" s="861"/>
      <c r="K63" s="936" t="s">
        <v>1051</v>
      </c>
      <c r="L63" s="935"/>
      <c r="M63" s="953"/>
      <c r="N63" s="861"/>
      <c r="O63" s="934"/>
      <c r="P63" s="933"/>
      <c r="Q63" s="932"/>
      <c r="R63" s="377" t="s">
        <v>367</v>
      </c>
      <c r="S63" s="348"/>
      <c r="T63" s="936"/>
      <c r="U63" s="103"/>
    </row>
    <row r="64" spans="2:21" ht="15" customHeight="1" thickBot="1">
      <c r="B64" s="848"/>
      <c r="C64" s="942"/>
      <c r="D64" s="857"/>
      <c r="E64" s="857"/>
      <c r="F64" s="524" t="s">
        <v>1031</v>
      </c>
      <c r="G64" s="950"/>
      <c r="H64" s="950"/>
      <c r="I64" s="950"/>
      <c r="J64" s="950"/>
      <c r="K64" s="937"/>
      <c r="L64" s="952"/>
      <c r="M64" s="954"/>
      <c r="N64" s="950"/>
      <c r="O64" s="955"/>
      <c r="P64" s="956"/>
      <c r="Q64" s="957"/>
      <c r="R64" s="379" t="s">
        <v>367</v>
      </c>
      <c r="S64" s="564"/>
      <c r="T64" s="937"/>
      <c r="U64" s="105"/>
    </row>
    <row r="65" spans="2:21" ht="15">
      <c r="B65" s="808"/>
      <c r="C65" s="62"/>
      <c r="D65" s="809"/>
      <c r="E65" s="62"/>
      <c r="F65" s="62"/>
      <c r="G65" s="62"/>
      <c r="H65" s="62"/>
      <c r="I65" s="62"/>
      <c r="J65" s="62"/>
      <c r="K65" s="62"/>
      <c r="L65" s="62"/>
      <c r="M65" s="62"/>
      <c r="N65" s="62"/>
      <c r="O65" s="62"/>
      <c r="P65" s="74"/>
      <c r="Q65" s="74"/>
      <c r="R65" s="62"/>
      <c r="S65" s="62"/>
      <c r="T65" s="62"/>
      <c r="U65" s="62"/>
    </row>
    <row r="66" spans="2:21">
      <c r="B66" s="18" t="s">
        <v>24</v>
      </c>
      <c r="C66" s="186"/>
      <c r="D66" s="186"/>
      <c r="E66" s="186"/>
      <c r="F66" s="187"/>
      <c r="G66" s="186"/>
      <c r="H66" s="186"/>
      <c r="I66" s="186"/>
      <c r="J66" s="186"/>
      <c r="K66" s="186"/>
      <c r="L66" s="186"/>
      <c r="M66" s="186"/>
      <c r="N66" s="186"/>
      <c r="O66" s="186"/>
      <c r="P66" s="148"/>
      <c r="Q66" s="148"/>
      <c r="R66" s="148"/>
      <c r="S66" s="148"/>
      <c r="T66" s="148"/>
      <c r="U66" s="150"/>
    </row>
    <row r="67" spans="2:21" ht="31.5" customHeight="1">
      <c r="B67" s="33"/>
      <c r="C67" s="34"/>
      <c r="D67" s="34"/>
      <c r="E67" s="34"/>
      <c r="F67" s="34"/>
      <c r="G67" s="34"/>
      <c r="H67" s="34"/>
      <c r="I67" s="34"/>
      <c r="J67" s="34"/>
      <c r="K67" s="34"/>
      <c r="L67" s="34"/>
      <c r="M67" s="34"/>
      <c r="N67" s="34"/>
      <c r="O67" s="34"/>
      <c r="P67" s="34"/>
      <c r="Q67" s="34"/>
      <c r="R67" s="34"/>
      <c r="S67" s="34"/>
      <c r="T67" s="34"/>
      <c r="U67" s="35"/>
    </row>
    <row r="68" spans="2:21">
      <c r="B68" s="33"/>
      <c r="C68" s="34"/>
      <c r="D68" s="34"/>
      <c r="E68" s="34"/>
      <c r="F68" s="34"/>
      <c r="G68" s="34"/>
      <c r="H68" s="34"/>
      <c r="I68" s="34"/>
      <c r="J68" s="34"/>
      <c r="K68" s="34"/>
      <c r="L68" s="34"/>
      <c r="M68" s="34"/>
      <c r="N68" s="34"/>
      <c r="O68" s="34"/>
      <c r="P68" s="34"/>
      <c r="Q68" s="34"/>
      <c r="R68" s="34"/>
      <c r="S68" s="34"/>
      <c r="T68" s="34"/>
      <c r="U68" s="35"/>
    </row>
    <row r="69" spans="2:21">
      <c r="B69" s="33"/>
      <c r="C69" s="34"/>
      <c r="D69" s="34"/>
      <c r="E69" s="34"/>
      <c r="F69" s="34"/>
      <c r="G69" s="34"/>
      <c r="H69" s="34"/>
      <c r="I69" s="34"/>
      <c r="J69" s="34"/>
      <c r="K69" s="34"/>
      <c r="L69" s="34"/>
      <c r="M69" s="34"/>
      <c r="N69" s="34"/>
      <c r="O69" s="34"/>
      <c r="P69" s="34"/>
      <c r="Q69" s="34"/>
      <c r="R69" s="34"/>
      <c r="S69" s="34"/>
      <c r="T69" s="34"/>
      <c r="U69" s="35"/>
    </row>
    <row r="70" spans="2:21">
      <c r="B70" s="33"/>
      <c r="C70" s="34"/>
      <c r="D70" s="34"/>
      <c r="E70" s="34"/>
      <c r="F70" s="34"/>
      <c r="G70" s="34"/>
      <c r="H70" s="34"/>
      <c r="I70" s="34"/>
      <c r="J70" s="34"/>
      <c r="K70" s="34"/>
      <c r="L70" s="34"/>
      <c r="M70" s="34"/>
      <c r="N70" s="34"/>
      <c r="O70" s="34"/>
      <c r="P70" s="34"/>
      <c r="Q70" s="34"/>
      <c r="R70" s="34"/>
      <c r="S70" s="34"/>
      <c r="T70" s="34"/>
      <c r="U70" s="35"/>
    </row>
    <row r="71" spans="2:21">
      <c r="B71" s="33"/>
      <c r="C71" s="34"/>
      <c r="D71" s="34"/>
      <c r="E71" s="34"/>
      <c r="F71" s="34"/>
      <c r="G71" s="34"/>
      <c r="H71" s="34"/>
      <c r="I71" s="34"/>
      <c r="J71" s="34"/>
      <c r="K71" s="34"/>
      <c r="L71" s="34"/>
      <c r="M71" s="34"/>
      <c r="N71" s="34"/>
      <c r="O71" s="34"/>
      <c r="P71" s="34"/>
      <c r="Q71" s="34"/>
      <c r="R71" s="34"/>
      <c r="S71" s="34"/>
      <c r="T71" s="34"/>
      <c r="U71" s="35"/>
    </row>
    <row r="72" spans="2:21" ht="15.75" customHeight="1">
      <c r="B72" s="33"/>
      <c r="C72" s="34"/>
      <c r="D72" s="34"/>
      <c r="E72" s="34"/>
      <c r="F72" s="34"/>
      <c r="G72" s="34"/>
      <c r="H72" s="34"/>
      <c r="I72" s="34"/>
      <c r="J72" s="34"/>
      <c r="K72" s="34"/>
      <c r="L72" s="34"/>
      <c r="M72" s="34"/>
      <c r="N72" s="34"/>
      <c r="O72" s="34"/>
      <c r="P72" s="34"/>
      <c r="Q72" s="34"/>
      <c r="R72" s="34"/>
      <c r="S72" s="34"/>
      <c r="T72" s="34"/>
      <c r="U72" s="35"/>
    </row>
    <row r="73" spans="2:21">
      <c r="B73" s="33"/>
      <c r="C73" s="34"/>
      <c r="D73" s="34"/>
      <c r="E73" s="34"/>
      <c r="F73" s="34"/>
      <c r="G73" s="34"/>
      <c r="H73" s="34"/>
      <c r="I73" s="34"/>
      <c r="J73" s="34"/>
      <c r="K73" s="34"/>
      <c r="L73" s="34"/>
      <c r="M73" s="34"/>
      <c r="N73" s="34"/>
      <c r="O73" s="34"/>
      <c r="P73" s="34"/>
      <c r="Q73" s="34"/>
      <c r="R73" s="34"/>
      <c r="S73" s="34"/>
      <c r="T73" s="34"/>
      <c r="U73" s="35"/>
    </row>
    <row r="74" spans="2:21">
      <c r="B74" s="33"/>
      <c r="C74" s="34"/>
      <c r="D74" s="34"/>
      <c r="E74" s="34"/>
      <c r="F74" s="34"/>
      <c r="G74" s="34"/>
      <c r="H74" s="34"/>
      <c r="I74" s="34"/>
      <c r="J74" s="34"/>
      <c r="K74" s="34"/>
      <c r="L74" s="34"/>
      <c r="M74" s="34"/>
      <c r="N74" s="34"/>
      <c r="O74" s="34"/>
      <c r="P74" s="34"/>
      <c r="Q74" s="34"/>
      <c r="R74" s="34"/>
      <c r="S74" s="34"/>
      <c r="T74" s="34"/>
      <c r="U74" s="35"/>
    </row>
    <row r="75" spans="2:21">
      <c r="B75" s="33"/>
      <c r="C75" s="34"/>
      <c r="D75" s="34"/>
      <c r="E75" s="34"/>
      <c r="F75" s="34"/>
      <c r="G75" s="34"/>
      <c r="H75" s="34"/>
      <c r="I75" s="34"/>
      <c r="J75" s="34"/>
      <c r="K75" s="34"/>
      <c r="L75" s="34"/>
      <c r="M75" s="34"/>
      <c r="N75" s="34"/>
      <c r="O75" s="34"/>
      <c r="P75" s="34"/>
      <c r="Q75" s="34"/>
      <c r="R75" s="34"/>
      <c r="S75" s="34"/>
      <c r="T75" s="34"/>
      <c r="U75" s="35"/>
    </row>
    <row r="76" spans="2:21">
      <c r="B76" s="33"/>
      <c r="C76" s="34"/>
      <c r="D76" s="34"/>
      <c r="E76" s="34"/>
      <c r="F76" s="34"/>
      <c r="G76" s="34"/>
      <c r="H76" s="34"/>
      <c r="I76" s="34"/>
      <c r="J76" s="34"/>
      <c r="K76" s="34"/>
      <c r="L76" s="34"/>
      <c r="M76" s="34"/>
      <c r="N76" s="34"/>
      <c r="O76" s="34"/>
      <c r="P76" s="34"/>
      <c r="Q76" s="34"/>
      <c r="R76" s="34"/>
      <c r="S76" s="34"/>
      <c r="T76" s="34"/>
      <c r="U76" s="35"/>
    </row>
  </sheetData>
  <mergeCells count="170">
    <mergeCell ref="O31:O34"/>
    <mergeCell ref="P31:P34"/>
    <mergeCell ref="Q31:Q34"/>
    <mergeCell ref="N35:N39"/>
    <mergeCell ref="N40:N50"/>
    <mergeCell ref="N51:N55"/>
    <mergeCell ref="N56:N60"/>
    <mergeCell ref="N61:N64"/>
    <mergeCell ref="P35:P39"/>
    <mergeCell ref="Q35:Q39"/>
    <mergeCell ref="P40:P50"/>
    <mergeCell ref="Q40:Q50"/>
    <mergeCell ref="O35:O39"/>
    <mergeCell ref="O40:O50"/>
    <mergeCell ref="O51:O55"/>
    <mergeCell ref="P51:P55"/>
    <mergeCell ref="L61:L64"/>
    <mergeCell ref="M35:M39"/>
    <mergeCell ref="M40:M50"/>
    <mergeCell ref="M51:M55"/>
    <mergeCell ref="M56:M60"/>
    <mergeCell ref="M61:M64"/>
    <mergeCell ref="O61:O64"/>
    <mergeCell ref="P61:P64"/>
    <mergeCell ref="Q61:Q64"/>
    <mergeCell ref="M19:M23"/>
    <mergeCell ref="N19:N23"/>
    <mergeCell ref="O19:O23"/>
    <mergeCell ref="P19:P23"/>
    <mergeCell ref="Q19:Q23"/>
    <mergeCell ref="G61:G64"/>
    <mergeCell ref="H61:H64"/>
    <mergeCell ref="I61:I64"/>
    <mergeCell ref="J61:J64"/>
    <mergeCell ref="L19:L23"/>
    <mergeCell ref="L24:L28"/>
    <mergeCell ref="K29:K30"/>
    <mergeCell ref="L29:L30"/>
    <mergeCell ref="L35:L39"/>
    <mergeCell ref="G35:G39"/>
    <mergeCell ref="H35:H39"/>
    <mergeCell ref="I35:I39"/>
    <mergeCell ref="J35:J39"/>
    <mergeCell ref="G40:G50"/>
    <mergeCell ref="H40:H50"/>
    <mergeCell ref="I40:I50"/>
    <mergeCell ref="J40:J50"/>
    <mergeCell ref="J29:J30"/>
    <mergeCell ref="G31:G34"/>
    <mergeCell ref="I31:I34"/>
    <mergeCell ref="J31:J34"/>
    <mergeCell ref="C61:C64"/>
    <mergeCell ref="G19:G23"/>
    <mergeCell ref="H19:H23"/>
    <mergeCell ref="I19:I23"/>
    <mergeCell ref="J19:J23"/>
    <mergeCell ref="G24:G28"/>
    <mergeCell ref="H24:H28"/>
    <mergeCell ref="I24:I28"/>
    <mergeCell ref="J24:J28"/>
    <mergeCell ref="G29:G30"/>
    <mergeCell ref="H29:H30"/>
    <mergeCell ref="I29:I30"/>
    <mergeCell ref="C31:C34"/>
    <mergeCell ref="C19:C30"/>
    <mergeCell ref="C35:C39"/>
    <mergeCell ref="C40:C50"/>
    <mergeCell ref="C51:C60"/>
    <mergeCell ref="E31:E34"/>
    <mergeCell ref="E29:E30"/>
    <mergeCell ref="E24:E28"/>
    <mergeCell ref="E19:E23"/>
    <mergeCell ref="T61:T64"/>
    <mergeCell ref="K24:K28"/>
    <mergeCell ref="K35:K39"/>
    <mergeCell ref="K40:K50"/>
    <mergeCell ref="K51:K52"/>
    <mergeCell ref="K53:K55"/>
    <mergeCell ref="K56:K60"/>
    <mergeCell ref="K63:K64"/>
    <mergeCell ref="M24:M28"/>
    <mergeCell ref="N24:N28"/>
    <mergeCell ref="O24:O28"/>
    <mergeCell ref="P24:P28"/>
    <mergeCell ref="Q24:Q28"/>
    <mergeCell ref="R24:R28"/>
    <mergeCell ref="M29:M30"/>
    <mergeCell ref="N29:N30"/>
    <mergeCell ref="T31:T34"/>
    <mergeCell ref="T35:T39"/>
    <mergeCell ref="O29:O30"/>
    <mergeCell ref="P29:P30"/>
    <mergeCell ref="Q29:Q30"/>
    <mergeCell ref="L31:L34"/>
    <mergeCell ref="M31:M34"/>
    <mergeCell ref="N31:N34"/>
    <mergeCell ref="T40:T50"/>
    <mergeCell ref="T52:T55"/>
    <mergeCell ref="T56:T60"/>
    <mergeCell ref="G51:G55"/>
    <mergeCell ref="H51:H55"/>
    <mergeCell ref="I51:I55"/>
    <mergeCell ref="J51:J55"/>
    <mergeCell ref="G56:G60"/>
    <mergeCell ref="H56:H60"/>
    <mergeCell ref="I56:I60"/>
    <mergeCell ref="J56:J60"/>
    <mergeCell ref="Q51:Q55"/>
    <mergeCell ref="P56:P60"/>
    <mergeCell ref="Q56:Q60"/>
    <mergeCell ref="O56:O60"/>
    <mergeCell ref="L40:L50"/>
    <mergeCell ref="L51:L55"/>
    <mergeCell ref="L56:L60"/>
    <mergeCell ref="O4:U4"/>
    <mergeCell ref="G5:N6"/>
    <mergeCell ref="O5:U5"/>
    <mergeCell ref="O6:U6"/>
    <mergeCell ref="B10:F10"/>
    <mergeCell ref="G10:N10"/>
    <mergeCell ref="B8:F8"/>
    <mergeCell ref="G8:N8"/>
    <mergeCell ref="B9:F9"/>
    <mergeCell ref="G9:N9"/>
    <mergeCell ref="B4:F6"/>
    <mergeCell ref="G4:N4"/>
    <mergeCell ref="W16:Y16"/>
    <mergeCell ref="O16:Q16"/>
    <mergeCell ref="R16:R17"/>
    <mergeCell ref="S16:S17"/>
    <mergeCell ref="U16:U17"/>
    <mergeCell ref="B11:F11"/>
    <mergeCell ref="G11:N11"/>
    <mergeCell ref="B13:U13"/>
    <mergeCell ref="B15:M15"/>
    <mergeCell ref="N15:U15"/>
    <mergeCell ref="M16:M17"/>
    <mergeCell ref="N16:N17"/>
    <mergeCell ref="B16:B17"/>
    <mergeCell ref="E16:E17"/>
    <mergeCell ref="F16:F17"/>
    <mergeCell ref="G16:J16"/>
    <mergeCell ref="K16:K17"/>
    <mergeCell ref="C16:C17"/>
    <mergeCell ref="D16:D17"/>
    <mergeCell ref="L16:L17"/>
    <mergeCell ref="B56:B60"/>
    <mergeCell ref="B61:B64"/>
    <mergeCell ref="K19:K23"/>
    <mergeCell ref="K31:K34"/>
    <mergeCell ref="B19:B23"/>
    <mergeCell ref="B24:B28"/>
    <mergeCell ref="B29:B30"/>
    <mergeCell ref="B31:B34"/>
    <mergeCell ref="B35:B39"/>
    <mergeCell ref="B40:B50"/>
    <mergeCell ref="B51:B55"/>
    <mergeCell ref="D40:D50"/>
    <mergeCell ref="D51:D55"/>
    <mergeCell ref="D56:D60"/>
    <mergeCell ref="D61:D64"/>
    <mergeCell ref="D31:D34"/>
    <mergeCell ref="D35:D39"/>
    <mergeCell ref="D19:D30"/>
    <mergeCell ref="E61:E64"/>
    <mergeCell ref="E56:E60"/>
    <mergeCell ref="E51:E55"/>
    <mergeCell ref="E40:E50"/>
    <mergeCell ref="E35:E39"/>
    <mergeCell ref="H31:H34"/>
  </mergeCells>
  <conditionalFormatting sqref="Q19 Q24 Q29 Q31 Q35 Q40 Q51 Q56 Q61">
    <cfRule type="containsText" dxfId="128" priority="407" stopIfTrue="1" operator="containsText" text="P">
      <formula>NOT(ISERROR(SEARCH("P",Q19)))</formula>
    </cfRule>
    <cfRule type="containsText" dxfId="127" priority="408" stopIfTrue="1" operator="containsText" text="R">
      <formula>NOT(ISERROR(SEARCH("R",Q19)))</formula>
    </cfRule>
    <cfRule type="containsText" dxfId="126" priority="409" operator="containsText" text="T">
      <formula>NOT(ISERROR(SEARCH("T",Q19)))</formula>
    </cfRule>
  </conditionalFormatting>
  <conditionalFormatting sqref="Q19 Q29 Q24 Q31 Q35 Q40 Q51 Q56 Q61">
    <cfRule type="iconSet" priority="410">
      <iconSet iconSet="3Symbols2">
        <cfvo type="percent" val="0"/>
        <cfvo type="percent" val="0.74"/>
        <cfvo type="percent" val="0.85"/>
      </iconSet>
    </cfRule>
  </conditionalFormatting>
  <dataValidations count="3">
    <dataValidation allowBlank="1" showInputMessage="1" showErrorMessage="1" promptTitle="Producto" prompt="Son bienes y/o servicios que la institución entrega a la población o a otras instituciones. Constituyen la “razón de ser” de la institución." sqref="D61:E61 D56:E56" xr:uid="{8075544D-6DB7-44C7-A1EC-C48B99C62EF5}"/>
    <dataValidation allowBlank="1" showInputMessage="1" showErrorMessage="1" promptTitle="Riesgo Asociado" prompt="Incluya aquí los eventos que puedan entorpecer la realización del producto" sqref="T61 T56" xr:uid="{BFAFF864-907D-4A31-88FE-8A78C57AE114}"/>
    <dataValidation allowBlank="1" showInputMessage="1" showErrorMessage="1" promptTitle="Unidad de medida" prompt="Es una herramienta de medición del producto. Solo mide, no opina. Ejemplo: Técnicos capacitados." sqref="K56 K61" xr:uid="{02F52C79-9A3E-4A5D-A87D-CE881792CDC2}"/>
  </dataValidations>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67"/>
  <sheetViews>
    <sheetView topLeftCell="A14" zoomScale="77" zoomScaleNormal="77" workbookViewId="0">
      <selection activeCell="A17" sqref="A17:T37"/>
    </sheetView>
  </sheetViews>
  <sheetFormatPr baseColWidth="10" defaultColWidth="11.42578125" defaultRowHeight="15"/>
  <cols>
    <col min="1" max="1" width="11.42578125" style="38"/>
    <col min="2" max="2" width="34.5703125" style="38" customWidth="1"/>
    <col min="3" max="3" width="30" style="38" customWidth="1"/>
    <col min="4" max="4" width="46.5703125" style="38" customWidth="1"/>
    <col min="5" max="5" width="81.85546875" style="38" customWidth="1"/>
    <col min="6" max="9" width="11.42578125" style="38"/>
    <col min="10" max="10" width="67.42578125" style="38" customWidth="1"/>
    <col min="11" max="11" width="27" style="38" customWidth="1"/>
    <col min="12" max="12" width="31.5703125" style="38" customWidth="1"/>
    <col min="13" max="13" width="11.42578125" style="38"/>
    <col min="14" max="14" width="21" style="38" customWidth="1"/>
    <col min="15" max="16" width="11.42578125" style="38"/>
    <col min="17" max="17" width="31.85546875" style="38" customWidth="1"/>
    <col min="18" max="18" width="24.140625" style="38" customWidth="1"/>
    <col min="19" max="19" width="11.42578125" style="38"/>
    <col min="20" max="20" width="19.42578125" style="38" customWidth="1"/>
    <col min="21" max="16384" width="11.42578125" style="38"/>
  </cols>
  <sheetData>
    <row r="1" spans="1:20" ht="15.75" thickBot="1"/>
    <row r="2" spans="1:20" ht="16.5" thickBot="1">
      <c r="A2" s="1602"/>
      <c r="B2" s="1603"/>
      <c r="C2" s="1603"/>
      <c r="D2" s="1603"/>
      <c r="E2" s="1604"/>
      <c r="F2" s="1611" t="s">
        <v>18</v>
      </c>
      <c r="G2" s="1612"/>
      <c r="H2" s="1612"/>
      <c r="I2" s="1612"/>
      <c r="J2" s="1612"/>
      <c r="K2" s="1612"/>
      <c r="L2" s="1612"/>
      <c r="M2" s="1613"/>
      <c r="N2" s="1568" t="s">
        <v>512</v>
      </c>
      <c r="O2" s="1569"/>
      <c r="P2" s="1569"/>
      <c r="Q2" s="1569"/>
      <c r="R2" s="1569"/>
      <c r="S2" s="1569"/>
      <c r="T2" s="1570"/>
    </row>
    <row r="3" spans="1:20" ht="16.5" thickBot="1">
      <c r="A3" s="1605"/>
      <c r="B3" s="1606"/>
      <c r="C3" s="1606"/>
      <c r="D3" s="1606"/>
      <c r="E3" s="1607"/>
      <c r="F3" s="1571" t="s">
        <v>17</v>
      </c>
      <c r="G3" s="1572"/>
      <c r="H3" s="1572"/>
      <c r="I3" s="1572"/>
      <c r="J3" s="1572"/>
      <c r="K3" s="1572"/>
      <c r="L3" s="1572"/>
      <c r="M3" s="1573"/>
      <c r="N3" s="1577" t="s">
        <v>91</v>
      </c>
      <c r="O3" s="1578"/>
      <c r="P3" s="1578"/>
      <c r="Q3" s="1578"/>
      <c r="R3" s="1578"/>
      <c r="S3" s="1578"/>
      <c r="T3" s="1579"/>
    </row>
    <row r="4" spans="1:20" ht="16.5" thickBot="1">
      <c r="A4" s="1608"/>
      <c r="B4" s="1609"/>
      <c r="C4" s="1609"/>
      <c r="D4" s="1609"/>
      <c r="E4" s="1610"/>
      <c r="F4" s="1574"/>
      <c r="G4" s="1575"/>
      <c r="H4" s="1575"/>
      <c r="I4" s="1575"/>
      <c r="J4" s="1575"/>
      <c r="K4" s="1575"/>
      <c r="L4" s="1575"/>
      <c r="M4" s="1576"/>
      <c r="N4" s="1580" t="s">
        <v>8</v>
      </c>
      <c r="O4" s="1581"/>
      <c r="P4" s="1581"/>
      <c r="Q4" s="1581"/>
      <c r="R4" s="1581"/>
      <c r="S4" s="1581"/>
      <c r="T4" s="1582"/>
    </row>
    <row r="5" spans="1:20" ht="15.75">
      <c r="A5" s="62"/>
      <c r="B5" s="62"/>
      <c r="C5" s="62"/>
      <c r="D5" s="62"/>
      <c r="E5" s="62"/>
      <c r="F5" s="62"/>
      <c r="G5" s="62"/>
      <c r="H5" s="62"/>
      <c r="I5" s="62"/>
      <c r="J5" s="74"/>
      <c r="K5" s="74"/>
      <c r="L5" s="75"/>
      <c r="M5" s="75"/>
      <c r="N5" s="75"/>
      <c r="O5" s="75"/>
      <c r="P5" s="75"/>
      <c r="Q5" s="75"/>
      <c r="R5" s="75"/>
      <c r="S5" s="75"/>
      <c r="T5" s="75"/>
    </row>
    <row r="6" spans="1:20" ht="15.75">
      <c r="A6" s="1552" t="s">
        <v>10</v>
      </c>
      <c r="B6" s="1552"/>
      <c r="C6" s="1552"/>
      <c r="D6" s="1552"/>
      <c r="E6" s="1552"/>
      <c r="F6" s="1553" t="s">
        <v>211</v>
      </c>
      <c r="G6" s="1554"/>
      <c r="H6" s="1554"/>
      <c r="I6" s="1554"/>
      <c r="J6" s="1554"/>
      <c r="K6" s="1554"/>
      <c r="L6" s="1554"/>
      <c r="M6" s="1555"/>
      <c r="N6" s="75"/>
      <c r="O6" s="75"/>
      <c r="P6" s="75"/>
      <c r="Q6" s="75"/>
      <c r="R6" s="75"/>
      <c r="S6" s="75"/>
      <c r="T6" s="75"/>
    </row>
    <row r="7" spans="1:20" ht="15.75">
      <c r="A7" s="1556">
        <f t="array" aca="1" ref="A7" ca="1">+#REF!+A7:T16</f>
        <v>3</v>
      </c>
      <c r="B7" s="1552"/>
      <c r="C7" s="1552"/>
      <c r="D7" s="1552"/>
      <c r="E7" s="1552"/>
      <c r="F7" s="873">
        <v>2025</v>
      </c>
      <c r="G7" s="874"/>
      <c r="H7" s="874"/>
      <c r="I7" s="874"/>
      <c r="J7" s="874"/>
      <c r="K7" s="874"/>
      <c r="L7" s="874"/>
      <c r="M7" s="875"/>
      <c r="N7" s="75"/>
      <c r="O7" s="75"/>
      <c r="P7" s="75"/>
      <c r="Q7" s="75"/>
      <c r="R7" s="75"/>
      <c r="S7" s="75"/>
      <c r="T7" s="75"/>
    </row>
    <row r="8" spans="1:20" ht="15.75">
      <c r="A8" s="1552" t="s">
        <v>6</v>
      </c>
      <c r="B8" s="1552"/>
      <c r="C8" s="1552"/>
      <c r="D8" s="1552"/>
      <c r="E8" s="1552"/>
      <c r="F8" s="873" t="s">
        <v>745</v>
      </c>
      <c r="G8" s="874"/>
      <c r="H8" s="874"/>
      <c r="I8" s="874"/>
      <c r="J8" s="874"/>
      <c r="K8" s="874"/>
      <c r="L8" s="874"/>
      <c r="M8" s="875"/>
      <c r="N8" s="75"/>
      <c r="O8" s="75"/>
      <c r="P8" s="75"/>
      <c r="Q8" s="75"/>
      <c r="R8" s="75"/>
      <c r="S8" s="75"/>
      <c r="T8" s="75"/>
    </row>
    <row r="9" spans="1:20" ht="15.75">
      <c r="A9" s="1552" t="s">
        <v>7</v>
      </c>
      <c r="B9" s="1552"/>
      <c r="C9" s="1552"/>
      <c r="D9" s="1552"/>
      <c r="E9" s="1552"/>
      <c r="F9" s="873" t="s">
        <v>817</v>
      </c>
      <c r="G9" s="874"/>
      <c r="H9" s="874"/>
      <c r="I9" s="874"/>
      <c r="J9" s="874"/>
      <c r="K9" s="874"/>
      <c r="L9" s="874"/>
      <c r="M9" s="875"/>
      <c r="N9" s="75"/>
      <c r="O9" s="75"/>
      <c r="P9" s="75"/>
      <c r="Q9" s="75"/>
      <c r="R9" s="75"/>
      <c r="S9" s="75"/>
      <c r="T9" s="75"/>
    </row>
    <row r="10" spans="1:20" ht="16.5" thickBot="1">
      <c r="A10" s="116"/>
      <c r="B10" s="116"/>
      <c r="C10" s="116"/>
      <c r="D10" s="117"/>
      <c r="E10" s="117"/>
      <c r="F10" s="118"/>
      <c r="G10" s="117"/>
      <c r="H10" s="117"/>
      <c r="I10" s="117"/>
      <c r="J10" s="119"/>
      <c r="K10" s="120"/>
      <c r="L10" s="120"/>
      <c r="M10" s="121"/>
      <c r="N10" s="122"/>
      <c r="O10" s="122"/>
      <c r="P10" s="122"/>
      <c r="Q10" s="122"/>
      <c r="R10" s="122"/>
      <c r="S10" s="122"/>
      <c r="T10" s="122"/>
    </row>
    <row r="11" spans="1:20" ht="16.5" thickBot="1">
      <c r="A11" s="1557" t="s">
        <v>9</v>
      </c>
      <c r="B11" s="1558"/>
      <c r="C11" s="1558"/>
      <c r="D11" s="1558"/>
      <c r="E11" s="1558"/>
      <c r="F11" s="1558"/>
      <c r="G11" s="1558"/>
      <c r="H11" s="1558"/>
      <c r="I11" s="1558"/>
      <c r="J11" s="1558"/>
      <c r="K11" s="1558"/>
      <c r="L11" s="1558"/>
      <c r="M11" s="1558"/>
      <c r="N11" s="1558"/>
      <c r="O11" s="1558"/>
      <c r="P11" s="1558"/>
      <c r="Q11" s="1558"/>
      <c r="R11" s="1558"/>
      <c r="S11" s="1558"/>
      <c r="T11" s="1559"/>
    </row>
    <row r="12" spans="1:20" ht="16.5" thickBot="1">
      <c r="A12" s="123"/>
      <c r="B12" s="124"/>
      <c r="C12" s="124"/>
      <c r="D12" s="125"/>
      <c r="E12" s="125"/>
      <c r="F12" s="124"/>
      <c r="G12" s="125"/>
      <c r="H12" s="125"/>
      <c r="I12" s="125"/>
      <c r="J12" s="126"/>
      <c r="K12" s="125"/>
      <c r="L12" s="125"/>
      <c r="M12" s="124"/>
      <c r="N12" s="125"/>
      <c r="O12" s="125"/>
      <c r="P12" s="125"/>
      <c r="Q12" s="125"/>
      <c r="R12" s="125"/>
      <c r="S12" s="125"/>
      <c r="T12" s="127"/>
    </row>
    <row r="13" spans="1:20" ht="16.5" thickBot="1">
      <c r="A13" s="1588" t="s">
        <v>16</v>
      </c>
      <c r="B13" s="1589"/>
      <c r="C13" s="1589"/>
      <c r="D13" s="1589"/>
      <c r="E13" s="1589"/>
      <c r="F13" s="1589"/>
      <c r="G13" s="1589"/>
      <c r="H13" s="1589"/>
      <c r="I13" s="1589"/>
      <c r="J13" s="1589"/>
      <c r="K13" s="1589"/>
      <c r="L13" s="1590"/>
      <c r="M13" s="1591" t="s">
        <v>1</v>
      </c>
      <c r="N13" s="1592"/>
      <c r="O13" s="1592"/>
      <c r="P13" s="1592"/>
      <c r="Q13" s="1592"/>
      <c r="R13" s="1592"/>
      <c r="S13" s="1592"/>
      <c r="T13" s="1593"/>
    </row>
    <row r="14" spans="1:20" ht="32.25" customHeight="1" thickBot="1">
      <c r="A14" s="1598" t="s">
        <v>27</v>
      </c>
      <c r="B14" s="1594" t="s">
        <v>262</v>
      </c>
      <c r="C14" s="1594" t="s">
        <v>263</v>
      </c>
      <c r="D14" s="1598" t="s">
        <v>26</v>
      </c>
      <c r="E14" s="1600" t="s">
        <v>19</v>
      </c>
      <c r="F14" s="1583" t="s">
        <v>11</v>
      </c>
      <c r="G14" s="1584"/>
      <c r="H14" s="1584"/>
      <c r="I14" s="1585"/>
      <c r="J14" s="1586" t="s">
        <v>20</v>
      </c>
      <c r="K14" s="1586" t="s">
        <v>21</v>
      </c>
      <c r="L14" s="1586" t="s">
        <v>2</v>
      </c>
      <c r="M14" s="1543" t="s">
        <v>22</v>
      </c>
      <c r="N14" s="1545" t="s">
        <v>3</v>
      </c>
      <c r="O14" s="1546"/>
      <c r="P14" s="1547"/>
      <c r="Q14" s="1548" t="s">
        <v>164</v>
      </c>
      <c r="R14" s="1550" t="s">
        <v>5</v>
      </c>
      <c r="S14" s="128" t="s">
        <v>29</v>
      </c>
      <c r="T14" s="1596" t="s">
        <v>0</v>
      </c>
    </row>
    <row r="15" spans="1:20" ht="16.5" thickBot="1">
      <c r="A15" s="1599"/>
      <c r="B15" s="1595"/>
      <c r="C15" s="1595"/>
      <c r="D15" s="1599"/>
      <c r="E15" s="1601"/>
      <c r="F15" s="129" t="s">
        <v>12</v>
      </c>
      <c r="G15" s="129" t="s">
        <v>13</v>
      </c>
      <c r="H15" s="129" t="s">
        <v>14</v>
      </c>
      <c r="I15" s="129" t="s">
        <v>15</v>
      </c>
      <c r="J15" s="1587"/>
      <c r="K15" s="1587"/>
      <c r="L15" s="1587"/>
      <c r="M15" s="1544"/>
      <c r="N15" s="82" t="s">
        <v>30</v>
      </c>
      <c r="O15" s="83" t="s">
        <v>28</v>
      </c>
      <c r="P15" s="84" t="s">
        <v>31</v>
      </c>
      <c r="Q15" s="1549"/>
      <c r="R15" s="1551"/>
      <c r="S15" s="130"/>
      <c r="T15" s="1597"/>
    </row>
    <row r="16" spans="1:20" ht="15.75" thickBot="1">
      <c r="A16" s="121"/>
      <c r="B16" s="121"/>
      <c r="C16" s="121"/>
      <c r="F16" s="131"/>
      <c r="J16" s="132"/>
      <c r="L16" s="133"/>
      <c r="M16" s="121"/>
    </row>
    <row r="17" spans="1:20" ht="30" customHeight="1">
      <c r="A17" s="1626">
        <v>1</v>
      </c>
      <c r="B17" s="1628" t="s">
        <v>266</v>
      </c>
      <c r="C17" s="1628" t="s">
        <v>328</v>
      </c>
      <c r="D17" s="1566" t="s">
        <v>514</v>
      </c>
      <c r="E17" s="646" t="s">
        <v>515</v>
      </c>
      <c r="F17" s="1562">
        <v>1</v>
      </c>
      <c r="G17" s="1562"/>
      <c r="H17" s="1564"/>
      <c r="I17" s="1564"/>
      <c r="J17" s="1566" t="s">
        <v>578</v>
      </c>
      <c r="K17" s="1614"/>
      <c r="L17" s="1560"/>
      <c r="M17" s="1562">
        <v>1</v>
      </c>
      <c r="N17" s="1616">
        <v>0</v>
      </c>
      <c r="O17" s="1564">
        <v>1</v>
      </c>
      <c r="P17" s="1619" t="str">
        <f>IF(O17&lt;=V$17,"T",IF(O17&lt;$X$17,"R",IF(O17&gt;=$X$17,"P")))</f>
        <v>P</v>
      </c>
      <c r="Q17" s="1560"/>
      <c r="R17" s="1560"/>
      <c r="S17" s="1560"/>
      <c r="T17" s="1635"/>
    </row>
    <row r="18" spans="1:20" ht="30">
      <c r="A18" s="1627"/>
      <c r="B18" s="1629"/>
      <c r="C18" s="1629"/>
      <c r="D18" s="1567"/>
      <c r="E18" s="360" t="s">
        <v>516</v>
      </c>
      <c r="F18" s="1563"/>
      <c r="G18" s="1563"/>
      <c r="H18" s="1565"/>
      <c r="I18" s="1565"/>
      <c r="J18" s="1567"/>
      <c r="K18" s="1615"/>
      <c r="L18" s="1561"/>
      <c r="M18" s="1563"/>
      <c r="N18" s="1617"/>
      <c r="O18" s="1618"/>
      <c r="P18" s="1620"/>
      <c r="Q18" s="1561"/>
      <c r="R18" s="1561"/>
      <c r="S18" s="1561"/>
      <c r="T18" s="1623"/>
    </row>
    <row r="19" spans="1:20" ht="30">
      <c r="A19" s="1627"/>
      <c r="B19" s="1629"/>
      <c r="C19" s="1629"/>
      <c r="D19" s="1567"/>
      <c r="E19" s="360" t="s">
        <v>517</v>
      </c>
      <c r="F19" s="1563"/>
      <c r="G19" s="1563"/>
      <c r="H19" s="1565"/>
      <c r="I19" s="1565"/>
      <c r="J19" s="1567"/>
      <c r="K19" s="1615"/>
      <c r="L19" s="1561"/>
      <c r="M19" s="1563"/>
      <c r="N19" s="1617"/>
      <c r="O19" s="1618"/>
      <c r="P19" s="1620"/>
      <c r="Q19" s="1561"/>
      <c r="R19" s="1561"/>
      <c r="S19" s="1561"/>
      <c r="T19" s="1623"/>
    </row>
    <row r="20" spans="1:20">
      <c r="A20" s="1627"/>
      <c r="B20" s="1629"/>
      <c r="C20" s="1629"/>
      <c r="D20" s="1567"/>
      <c r="E20" s="360" t="s">
        <v>518</v>
      </c>
      <c r="F20" s="1563"/>
      <c r="G20" s="1563"/>
      <c r="H20" s="1565"/>
      <c r="I20" s="1565"/>
      <c r="J20" s="1567"/>
      <c r="K20" s="1615"/>
      <c r="L20" s="1561"/>
      <c r="M20" s="1563"/>
      <c r="N20" s="1617"/>
      <c r="O20" s="1618"/>
      <c r="P20" s="1620"/>
      <c r="Q20" s="1561"/>
      <c r="R20" s="1561"/>
      <c r="S20" s="1561"/>
      <c r="T20" s="1623"/>
    </row>
    <row r="21" spans="1:20" ht="30" customHeight="1">
      <c r="A21" s="1627"/>
      <c r="B21" s="1629"/>
      <c r="C21" s="1629"/>
      <c r="D21" s="1621" t="s">
        <v>519</v>
      </c>
      <c r="E21" s="360" t="s">
        <v>520</v>
      </c>
      <c r="F21" s="1563">
        <v>1</v>
      </c>
      <c r="G21" s="1563"/>
      <c r="H21" s="1618"/>
      <c r="I21" s="1618"/>
      <c r="J21" s="1567" t="s">
        <v>579</v>
      </c>
      <c r="K21" s="1561"/>
      <c r="L21" s="1561"/>
      <c r="M21" s="1563">
        <v>1</v>
      </c>
      <c r="N21" s="1617">
        <f>IF(M21&lt;1,M21-AVERAGE(F21:I21),M21-(SUM(F21:I21)))</f>
        <v>0</v>
      </c>
      <c r="O21" s="1618">
        <v>1</v>
      </c>
      <c r="P21" s="1620" t="str">
        <f>IF(O21&lt;=V$17,"T",IF(O21&lt;$X$17,"R",IF(O21&gt;=$X$17,"P")))</f>
        <v>P</v>
      </c>
      <c r="Q21" s="1561"/>
      <c r="R21" s="1561"/>
      <c r="S21" s="1561"/>
      <c r="T21" s="1623"/>
    </row>
    <row r="22" spans="1:20" ht="30">
      <c r="A22" s="1627"/>
      <c r="B22" s="1629"/>
      <c r="C22" s="1629"/>
      <c r="D22" s="1621"/>
      <c r="E22" s="360" t="s">
        <v>521</v>
      </c>
      <c r="F22" s="1563"/>
      <c r="G22" s="1563"/>
      <c r="H22" s="1618"/>
      <c r="I22" s="1618"/>
      <c r="J22" s="1567"/>
      <c r="K22" s="1561"/>
      <c r="L22" s="1561"/>
      <c r="M22" s="1563"/>
      <c r="N22" s="1617"/>
      <c r="O22" s="1618"/>
      <c r="P22" s="1620"/>
      <c r="Q22" s="1561"/>
      <c r="R22" s="1561"/>
      <c r="S22" s="1561"/>
      <c r="T22" s="1623"/>
    </row>
    <row r="23" spans="1:20" ht="30">
      <c r="A23" s="1627"/>
      <c r="B23" s="1629"/>
      <c r="C23" s="1629"/>
      <c r="D23" s="1621"/>
      <c r="E23" s="360" t="s">
        <v>522</v>
      </c>
      <c r="F23" s="1563"/>
      <c r="G23" s="1563"/>
      <c r="H23" s="1618"/>
      <c r="I23" s="1618"/>
      <c r="J23" s="1567"/>
      <c r="K23" s="1561"/>
      <c r="L23" s="1561"/>
      <c r="M23" s="1563"/>
      <c r="N23" s="1617"/>
      <c r="O23" s="1618"/>
      <c r="P23" s="1620"/>
      <c r="Q23" s="1561"/>
      <c r="R23" s="1561"/>
      <c r="S23" s="1561"/>
      <c r="T23" s="1623"/>
    </row>
    <row r="24" spans="1:20" ht="30">
      <c r="A24" s="1627">
        <v>2</v>
      </c>
      <c r="B24" s="1631" t="s">
        <v>277</v>
      </c>
      <c r="C24" s="1629" t="s">
        <v>347</v>
      </c>
      <c r="D24" s="1621"/>
      <c r="E24" s="360" t="s">
        <v>523</v>
      </c>
      <c r="F24" s="1563"/>
      <c r="G24" s="1563"/>
      <c r="H24" s="1618"/>
      <c r="I24" s="1618"/>
      <c r="J24" s="1567"/>
      <c r="K24" s="1561"/>
      <c r="L24" s="1561"/>
      <c r="M24" s="1563"/>
      <c r="N24" s="1617"/>
      <c r="O24" s="1618"/>
      <c r="P24" s="1620"/>
      <c r="Q24" s="1561"/>
      <c r="R24" s="1561"/>
      <c r="S24" s="1561"/>
      <c r="T24" s="1623"/>
    </row>
    <row r="25" spans="1:20" ht="45" customHeight="1">
      <c r="A25" s="1627"/>
      <c r="B25" s="1631"/>
      <c r="C25" s="1629"/>
      <c r="D25" s="1621" t="s">
        <v>212</v>
      </c>
      <c r="E25" s="360" t="s">
        <v>524</v>
      </c>
      <c r="F25" s="1563">
        <v>1</v>
      </c>
      <c r="G25" s="1622"/>
      <c r="H25" s="1622"/>
      <c r="I25" s="1563"/>
      <c r="J25" s="1567" t="s">
        <v>580</v>
      </c>
      <c r="K25" s="1625"/>
      <c r="L25" s="1565"/>
      <c r="M25" s="1563">
        <v>1</v>
      </c>
      <c r="N25" s="1617">
        <f>IF(M25&lt;1,M25-AVERAGE(F25:I25),M25-(SUM(F25:I25)))</f>
        <v>0</v>
      </c>
      <c r="O25" s="1618">
        <v>1</v>
      </c>
      <c r="P25" s="1624" t="s">
        <v>350</v>
      </c>
      <c r="Q25" s="1565"/>
      <c r="R25" s="1565"/>
      <c r="S25" s="1565"/>
      <c r="T25" s="1634"/>
    </row>
    <row r="26" spans="1:20" ht="30">
      <c r="A26" s="1627"/>
      <c r="B26" s="1631"/>
      <c r="C26" s="1629"/>
      <c r="D26" s="1621"/>
      <c r="E26" s="360" t="s">
        <v>525</v>
      </c>
      <c r="F26" s="1622"/>
      <c r="G26" s="1622"/>
      <c r="H26" s="1622"/>
      <c r="I26" s="1563"/>
      <c r="J26" s="1567"/>
      <c r="K26" s="1625"/>
      <c r="L26" s="1565"/>
      <c r="M26" s="1563"/>
      <c r="N26" s="1617"/>
      <c r="O26" s="1618"/>
      <c r="P26" s="1624"/>
      <c r="Q26" s="1565"/>
      <c r="R26" s="1565"/>
      <c r="S26" s="1565"/>
      <c r="T26" s="1634"/>
    </row>
    <row r="27" spans="1:20" ht="30" customHeight="1">
      <c r="A27" s="1627"/>
      <c r="B27" s="1631"/>
      <c r="C27" s="1629"/>
      <c r="D27" s="1621" t="s">
        <v>526</v>
      </c>
      <c r="E27" s="360" t="s">
        <v>527</v>
      </c>
      <c r="F27" s="1563">
        <v>1</v>
      </c>
      <c r="G27" s="1622"/>
      <c r="H27" s="1622"/>
      <c r="I27" s="1622"/>
      <c r="J27" s="1567" t="s">
        <v>528</v>
      </c>
      <c r="K27" s="1615"/>
      <c r="L27" s="1561"/>
      <c r="M27" s="1622">
        <v>100</v>
      </c>
      <c r="N27" s="1617">
        <v>0</v>
      </c>
      <c r="O27" s="1618">
        <v>1</v>
      </c>
      <c r="P27" s="1624" t="s">
        <v>350</v>
      </c>
      <c r="Q27" s="1561"/>
      <c r="R27" s="1561"/>
      <c r="S27" s="1561"/>
      <c r="T27" s="1623"/>
    </row>
    <row r="28" spans="1:20" ht="30">
      <c r="A28" s="1627"/>
      <c r="B28" s="1631"/>
      <c r="C28" s="1629"/>
      <c r="D28" s="1621"/>
      <c r="E28" s="360" t="s">
        <v>529</v>
      </c>
      <c r="F28" s="1622"/>
      <c r="G28" s="1622"/>
      <c r="H28" s="1622"/>
      <c r="I28" s="1622"/>
      <c r="J28" s="1567"/>
      <c r="K28" s="1615"/>
      <c r="L28" s="1561"/>
      <c r="M28" s="1622"/>
      <c r="N28" s="1617"/>
      <c r="O28" s="1618"/>
      <c r="P28" s="1624"/>
      <c r="Q28" s="1561"/>
      <c r="R28" s="1561"/>
      <c r="S28" s="1561"/>
      <c r="T28" s="1623"/>
    </row>
    <row r="29" spans="1:20" ht="30" customHeight="1">
      <c r="A29" s="1627"/>
      <c r="B29" s="1631"/>
      <c r="C29" s="1629"/>
      <c r="D29" s="1621" t="s">
        <v>530</v>
      </c>
      <c r="E29" s="647" t="s">
        <v>531</v>
      </c>
      <c r="F29" s="1563">
        <v>1</v>
      </c>
      <c r="G29" s="1622"/>
      <c r="H29" s="1565"/>
      <c r="I29" s="1618"/>
      <c r="J29" s="1567" t="s">
        <v>581</v>
      </c>
      <c r="K29" s="1615"/>
      <c r="L29" s="1561"/>
      <c r="M29" s="1563">
        <v>1</v>
      </c>
      <c r="N29" s="1617">
        <v>0</v>
      </c>
      <c r="O29" s="1618">
        <v>1</v>
      </c>
      <c r="P29" s="1624" t="s">
        <v>350</v>
      </c>
      <c r="Q29" s="1561"/>
      <c r="R29" s="1561"/>
      <c r="S29" s="1561"/>
      <c r="T29" s="1623"/>
    </row>
    <row r="30" spans="1:20">
      <c r="A30" s="1627"/>
      <c r="B30" s="1631"/>
      <c r="C30" s="1629"/>
      <c r="D30" s="1621"/>
      <c r="E30" s="360" t="s">
        <v>532</v>
      </c>
      <c r="F30" s="1622"/>
      <c r="G30" s="1622"/>
      <c r="H30" s="1565"/>
      <c r="I30" s="1618"/>
      <c r="J30" s="1567"/>
      <c r="K30" s="1615"/>
      <c r="L30" s="1561"/>
      <c r="M30" s="1563"/>
      <c r="N30" s="1617"/>
      <c r="O30" s="1618"/>
      <c r="P30" s="1624"/>
      <c r="Q30" s="1561"/>
      <c r="R30" s="1561"/>
      <c r="S30" s="1561"/>
      <c r="T30" s="1623"/>
    </row>
    <row r="31" spans="1:20">
      <c r="A31" s="1627"/>
      <c r="B31" s="1631"/>
      <c r="C31" s="1629"/>
      <c r="D31" s="1621"/>
      <c r="E31" s="360" t="s">
        <v>533</v>
      </c>
      <c r="F31" s="1622"/>
      <c r="G31" s="1622"/>
      <c r="H31" s="1565"/>
      <c r="I31" s="1618"/>
      <c r="J31" s="1567"/>
      <c r="K31" s="1615"/>
      <c r="L31" s="1561"/>
      <c r="M31" s="1563"/>
      <c r="N31" s="1617"/>
      <c r="O31" s="1618"/>
      <c r="P31" s="1624"/>
      <c r="Q31" s="1561"/>
      <c r="R31" s="1561"/>
      <c r="S31" s="1561"/>
      <c r="T31" s="1623"/>
    </row>
    <row r="32" spans="1:20">
      <c r="A32" s="1627"/>
      <c r="B32" s="1631"/>
      <c r="C32" s="1629"/>
      <c r="D32" s="1621"/>
      <c r="E32" s="360" t="s">
        <v>534</v>
      </c>
      <c r="F32" s="1622"/>
      <c r="G32" s="1622"/>
      <c r="H32" s="1565"/>
      <c r="I32" s="1618"/>
      <c r="J32" s="1567"/>
      <c r="K32" s="1615"/>
      <c r="L32" s="1561"/>
      <c r="M32" s="1563"/>
      <c r="N32" s="1617"/>
      <c r="O32" s="1618"/>
      <c r="P32" s="1624"/>
      <c r="Q32" s="1561"/>
      <c r="R32" s="1561"/>
      <c r="S32" s="1561"/>
      <c r="T32" s="1623"/>
    </row>
    <row r="33" spans="1:20" ht="30">
      <c r="A33" s="1627"/>
      <c r="B33" s="1631"/>
      <c r="C33" s="1629"/>
      <c r="D33" s="1621"/>
      <c r="E33" s="360" t="s">
        <v>535</v>
      </c>
      <c r="F33" s="1622"/>
      <c r="G33" s="1622"/>
      <c r="H33" s="1565"/>
      <c r="I33" s="1618"/>
      <c r="J33" s="1567"/>
      <c r="K33" s="1615"/>
      <c r="L33" s="1561"/>
      <c r="M33" s="1563"/>
      <c r="N33" s="1617"/>
      <c r="O33" s="1618"/>
      <c r="P33" s="1624"/>
      <c r="Q33" s="1561"/>
      <c r="R33" s="1561"/>
      <c r="S33" s="1561"/>
      <c r="T33" s="1623"/>
    </row>
    <row r="34" spans="1:20" ht="30" customHeight="1">
      <c r="A34" s="1627"/>
      <c r="B34" s="1631"/>
      <c r="C34" s="1629"/>
      <c r="D34" s="1621" t="s">
        <v>536</v>
      </c>
      <c r="E34" s="360" t="s">
        <v>537</v>
      </c>
      <c r="F34" s="1563">
        <v>1</v>
      </c>
      <c r="G34" s="1622"/>
      <c r="H34" s="1565"/>
      <c r="I34" s="1618"/>
      <c r="J34" s="1567" t="s">
        <v>582</v>
      </c>
      <c r="K34" s="1615"/>
      <c r="L34" s="1561"/>
      <c r="M34" s="1563">
        <v>1</v>
      </c>
      <c r="N34" s="1617">
        <f>IF(M34&lt;1,M34-AVERAGE(F34:I34),M34-(SUM(F34:I34)))</f>
        <v>0</v>
      </c>
      <c r="O34" s="1618">
        <f>IF(M34&lt;1,(AVERAGE(F34:I34)/M34),SUM(F34:I34)/M34)</f>
        <v>1</v>
      </c>
      <c r="P34" s="1624" t="s">
        <v>350</v>
      </c>
      <c r="Q34" s="1561"/>
      <c r="R34" s="1561"/>
      <c r="S34" s="1561"/>
      <c r="T34" s="1623"/>
    </row>
    <row r="35" spans="1:20">
      <c r="A35" s="1627"/>
      <c r="B35" s="1631"/>
      <c r="C35" s="1629"/>
      <c r="D35" s="1621"/>
      <c r="E35" s="360" t="s">
        <v>538</v>
      </c>
      <c r="F35" s="1622"/>
      <c r="G35" s="1622"/>
      <c r="H35" s="1565"/>
      <c r="I35" s="1618"/>
      <c r="J35" s="1567"/>
      <c r="K35" s="1615"/>
      <c r="L35" s="1561"/>
      <c r="M35" s="1563"/>
      <c r="N35" s="1617"/>
      <c r="O35" s="1618"/>
      <c r="P35" s="1624"/>
      <c r="Q35" s="1561"/>
      <c r="R35" s="1561"/>
      <c r="S35" s="1561"/>
      <c r="T35" s="1623"/>
    </row>
    <row r="36" spans="1:20" ht="30">
      <c r="A36" s="1627"/>
      <c r="B36" s="1631"/>
      <c r="C36" s="1629"/>
      <c r="D36" s="1621"/>
      <c r="E36" s="360" t="s">
        <v>539</v>
      </c>
      <c r="F36" s="1622"/>
      <c r="G36" s="1622"/>
      <c r="H36" s="1565"/>
      <c r="I36" s="1618"/>
      <c r="J36" s="1567"/>
      <c r="K36" s="1615"/>
      <c r="L36" s="1561"/>
      <c r="M36" s="1563"/>
      <c r="N36" s="1617"/>
      <c r="O36" s="1618"/>
      <c r="P36" s="1624"/>
      <c r="Q36" s="1561"/>
      <c r="R36" s="1561"/>
      <c r="S36" s="1561"/>
      <c r="T36" s="1623"/>
    </row>
    <row r="37" spans="1:20" ht="63" thickBot="1">
      <c r="A37" s="1630"/>
      <c r="B37" s="1632"/>
      <c r="C37" s="1633"/>
      <c r="D37" s="648" t="s">
        <v>540</v>
      </c>
      <c r="E37" s="649" t="s">
        <v>541</v>
      </c>
      <c r="F37" s="179">
        <v>1</v>
      </c>
      <c r="G37" s="650"/>
      <c r="H37" s="651"/>
      <c r="I37" s="651"/>
      <c r="J37" s="652" t="s">
        <v>1183</v>
      </c>
      <c r="K37" s="180"/>
      <c r="L37" s="653"/>
      <c r="M37" s="179">
        <v>1</v>
      </c>
      <c r="N37" s="181">
        <f>IF(M37&lt;1,M37-AVERAGE(F37:I37),M37-(SUM(F37:I37)))</f>
        <v>0</v>
      </c>
      <c r="O37" s="651">
        <f>IF(M37&lt;1,(AVERAGE(F37:I37)/M37),SUM(F37:I37)/M37)</f>
        <v>1</v>
      </c>
      <c r="P37" s="182" t="str">
        <f>IF(O37&lt;=V$17,"T",IF(O37&lt;$X$17,"R",IF(O37&gt;=$X$17,"P")))</f>
        <v>P</v>
      </c>
      <c r="Q37" s="653"/>
      <c r="R37" s="653"/>
      <c r="S37" s="653"/>
      <c r="T37" s="654"/>
    </row>
    <row r="38" spans="1:20" ht="15" customHeight="1" thickBot="1">
      <c r="P38" s="164"/>
      <c r="Q38" s="178"/>
    </row>
    <row r="39" spans="1:20" ht="15.75">
      <c r="A39" s="118" t="s">
        <v>24</v>
      </c>
      <c r="B39" s="160"/>
      <c r="C39" s="160"/>
      <c r="D39" s="160"/>
      <c r="E39" s="160"/>
      <c r="P39" s="164"/>
    </row>
    <row r="40" spans="1:20" ht="15" customHeight="1">
      <c r="A40" s="121"/>
      <c r="B40" s="158"/>
      <c r="C40" s="158"/>
      <c r="D40" s="158"/>
      <c r="E40" s="158"/>
      <c r="P40" s="164"/>
    </row>
    <row r="41" spans="1:20">
      <c r="A41" s="159" t="s">
        <v>213</v>
      </c>
      <c r="B41" s="158"/>
      <c r="C41" s="158"/>
      <c r="D41" s="158"/>
      <c r="E41" s="158"/>
    </row>
    <row r="44" spans="1:20" ht="30" customHeight="1"/>
    <row r="48" spans="1:20" ht="30" customHeight="1"/>
    <row r="52" ht="30" customHeight="1"/>
    <row r="55" ht="45" customHeight="1"/>
    <row r="57" ht="30" customHeight="1"/>
    <row r="59" ht="30" customHeight="1"/>
    <row r="62" ht="30" customHeight="1"/>
    <row r="67" ht="30" customHeight="1"/>
  </sheetData>
  <mergeCells count="133">
    <mergeCell ref="Q34:Q36"/>
    <mergeCell ref="R34:R36"/>
    <mergeCell ref="S34:S36"/>
    <mergeCell ref="T34:T36"/>
    <mergeCell ref="A17:A23"/>
    <mergeCell ref="B17:B23"/>
    <mergeCell ref="C17:C23"/>
    <mergeCell ref="A24:A37"/>
    <mergeCell ref="B24:B37"/>
    <mergeCell ref="C24:C37"/>
    <mergeCell ref="R25:R26"/>
    <mergeCell ref="S25:S26"/>
    <mergeCell ref="T25:T26"/>
    <mergeCell ref="D27:D28"/>
    <mergeCell ref="F27:F28"/>
    <mergeCell ref="T17:T20"/>
    <mergeCell ref="D21:D24"/>
    <mergeCell ref="F21:F24"/>
    <mergeCell ref="G21:G24"/>
    <mergeCell ref="H21:H24"/>
    <mergeCell ref="I21:I24"/>
    <mergeCell ref="J21:J24"/>
    <mergeCell ref="K21:K24"/>
    <mergeCell ref="L21:L24"/>
    <mergeCell ref="R21:R24"/>
    <mergeCell ref="S21:S24"/>
    <mergeCell ref="T21:T24"/>
    <mergeCell ref="D29:D33"/>
    <mergeCell ref="F29:F33"/>
    <mergeCell ref="K29:K33"/>
    <mergeCell ref="L29:L33"/>
    <mergeCell ref="M29:M33"/>
    <mergeCell ref="N29:N33"/>
    <mergeCell ref="O29:O33"/>
    <mergeCell ref="P29:P33"/>
    <mergeCell ref="Q29:Q33"/>
    <mergeCell ref="R29:R33"/>
    <mergeCell ref="S29:S33"/>
    <mergeCell ref="L25:L26"/>
    <mergeCell ref="M25:M26"/>
    <mergeCell ref="N25:N26"/>
    <mergeCell ref="O25:O26"/>
    <mergeCell ref="P25:P26"/>
    <mergeCell ref="Q25:Q26"/>
    <mergeCell ref="D25:D26"/>
    <mergeCell ref="F25:F26"/>
    <mergeCell ref="Q21:Q24"/>
    <mergeCell ref="N34:N36"/>
    <mergeCell ref="O34:O36"/>
    <mergeCell ref="P34:P36"/>
    <mergeCell ref="G29:G33"/>
    <mergeCell ref="H29:H33"/>
    <mergeCell ref="I29:I33"/>
    <mergeCell ref="J29:J33"/>
    <mergeCell ref="M21:M24"/>
    <mergeCell ref="N21:N24"/>
    <mergeCell ref="O21:O24"/>
    <mergeCell ref="P21:P24"/>
    <mergeCell ref="G25:G26"/>
    <mergeCell ref="H25:H26"/>
    <mergeCell ref="I25:I26"/>
    <mergeCell ref="J25:J26"/>
    <mergeCell ref="K25:K26"/>
    <mergeCell ref="D34:D36"/>
    <mergeCell ref="F34:F36"/>
    <mergeCell ref="G34:G36"/>
    <mergeCell ref="H34:H36"/>
    <mergeCell ref="I34:I36"/>
    <mergeCell ref="J34:J36"/>
    <mergeCell ref="T29:T33"/>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K34:K36"/>
    <mergeCell ref="L34:L36"/>
    <mergeCell ref="M34:M36"/>
    <mergeCell ref="D17:D20"/>
    <mergeCell ref="F17:F20"/>
    <mergeCell ref="K17:K20"/>
    <mergeCell ref="L17:L20"/>
    <mergeCell ref="M17:M20"/>
    <mergeCell ref="N17:N20"/>
    <mergeCell ref="O17:O20"/>
    <mergeCell ref="P17:P20"/>
    <mergeCell ref="Q17:Q20"/>
    <mergeCell ref="R17:R20"/>
    <mergeCell ref="S17:S20"/>
    <mergeCell ref="G17:G20"/>
    <mergeCell ref="H17:H20"/>
    <mergeCell ref="I17:I20"/>
    <mergeCell ref="J17:J20"/>
    <mergeCell ref="N2:T2"/>
    <mergeCell ref="F3:M4"/>
    <mergeCell ref="N3:T3"/>
    <mergeCell ref="N4:T4"/>
    <mergeCell ref="F14:I14"/>
    <mergeCell ref="J14:J15"/>
    <mergeCell ref="A13:L13"/>
    <mergeCell ref="M13:T13"/>
    <mergeCell ref="B14:B15"/>
    <mergeCell ref="C14:C15"/>
    <mergeCell ref="T14:T15"/>
    <mergeCell ref="A14:A15"/>
    <mergeCell ref="D14:D15"/>
    <mergeCell ref="E14:E15"/>
    <mergeCell ref="A2:E4"/>
    <mergeCell ref="F2:M2"/>
    <mergeCell ref="K14:K15"/>
    <mergeCell ref="L14:L15"/>
    <mergeCell ref="M14:M15"/>
    <mergeCell ref="N14:P14"/>
    <mergeCell ref="Q14:Q15"/>
    <mergeCell ref="R14:R15"/>
    <mergeCell ref="A6:E6"/>
    <mergeCell ref="F6:M6"/>
    <mergeCell ref="A7:E7"/>
    <mergeCell ref="F7:M7"/>
    <mergeCell ref="A8:E8"/>
    <mergeCell ref="F8:M8"/>
    <mergeCell ref="A9:E9"/>
    <mergeCell ref="F9:M9"/>
    <mergeCell ref="A11:T11"/>
  </mergeCells>
  <conditionalFormatting sqref="P17">
    <cfRule type="containsText" dxfId="65" priority="9" stopIfTrue="1" operator="containsText" text="P">
      <formula>NOT(ISERROR(SEARCH("P",P17)))</formula>
    </cfRule>
    <cfRule type="containsText" dxfId="64" priority="10" stopIfTrue="1" operator="containsText" text="R">
      <formula>NOT(ISERROR(SEARCH("R",P17)))</formula>
    </cfRule>
    <cfRule type="containsText" dxfId="63" priority="11" operator="containsText" text="T">
      <formula>NOT(ISERROR(SEARCH("T",P17)))</formula>
    </cfRule>
    <cfRule type="iconSet" priority="12">
      <iconSet iconSet="3Symbols2">
        <cfvo type="percent" val="0"/>
        <cfvo type="percent" val="0.74"/>
        <cfvo type="percent" val="0.85"/>
      </iconSet>
    </cfRule>
  </conditionalFormatting>
  <conditionalFormatting sqref="P21">
    <cfRule type="containsText" dxfId="62" priority="5" stopIfTrue="1" operator="containsText" text="P">
      <formula>NOT(ISERROR(SEARCH("P",P21)))</formula>
    </cfRule>
    <cfRule type="containsText" dxfId="61" priority="6" stopIfTrue="1" operator="containsText" text="R">
      <formula>NOT(ISERROR(SEARCH("R",P21)))</formula>
    </cfRule>
    <cfRule type="containsText" dxfId="60" priority="7" operator="containsText" text="T">
      <formula>NOT(ISERROR(SEARCH("T",P21)))</formula>
    </cfRule>
    <cfRule type="iconSet" priority="8">
      <iconSet iconSet="3Symbols2">
        <cfvo type="percent" val="0"/>
        <cfvo type="percent" val="0.74"/>
        <cfvo type="percent" val="0.85"/>
      </iconSet>
    </cfRule>
  </conditionalFormatting>
  <conditionalFormatting sqref="P25 P27 P29 P34">
    <cfRule type="containsText" dxfId="59" priority="16" stopIfTrue="1" operator="containsText" text="P">
      <formula>NOT(ISERROR(SEARCH("P",P25)))</formula>
    </cfRule>
    <cfRule type="containsText" dxfId="58" priority="17" stopIfTrue="1" operator="containsText" text="R">
      <formula>NOT(ISERROR(SEARCH("R",P25)))</formula>
    </cfRule>
    <cfRule type="containsText" dxfId="57" priority="18" operator="containsText" text="T">
      <formula>NOT(ISERROR(SEARCH("T",P25)))</formula>
    </cfRule>
  </conditionalFormatting>
  <conditionalFormatting sqref="P29 P25 P27 P34">
    <cfRule type="iconSet" priority="19">
      <iconSet iconSet="3Symbols2">
        <cfvo type="percent" val="0"/>
        <cfvo type="percent" val="0.74"/>
        <cfvo type="percent" val="0.85"/>
      </iconSet>
    </cfRule>
  </conditionalFormatting>
  <conditionalFormatting sqref="P37">
    <cfRule type="containsText" dxfId="56" priority="1" stopIfTrue="1" operator="containsText" text="P">
      <formula>NOT(ISERROR(SEARCH("P",P37)))</formula>
    </cfRule>
    <cfRule type="containsText" dxfId="55" priority="2" stopIfTrue="1" operator="containsText" text="R">
      <formula>NOT(ISERROR(SEARCH("R",P37)))</formula>
    </cfRule>
    <cfRule type="containsText" dxfId="54" priority="3" operator="containsText" text="T">
      <formula>NOT(ISERROR(SEARCH("T",P37)))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5"/>
  <sheetViews>
    <sheetView zoomScale="68" zoomScaleNormal="68" workbookViewId="0">
      <selection activeCell="A17" sqref="A17:T39"/>
    </sheetView>
  </sheetViews>
  <sheetFormatPr baseColWidth="10" defaultColWidth="11.42578125" defaultRowHeight="15"/>
  <cols>
    <col min="1" max="1" width="11.5703125" style="38" bestFit="1" customWidth="1"/>
    <col min="2" max="2" width="39.140625" style="38" customWidth="1"/>
    <col min="3" max="3" width="36.140625" style="38" customWidth="1"/>
    <col min="4" max="4" width="37.7109375" style="38" customWidth="1"/>
    <col min="5" max="5" width="44" style="38" customWidth="1"/>
    <col min="6" max="6" width="13.42578125" style="121" customWidth="1"/>
    <col min="7" max="7" width="7.140625" style="38" bestFit="1" customWidth="1"/>
    <col min="8" max="8" width="8" style="38" customWidth="1"/>
    <col min="9" max="9" width="7" style="38" customWidth="1"/>
    <col min="10" max="10" width="42.28515625" style="38" customWidth="1"/>
    <col min="11" max="11" width="18.7109375" style="38" customWidth="1"/>
    <col min="12" max="12" width="29.7109375" style="38" customWidth="1"/>
    <col min="13" max="13" width="11.5703125" style="38" bestFit="1" customWidth="1"/>
    <col min="14" max="14" width="12.5703125" style="38" customWidth="1"/>
    <col min="15" max="15" width="11.5703125" style="38" bestFit="1" customWidth="1"/>
    <col min="16" max="16" width="11.42578125" style="38"/>
    <col min="17" max="17" width="26.140625" style="38" customWidth="1"/>
    <col min="18" max="18" width="26.28515625" style="38" customWidth="1"/>
    <col min="19" max="19" width="11.42578125" style="38"/>
    <col min="20" max="20" width="27.28515625" style="38" customWidth="1"/>
    <col min="21" max="16384" width="11.42578125" style="38"/>
  </cols>
  <sheetData>
    <row r="1" spans="1:20" ht="15.75" thickBot="1"/>
    <row r="2" spans="1:20" ht="16.5" thickBot="1">
      <c r="A2" s="1602"/>
      <c r="B2" s="1603"/>
      <c r="C2" s="1603"/>
      <c r="D2" s="1603"/>
      <c r="E2" s="1604"/>
      <c r="F2" s="1611" t="s">
        <v>18</v>
      </c>
      <c r="G2" s="1612"/>
      <c r="H2" s="1612"/>
      <c r="I2" s="1612"/>
      <c r="J2" s="1612"/>
      <c r="K2" s="1612"/>
      <c r="L2" s="1612"/>
      <c r="M2" s="1613"/>
      <c r="N2" s="1568" t="s">
        <v>513</v>
      </c>
      <c r="O2" s="1569"/>
      <c r="P2" s="1569"/>
      <c r="Q2" s="1569"/>
      <c r="R2" s="1569"/>
      <c r="S2" s="1569"/>
      <c r="T2" s="1570"/>
    </row>
    <row r="3" spans="1:20" ht="16.5" thickBot="1">
      <c r="A3" s="1605"/>
      <c r="B3" s="1606"/>
      <c r="C3" s="1606"/>
      <c r="D3" s="1606"/>
      <c r="E3" s="1607"/>
      <c r="F3" s="1571" t="s">
        <v>17</v>
      </c>
      <c r="G3" s="1572"/>
      <c r="H3" s="1572"/>
      <c r="I3" s="1572"/>
      <c r="J3" s="1572"/>
      <c r="K3" s="1572"/>
      <c r="L3" s="1572"/>
      <c r="M3" s="1573"/>
      <c r="N3" s="1577" t="s">
        <v>23</v>
      </c>
      <c r="O3" s="1578"/>
      <c r="P3" s="1578"/>
      <c r="Q3" s="1578"/>
      <c r="R3" s="1578"/>
      <c r="S3" s="1578"/>
      <c r="T3" s="1579"/>
    </row>
    <row r="4" spans="1:20" ht="16.5" thickBot="1">
      <c r="A4" s="1608"/>
      <c r="B4" s="1609"/>
      <c r="C4" s="1609"/>
      <c r="D4" s="1609"/>
      <c r="E4" s="1610"/>
      <c r="F4" s="1574"/>
      <c r="G4" s="1575"/>
      <c r="H4" s="1575"/>
      <c r="I4" s="1575"/>
      <c r="J4" s="1575"/>
      <c r="K4" s="1575"/>
      <c r="L4" s="1575"/>
      <c r="M4" s="1576"/>
      <c r="N4" s="1580" t="s">
        <v>8</v>
      </c>
      <c r="O4" s="1581"/>
      <c r="P4" s="1581"/>
      <c r="Q4" s="1581"/>
      <c r="R4" s="1581"/>
      <c r="S4" s="1581"/>
      <c r="T4" s="1582"/>
    </row>
    <row r="5" spans="1:20" ht="15.75">
      <c r="A5" s="62"/>
      <c r="B5" s="62"/>
      <c r="C5" s="62"/>
      <c r="D5" s="62"/>
      <c r="E5" s="62"/>
      <c r="F5" s="106"/>
      <c r="G5" s="62"/>
      <c r="H5" s="62"/>
      <c r="I5" s="62"/>
      <c r="J5" s="74"/>
      <c r="K5" s="74"/>
      <c r="L5" s="75"/>
      <c r="M5" s="75"/>
      <c r="N5" s="75"/>
      <c r="O5" s="75"/>
      <c r="P5" s="75"/>
      <c r="Q5" s="75"/>
      <c r="R5" s="75"/>
      <c r="S5" s="75"/>
      <c r="T5" s="75"/>
    </row>
    <row r="6" spans="1:20" ht="15.75">
      <c r="A6" s="1552" t="s">
        <v>10</v>
      </c>
      <c r="B6" s="1552"/>
      <c r="C6" s="1552"/>
      <c r="D6" s="1552"/>
      <c r="E6" s="1552"/>
      <c r="F6" s="1553" t="s">
        <v>187</v>
      </c>
      <c r="G6" s="1554"/>
      <c r="H6" s="1554"/>
      <c r="I6" s="1554"/>
      <c r="J6" s="1554"/>
      <c r="K6" s="1554"/>
      <c r="L6" s="1554"/>
      <c r="M6" s="1555"/>
      <c r="N6" s="75"/>
      <c r="O6" s="75"/>
      <c r="P6" s="75"/>
      <c r="Q6" s="75"/>
      <c r="R6" s="75"/>
      <c r="S6" s="75"/>
      <c r="T6" s="75"/>
    </row>
    <row r="7" spans="1:20" ht="15.75">
      <c r="A7" s="1552" t="s">
        <v>25</v>
      </c>
      <c r="B7" s="1552"/>
      <c r="C7" s="1552"/>
      <c r="D7" s="1552"/>
      <c r="E7" s="1552"/>
      <c r="F7" s="873">
        <v>2025</v>
      </c>
      <c r="G7" s="874"/>
      <c r="H7" s="874"/>
      <c r="I7" s="874"/>
      <c r="J7" s="874"/>
      <c r="K7" s="874"/>
      <c r="L7" s="874"/>
      <c r="M7" s="875"/>
      <c r="N7" s="75"/>
      <c r="O7" s="75"/>
      <c r="P7" s="75"/>
      <c r="Q7" s="75"/>
      <c r="R7" s="75"/>
      <c r="S7" s="75"/>
      <c r="T7" s="75"/>
    </row>
    <row r="8" spans="1:20" ht="15.75">
      <c r="A8" s="1552" t="s">
        <v>6</v>
      </c>
      <c r="B8" s="1552"/>
      <c r="C8" s="1552"/>
      <c r="D8" s="1552"/>
      <c r="E8" s="1552"/>
      <c r="F8" s="873" t="s">
        <v>745</v>
      </c>
      <c r="G8" s="874"/>
      <c r="H8" s="874"/>
      <c r="I8" s="874"/>
      <c r="J8" s="874"/>
      <c r="K8" s="874"/>
      <c r="L8" s="874"/>
      <c r="M8" s="875"/>
      <c r="N8" s="75"/>
      <c r="O8" s="75"/>
      <c r="P8" s="75"/>
      <c r="Q8" s="75"/>
      <c r="R8" s="75"/>
      <c r="S8" s="75"/>
      <c r="T8" s="75"/>
    </row>
    <row r="9" spans="1:20" ht="15.75">
      <c r="A9" s="1552" t="s">
        <v>7</v>
      </c>
      <c r="B9" s="1552"/>
      <c r="C9" s="1552"/>
      <c r="D9" s="1552"/>
      <c r="E9" s="1552"/>
      <c r="F9" s="873" t="s">
        <v>746</v>
      </c>
      <c r="G9" s="874"/>
      <c r="H9" s="874"/>
      <c r="I9" s="874"/>
      <c r="J9" s="874"/>
      <c r="K9" s="874"/>
      <c r="L9" s="874"/>
      <c r="M9" s="875"/>
      <c r="N9" s="75"/>
      <c r="O9" s="75"/>
      <c r="P9" s="75"/>
      <c r="Q9" s="75"/>
      <c r="R9" s="75"/>
      <c r="S9" s="75"/>
      <c r="T9" s="75"/>
    </row>
    <row r="10" spans="1:20" ht="16.5" thickBot="1">
      <c r="A10" s="76"/>
      <c r="B10" s="76"/>
      <c r="C10" s="76"/>
      <c r="D10" s="76"/>
      <c r="E10" s="76"/>
      <c r="F10" s="257"/>
      <c r="G10" s="76"/>
      <c r="H10" s="76"/>
      <c r="I10" s="76"/>
      <c r="J10" s="74"/>
      <c r="K10" s="74"/>
      <c r="L10" s="74"/>
      <c r="M10" s="74"/>
      <c r="N10" s="75"/>
      <c r="O10" s="75"/>
      <c r="P10" s="75"/>
      <c r="Q10" s="75"/>
      <c r="R10" s="75"/>
      <c r="S10" s="75"/>
      <c r="T10" s="75"/>
    </row>
    <row r="11" spans="1:20" ht="16.5" thickBot="1">
      <c r="A11" s="1639" t="s">
        <v>9</v>
      </c>
      <c r="B11" s="1640"/>
      <c r="C11" s="1640"/>
      <c r="D11" s="1640"/>
      <c r="E11" s="1640"/>
      <c r="F11" s="1640"/>
      <c r="G11" s="1640"/>
      <c r="H11" s="1640"/>
      <c r="I11" s="1640"/>
      <c r="J11" s="1640"/>
      <c r="K11" s="1640"/>
      <c r="L11" s="1640"/>
      <c r="M11" s="1640"/>
      <c r="N11" s="1640"/>
      <c r="O11" s="1640"/>
      <c r="P11" s="1640"/>
      <c r="Q11" s="1640"/>
      <c r="R11" s="1640"/>
      <c r="S11" s="1640"/>
      <c r="T11" s="1641"/>
    </row>
    <row r="12" spans="1:20" ht="16.5" thickBot="1">
      <c r="A12" s="77"/>
      <c r="B12" s="78"/>
      <c r="C12" s="78"/>
      <c r="D12" s="78"/>
      <c r="E12" s="78"/>
      <c r="F12" s="256"/>
      <c r="G12" s="78"/>
      <c r="H12" s="78"/>
      <c r="I12" s="78"/>
      <c r="J12" s="78"/>
      <c r="K12" s="78"/>
      <c r="L12" s="78"/>
      <c r="M12" s="78"/>
      <c r="N12" s="78"/>
      <c r="O12" s="78"/>
      <c r="P12" s="78"/>
      <c r="Q12" s="78"/>
      <c r="R12" s="78"/>
      <c r="S12" s="78"/>
      <c r="T12" s="79"/>
    </row>
    <row r="13" spans="1:20" ht="16.5" thickBot="1">
      <c r="A13" s="1642" t="s">
        <v>16</v>
      </c>
      <c r="B13" s="1643"/>
      <c r="C13" s="1643"/>
      <c r="D13" s="1643"/>
      <c r="E13" s="1643"/>
      <c r="F13" s="1643"/>
      <c r="G13" s="1643"/>
      <c r="H13" s="1643"/>
      <c r="I13" s="1643"/>
      <c r="J13" s="1643"/>
      <c r="K13" s="1643"/>
      <c r="L13" s="1644"/>
      <c r="M13" s="1645" t="s">
        <v>1</v>
      </c>
      <c r="N13" s="1645"/>
      <c r="O13" s="1645"/>
      <c r="P13" s="1645"/>
      <c r="Q13" s="1645"/>
      <c r="R13" s="1645"/>
      <c r="S13" s="1645"/>
      <c r="T13" s="1646"/>
    </row>
    <row r="14" spans="1:20" ht="32.25" customHeight="1" thickBot="1">
      <c r="A14" s="1651" t="s">
        <v>27</v>
      </c>
      <c r="B14" s="1658" t="s">
        <v>262</v>
      </c>
      <c r="C14" s="1658" t="s">
        <v>263</v>
      </c>
      <c r="D14" s="1651" t="s">
        <v>26</v>
      </c>
      <c r="E14" s="1667" t="s">
        <v>19</v>
      </c>
      <c r="F14" s="1653" t="s">
        <v>11</v>
      </c>
      <c r="G14" s="1654"/>
      <c r="H14" s="1654"/>
      <c r="I14" s="1655"/>
      <c r="J14" s="1656" t="s">
        <v>20</v>
      </c>
      <c r="K14" s="1656" t="s">
        <v>21</v>
      </c>
      <c r="L14" s="1656" t="s">
        <v>2</v>
      </c>
      <c r="M14" s="1665" t="s">
        <v>22</v>
      </c>
      <c r="N14" s="1660" t="s">
        <v>3</v>
      </c>
      <c r="O14" s="1661"/>
      <c r="P14" s="1662"/>
      <c r="Q14" s="1663" t="s">
        <v>164</v>
      </c>
      <c r="R14" s="1649" t="s">
        <v>5</v>
      </c>
      <c r="S14" s="80" t="s">
        <v>29</v>
      </c>
      <c r="T14" s="1647" t="s">
        <v>0</v>
      </c>
    </row>
    <row r="15" spans="1:20" ht="28.5" customHeight="1" thickBot="1">
      <c r="A15" s="1652"/>
      <c r="B15" s="1659"/>
      <c r="C15" s="1659"/>
      <c r="D15" s="1652"/>
      <c r="E15" s="1668"/>
      <c r="F15" s="81" t="s">
        <v>12</v>
      </c>
      <c r="G15" s="81" t="s">
        <v>13</v>
      </c>
      <c r="H15" s="81" t="s">
        <v>14</v>
      </c>
      <c r="I15" s="81" t="s">
        <v>15</v>
      </c>
      <c r="J15" s="1657"/>
      <c r="K15" s="1657"/>
      <c r="L15" s="1657"/>
      <c r="M15" s="1666"/>
      <c r="N15" s="82" t="s">
        <v>30</v>
      </c>
      <c r="O15" s="83" t="s">
        <v>28</v>
      </c>
      <c r="P15" s="84" t="s">
        <v>31</v>
      </c>
      <c r="Q15" s="1664"/>
      <c r="R15" s="1650"/>
      <c r="S15" s="85"/>
      <c r="T15" s="1648"/>
    </row>
    <row r="16" spans="1:20" ht="8.25" customHeight="1" thickBot="1">
      <c r="A16" s="62"/>
      <c r="B16" s="62"/>
      <c r="C16" s="62"/>
      <c r="D16" s="62"/>
      <c r="E16" s="62"/>
      <c r="F16" s="106"/>
      <c r="G16" s="62"/>
      <c r="H16" s="62"/>
      <c r="I16" s="62"/>
      <c r="J16" s="62"/>
      <c r="K16" s="62"/>
      <c r="L16" s="86"/>
      <c r="M16" s="62"/>
      <c r="Q16" s="62"/>
      <c r="R16" s="62"/>
      <c r="S16" s="62"/>
      <c r="T16" s="62"/>
    </row>
    <row r="17" spans="1:20" ht="57">
      <c r="A17" s="1127">
        <v>1</v>
      </c>
      <c r="B17" s="944" t="s">
        <v>313</v>
      </c>
      <c r="C17" s="944" t="s">
        <v>348</v>
      </c>
      <c r="D17" s="1417" t="s">
        <v>188</v>
      </c>
      <c r="E17" s="669" t="s">
        <v>189</v>
      </c>
      <c r="F17" s="644">
        <v>1</v>
      </c>
      <c r="G17" s="670"/>
      <c r="H17" s="671"/>
      <c r="I17" s="671"/>
      <c r="J17" s="340" t="s">
        <v>278</v>
      </c>
      <c r="K17" s="672"/>
      <c r="L17" s="542"/>
      <c r="M17" s="606">
        <v>1</v>
      </c>
      <c r="N17" s="454">
        <f>F17-M17</f>
        <v>0</v>
      </c>
      <c r="O17" s="370">
        <f>IF(M17&lt;1,(AVERAGE(F17:I17)/M17),SUM(F17:I17)/M17)</f>
        <v>1</v>
      </c>
      <c r="P17" s="528" t="str">
        <f>IF(O17&lt;=V$17,"T",IF(O17&lt;$Y$17,"R",IF(O17&gt;=$Y$17,"P")))</f>
        <v>P</v>
      </c>
      <c r="Q17" s="542"/>
      <c r="R17" s="542"/>
      <c r="S17" s="542"/>
      <c r="T17" s="609"/>
    </row>
    <row r="18" spans="1:20" ht="57">
      <c r="A18" s="1128"/>
      <c r="B18" s="945"/>
      <c r="C18" s="945"/>
      <c r="D18" s="1410"/>
      <c r="E18" s="443" t="s">
        <v>190</v>
      </c>
      <c r="F18" s="548">
        <v>1</v>
      </c>
      <c r="G18" s="673"/>
      <c r="H18" s="595"/>
      <c r="I18" s="595"/>
      <c r="J18" s="342" t="s">
        <v>279</v>
      </c>
      <c r="K18" s="674"/>
      <c r="L18" s="348"/>
      <c r="M18" s="569">
        <v>1</v>
      </c>
      <c r="N18" s="462">
        <f t="shared" ref="N18:N36" si="0">F18-M18</f>
        <v>0</v>
      </c>
      <c r="O18" s="345">
        <f>IF(M18&lt;1,(AVERAGE(F18:I18)/M18),SUM(F18:I18)/M18)</f>
        <v>1</v>
      </c>
      <c r="P18" s="530" t="str">
        <f t="shared" ref="P18:P29" si="1">IF(O18&lt;=V$17,"T",IF(O18&lt;$Y$17,"R",IF(O18&gt;=$Y$17,"P")))</f>
        <v>P</v>
      </c>
      <c r="Q18" s="348"/>
      <c r="R18" s="348"/>
      <c r="S18" s="348"/>
      <c r="T18" s="613"/>
    </row>
    <row r="19" spans="1:20" ht="42.75">
      <c r="A19" s="1128"/>
      <c r="B19" s="945"/>
      <c r="C19" s="945"/>
      <c r="D19" s="1410"/>
      <c r="E19" s="443" t="s">
        <v>191</v>
      </c>
      <c r="F19" s="548">
        <v>1</v>
      </c>
      <c r="G19" s="347"/>
      <c r="H19" s="598"/>
      <c r="I19" s="598"/>
      <c r="J19" s="342" t="s">
        <v>280</v>
      </c>
      <c r="K19" s="551"/>
      <c r="L19" s="348"/>
      <c r="M19" s="569">
        <v>1</v>
      </c>
      <c r="N19" s="462">
        <f t="shared" si="0"/>
        <v>0</v>
      </c>
      <c r="O19" s="345">
        <f t="shared" ref="O19:O39" si="2">IF(M19&lt;1,(AVERAGE(F19:I19)/M19),SUM(F19:I19)/M19)</f>
        <v>1</v>
      </c>
      <c r="P19" s="530" t="str">
        <f t="shared" si="1"/>
        <v>P</v>
      </c>
      <c r="Q19" s="348"/>
      <c r="R19" s="348"/>
      <c r="S19" s="348"/>
      <c r="T19" s="613"/>
    </row>
    <row r="20" spans="1:20" ht="57">
      <c r="A20" s="1128"/>
      <c r="B20" s="945"/>
      <c r="C20" s="945"/>
      <c r="D20" s="1410" t="s">
        <v>192</v>
      </c>
      <c r="E20" s="443" t="s">
        <v>193</v>
      </c>
      <c r="F20" s="548">
        <v>1</v>
      </c>
      <c r="G20" s="347"/>
      <c r="H20" s="598"/>
      <c r="I20" s="598"/>
      <c r="J20" s="342" t="s">
        <v>281</v>
      </c>
      <c r="K20" s="674"/>
      <c r="L20" s="348"/>
      <c r="M20" s="569">
        <v>1</v>
      </c>
      <c r="N20" s="462">
        <f t="shared" si="0"/>
        <v>0</v>
      </c>
      <c r="O20" s="345">
        <f t="shared" si="2"/>
        <v>1</v>
      </c>
      <c r="P20" s="530" t="str">
        <f t="shared" si="1"/>
        <v>P</v>
      </c>
      <c r="Q20" s="348"/>
      <c r="R20" s="348"/>
      <c r="S20" s="348"/>
      <c r="T20" s="613"/>
    </row>
    <row r="21" spans="1:20" ht="42.75">
      <c r="A21" s="1128"/>
      <c r="B21" s="945"/>
      <c r="C21" s="945"/>
      <c r="D21" s="1410"/>
      <c r="E21" s="443" t="s">
        <v>194</v>
      </c>
      <c r="F21" s="548">
        <v>1</v>
      </c>
      <c r="G21" s="347"/>
      <c r="H21" s="598"/>
      <c r="I21" s="598"/>
      <c r="J21" s="342" t="s">
        <v>282</v>
      </c>
      <c r="K21" s="674"/>
      <c r="L21" s="348"/>
      <c r="M21" s="569">
        <v>1</v>
      </c>
      <c r="N21" s="462">
        <f t="shared" si="0"/>
        <v>0</v>
      </c>
      <c r="O21" s="345">
        <f t="shared" si="2"/>
        <v>1</v>
      </c>
      <c r="P21" s="530" t="str">
        <f t="shared" si="1"/>
        <v>P</v>
      </c>
      <c r="Q21" s="348"/>
      <c r="R21" s="348"/>
      <c r="S21" s="348"/>
      <c r="T21" s="613"/>
    </row>
    <row r="22" spans="1:20" ht="59.25" customHeight="1">
      <c r="A22" s="1128"/>
      <c r="B22" s="945"/>
      <c r="C22" s="945"/>
      <c r="D22" s="1410"/>
      <c r="E22" s="443" t="s">
        <v>195</v>
      </c>
      <c r="F22" s="675">
        <v>48</v>
      </c>
      <c r="G22" s="347"/>
      <c r="H22" s="598"/>
      <c r="I22" s="598"/>
      <c r="J22" s="342" t="s">
        <v>283</v>
      </c>
      <c r="K22" s="674">
        <v>56700</v>
      </c>
      <c r="L22" s="676">
        <v>36000</v>
      </c>
      <c r="M22" s="363">
        <v>13</v>
      </c>
      <c r="N22" s="462">
        <f t="shared" si="0"/>
        <v>35</v>
      </c>
      <c r="O22" s="345">
        <f t="shared" si="2"/>
        <v>3.6923076923076925</v>
      </c>
      <c r="P22" s="530" t="str">
        <f t="shared" si="1"/>
        <v>P</v>
      </c>
      <c r="Q22" s="348"/>
      <c r="R22" s="348"/>
      <c r="S22" s="348"/>
      <c r="T22" s="613"/>
    </row>
    <row r="23" spans="1:20" ht="45.75" customHeight="1">
      <c r="A23" s="1128"/>
      <c r="B23" s="945"/>
      <c r="C23" s="945"/>
      <c r="D23" s="1410"/>
      <c r="E23" s="443" t="s">
        <v>196</v>
      </c>
      <c r="F23" s="569">
        <v>1</v>
      </c>
      <c r="G23" s="347"/>
      <c r="H23" s="598"/>
      <c r="I23" s="598"/>
      <c r="J23" s="546" t="s">
        <v>284</v>
      </c>
      <c r="K23" s="551"/>
      <c r="L23" s="348"/>
      <c r="M23" s="569">
        <v>1</v>
      </c>
      <c r="N23" s="462">
        <f>F23-M23</f>
        <v>0</v>
      </c>
      <c r="O23" s="345">
        <f t="shared" si="2"/>
        <v>1</v>
      </c>
      <c r="P23" s="530" t="str">
        <f t="shared" si="1"/>
        <v>P</v>
      </c>
      <c r="Q23" s="348"/>
      <c r="R23" s="348"/>
      <c r="S23" s="348"/>
      <c r="T23" s="613"/>
    </row>
    <row r="24" spans="1:20" ht="71.25">
      <c r="A24" s="1128"/>
      <c r="B24" s="945"/>
      <c r="C24" s="945"/>
      <c r="D24" s="1410" t="s">
        <v>197</v>
      </c>
      <c r="E24" s="443" t="s">
        <v>198</v>
      </c>
      <c r="F24" s="569">
        <v>1</v>
      </c>
      <c r="G24" s="677"/>
      <c r="H24" s="678"/>
      <c r="I24" s="678"/>
      <c r="J24" s="342" t="s">
        <v>285</v>
      </c>
      <c r="K24" s="551"/>
      <c r="L24" s="551"/>
      <c r="M24" s="569">
        <v>1</v>
      </c>
      <c r="N24" s="462">
        <f t="shared" si="0"/>
        <v>0</v>
      </c>
      <c r="O24" s="639">
        <f t="shared" si="2"/>
        <v>1</v>
      </c>
      <c r="P24" s="530" t="str">
        <f t="shared" si="1"/>
        <v>P</v>
      </c>
      <c r="Q24" s="551"/>
      <c r="R24" s="551"/>
      <c r="S24" s="551"/>
      <c r="T24" s="679"/>
    </row>
    <row r="25" spans="1:20" ht="43.5">
      <c r="A25" s="1128"/>
      <c r="B25" s="945"/>
      <c r="C25" s="945"/>
      <c r="D25" s="1410"/>
      <c r="E25" s="443" t="s">
        <v>199</v>
      </c>
      <c r="F25" s="675">
        <v>48</v>
      </c>
      <c r="G25" s="347"/>
      <c r="H25" s="598"/>
      <c r="I25" s="347"/>
      <c r="J25" s="546" t="s">
        <v>286</v>
      </c>
      <c r="K25" s="674">
        <v>56700</v>
      </c>
      <c r="L25" s="676">
        <v>36000</v>
      </c>
      <c r="M25" s="363">
        <v>15</v>
      </c>
      <c r="N25" s="344">
        <f t="shared" si="0"/>
        <v>33</v>
      </c>
      <c r="O25" s="345">
        <f t="shared" si="2"/>
        <v>3.2</v>
      </c>
      <c r="P25" s="530" t="str">
        <f t="shared" si="1"/>
        <v>P</v>
      </c>
      <c r="Q25" s="612">
        <f>L25/K25</f>
        <v>0.63492063492063489</v>
      </c>
      <c r="R25" s="348"/>
      <c r="S25" s="348"/>
      <c r="T25" s="613"/>
    </row>
    <row r="26" spans="1:20" ht="57.75">
      <c r="A26" s="1128"/>
      <c r="B26" s="945"/>
      <c r="C26" s="945"/>
      <c r="D26" s="1410"/>
      <c r="E26" s="443" t="s">
        <v>227</v>
      </c>
      <c r="F26" s="345">
        <v>1</v>
      </c>
      <c r="G26" s="347"/>
      <c r="H26" s="598"/>
      <c r="I26" s="598"/>
      <c r="J26" s="546" t="s">
        <v>287</v>
      </c>
      <c r="K26" s="551"/>
      <c r="L26" s="348"/>
      <c r="M26" s="569">
        <v>1</v>
      </c>
      <c r="N26" s="462">
        <f t="shared" si="0"/>
        <v>0</v>
      </c>
      <c r="O26" s="345">
        <f t="shared" si="2"/>
        <v>1</v>
      </c>
      <c r="P26" s="530" t="str">
        <f t="shared" si="1"/>
        <v>P</v>
      </c>
      <c r="Q26" s="348"/>
      <c r="R26" s="348"/>
      <c r="S26" s="348"/>
      <c r="T26" s="613"/>
    </row>
    <row r="27" spans="1:20" ht="69" customHeight="1">
      <c r="A27" s="1128"/>
      <c r="B27" s="945"/>
      <c r="C27" s="945"/>
      <c r="D27" s="1410"/>
      <c r="E27" s="443" t="s">
        <v>228</v>
      </c>
      <c r="F27" s="569">
        <v>1</v>
      </c>
      <c r="G27" s="347"/>
      <c r="H27" s="598"/>
      <c r="I27" s="598"/>
      <c r="J27" s="342" t="s">
        <v>288</v>
      </c>
      <c r="K27" s="551"/>
      <c r="L27" s="348"/>
      <c r="M27" s="363">
        <v>2</v>
      </c>
      <c r="N27" s="344">
        <f t="shared" si="0"/>
        <v>-1</v>
      </c>
      <c r="O27" s="345">
        <f t="shared" si="2"/>
        <v>0.5</v>
      </c>
      <c r="P27" s="530" t="str">
        <f t="shared" si="1"/>
        <v>P</v>
      </c>
      <c r="Q27" s="348"/>
      <c r="R27" s="348"/>
      <c r="S27" s="348"/>
      <c r="T27" s="613"/>
    </row>
    <row r="28" spans="1:20" ht="61.5" customHeight="1">
      <c r="A28" s="1128"/>
      <c r="B28" s="945"/>
      <c r="C28" s="945"/>
      <c r="D28" s="1410"/>
      <c r="E28" s="443" t="s">
        <v>200</v>
      </c>
      <c r="F28" s="548">
        <v>1</v>
      </c>
      <c r="G28" s="347"/>
      <c r="H28" s="598"/>
      <c r="I28" s="598"/>
      <c r="J28" s="342" t="s">
        <v>289</v>
      </c>
      <c r="K28" s="551"/>
      <c r="L28" s="348"/>
      <c r="M28" s="569">
        <v>1</v>
      </c>
      <c r="N28" s="344">
        <f t="shared" si="0"/>
        <v>0</v>
      </c>
      <c r="O28" s="345">
        <f t="shared" si="2"/>
        <v>1</v>
      </c>
      <c r="P28" s="530" t="str">
        <f t="shared" si="1"/>
        <v>P</v>
      </c>
      <c r="Q28" s="348"/>
      <c r="R28" s="348"/>
      <c r="S28" s="348"/>
      <c r="T28" s="613"/>
    </row>
    <row r="29" spans="1:20" ht="72">
      <c r="A29" s="1128"/>
      <c r="B29" s="945"/>
      <c r="C29" s="945"/>
      <c r="D29" s="1410" t="s">
        <v>201</v>
      </c>
      <c r="E29" s="443" t="s">
        <v>202</v>
      </c>
      <c r="F29" s="631">
        <v>5062</v>
      </c>
      <c r="G29" s="680"/>
      <c r="H29" s="680"/>
      <c r="I29" s="347"/>
      <c r="J29" s="342" t="s">
        <v>290</v>
      </c>
      <c r="K29" s="551"/>
      <c r="L29" s="348"/>
      <c r="M29" s="363">
        <v>2150</v>
      </c>
      <c r="N29" s="462">
        <f t="shared" si="0"/>
        <v>2912</v>
      </c>
      <c r="O29" s="345">
        <f t="shared" si="2"/>
        <v>2.3544186046511628</v>
      </c>
      <c r="P29" s="530" t="str">
        <f t="shared" si="1"/>
        <v>P</v>
      </c>
      <c r="Q29" s="348"/>
      <c r="R29" s="348"/>
      <c r="S29" s="348"/>
      <c r="T29" s="613"/>
    </row>
    <row r="30" spans="1:20" ht="57.75">
      <c r="A30" s="1128"/>
      <c r="B30" s="945"/>
      <c r="C30" s="945"/>
      <c r="D30" s="1410"/>
      <c r="E30" s="443" t="s">
        <v>203</v>
      </c>
      <c r="F30" s="569">
        <v>1</v>
      </c>
      <c r="G30" s="680"/>
      <c r="H30" s="598"/>
      <c r="I30" s="598"/>
      <c r="J30" s="546" t="s">
        <v>291</v>
      </c>
      <c r="K30" s="551"/>
      <c r="L30" s="348"/>
      <c r="M30" s="569">
        <v>1</v>
      </c>
      <c r="N30" s="462">
        <f t="shared" si="0"/>
        <v>0</v>
      </c>
      <c r="O30" s="345">
        <f t="shared" si="2"/>
        <v>1</v>
      </c>
      <c r="P30" s="530" t="str">
        <f t="shared" ref="P30:P39" si="3">IF(O30&lt;=V$17,"T",IF(O30&lt;$Y$17,"R",IF(O30&gt;=$Y$17,"P")))</f>
        <v>P</v>
      </c>
      <c r="Q30" s="348"/>
      <c r="R30" s="348"/>
      <c r="S30" s="348"/>
      <c r="T30" s="613"/>
    </row>
    <row r="31" spans="1:20" ht="57">
      <c r="A31" s="1128">
        <v>2</v>
      </c>
      <c r="B31" s="1231" t="s">
        <v>270</v>
      </c>
      <c r="C31" s="1231" t="s">
        <v>311</v>
      </c>
      <c r="D31" s="1340" t="s">
        <v>204</v>
      </c>
      <c r="E31" s="443" t="s">
        <v>205</v>
      </c>
      <c r="F31" s="569">
        <v>1</v>
      </c>
      <c r="G31" s="347"/>
      <c r="H31" s="598"/>
      <c r="I31" s="598"/>
      <c r="J31" s="342" t="s">
        <v>292</v>
      </c>
      <c r="K31" s="551"/>
      <c r="L31" s="348"/>
      <c r="M31" s="569">
        <v>1</v>
      </c>
      <c r="N31" s="462">
        <f t="shared" si="0"/>
        <v>0</v>
      </c>
      <c r="O31" s="345">
        <f t="shared" si="2"/>
        <v>1</v>
      </c>
      <c r="P31" s="530" t="str">
        <f t="shared" si="3"/>
        <v>P</v>
      </c>
      <c r="Q31" s="348"/>
      <c r="R31" s="348"/>
      <c r="S31" s="348"/>
      <c r="T31" s="613"/>
    </row>
    <row r="32" spans="1:20" ht="71.25">
      <c r="A32" s="1128"/>
      <c r="B32" s="1231"/>
      <c r="C32" s="1231"/>
      <c r="D32" s="1340"/>
      <c r="E32" s="594" t="s">
        <v>206</v>
      </c>
      <c r="F32" s="569">
        <v>1</v>
      </c>
      <c r="G32" s="347"/>
      <c r="H32" s="598"/>
      <c r="I32" s="598"/>
      <c r="J32" s="342" t="s">
        <v>293</v>
      </c>
      <c r="K32" s="551"/>
      <c r="L32" s="348"/>
      <c r="M32" s="569">
        <v>1</v>
      </c>
      <c r="N32" s="462">
        <f t="shared" si="0"/>
        <v>0</v>
      </c>
      <c r="O32" s="345">
        <f t="shared" si="2"/>
        <v>1</v>
      </c>
      <c r="P32" s="530" t="str">
        <f t="shared" si="3"/>
        <v>P</v>
      </c>
      <c r="Q32" s="348"/>
      <c r="R32" s="348"/>
      <c r="S32" s="348"/>
      <c r="T32" s="613"/>
    </row>
    <row r="33" spans="1:20" ht="63" customHeight="1">
      <c r="A33" s="1128"/>
      <c r="B33" s="1231"/>
      <c r="C33" s="1231"/>
      <c r="D33" s="1340"/>
      <c r="E33" s="443" t="s">
        <v>207</v>
      </c>
      <c r="F33" s="569">
        <v>1</v>
      </c>
      <c r="G33" s="347"/>
      <c r="H33" s="598"/>
      <c r="I33" s="598"/>
      <c r="J33" s="342" t="s">
        <v>294</v>
      </c>
      <c r="K33" s="551"/>
      <c r="L33" s="348"/>
      <c r="M33" s="569">
        <v>1</v>
      </c>
      <c r="N33" s="462">
        <f t="shared" si="0"/>
        <v>0</v>
      </c>
      <c r="O33" s="345">
        <f t="shared" si="2"/>
        <v>1</v>
      </c>
      <c r="P33" s="530" t="str">
        <f t="shared" si="3"/>
        <v>P</v>
      </c>
      <c r="Q33" s="348"/>
      <c r="R33" s="348"/>
      <c r="S33" s="348"/>
      <c r="T33" s="613"/>
    </row>
    <row r="34" spans="1:20" ht="57.75">
      <c r="A34" s="1128"/>
      <c r="B34" s="1231"/>
      <c r="C34" s="1231"/>
      <c r="D34" s="1340"/>
      <c r="E34" s="443" t="s">
        <v>208</v>
      </c>
      <c r="F34" s="569">
        <v>1</v>
      </c>
      <c r="G34" s="347"/>
      <c r="H34" s="598"/>
      <c r="I34" s="598"/>
      <c r="J34" s="342" t="s">
        <v>295</v>
      </c>
      <c r="K34" s="551"/>
      <c r="L34" s="348"/>
      <c r="M34" s="569">
        <v>1</v>
      </c>
      <c r="N34" s="462">
        <f t="shared" si="0"/>
        <v>0</v>
      </c>
      <c r="O34" s="345">
        <f t="shared" si="2"/>
        <v>1</v>
      </c>
      <c r="P34" s="530" t="str">
        <f t="shared" si="3"/>
        <v>P</v>
      </c>
      <c r="Q34" s="348"/>
      <c r="R34" s="348"/>
      <c r="S34" s="348"/>
      <c r="T34" s="613"/>
    </row>
    <row r="35" spans="1:20" ht="57.75">
      <c r="A35" s="1128"/>
      <c r="B35" s="1231"/>
      <c r="C35" s="1231"/>
      <c r="D35" s="1340"/>
      <c r="E35" s="443" t="s">
        <v>229</v>
      </c>
      <c r="F35" s="569">
        <v>1</v>
      </c>
      <c r="G35" s="347"/>
      <c r="H35" s="598"/>
      <c r="I35" s="598"/>
      <c r="J35" s="546" t="s">
        <v>296</v>
      </c>
      <c r="K35" s="551"/>
      <c r="L35" s="348"/>
      <c r="M35" s="569">
        <v>1</v>
      </c>
      <c r="N35" s="462">
        <f t="shared" si="0"/>
        <v>0</v>
      </c>
      <c r="O35" s="345">
        <f t="shared" si="2"/>
        <v>1</v>
      </c>
      <c r="P35" s="530" t="str">
        <f t="shared" si="3"/>
        <v>P</v>
      </c>
      <c r="Q35" s="348"/>
      <c r="R35" s="348"/>
      <c r="S35" s="348"/>
      <c r="T35" s="613"/>
    </row>
    <row r="36" spans="1:20" ht="57.75">
      <c r="A36" s="1128"/>
      <c r="B36" s="1231"/>
      <c r="C36" s="1231"/>
      <c r="D36" s="1340"/>
      <c r="E36" s="443" t="s">
        <v>209</v>
      </c>
      <c r="F36" s="569">
        <v>1</v>
      </c>
      <c r="G36" s="347"/>
      <c r="H36" s="598"/>
      <c r="I36" s="598"/>
      <c r="J36" s="546" t="s">
        <v>297</v>
      </c>
      <c r="K36" s="551"/>
      <c r="L36" s="348"/>
      <c r="M36" s="569">
        <v>1</v>
      </c>
      <c r="N36" s="462">
        <f t="shared" si="0"/>
        <v>0</v>
      </c>
      <c r="O36" s="345">
        <f t="shared" si="2"/>
        <v>1</v>
      </c>
      <c r="P36" s="530" t="str">
        <f t="shared" si="3"/>
        <v>P</v>
      </c>
      <c r="Q36" s="348"/>
      <c r="R36" s="348"/>
      <c r="S36" s="348"/>
      <c r="T36" s="613"/>
    </row>
    <row r="37" spans="1:20" ht="43.5">
      <c r="A37" s="1128"/>
      <c r="B37" s="1231"/>
      <c r="C37" s="1231"/>
      <c r="D37" s="1340"/>
      <c r="E37" s="443" t="s">
        <v>210</v>
      </c>
      <c r="F37" s="569">
        <v>1</v>
      </c>
      <c r="G37" s="347"/>
      <c r="H37" s="598"/>
      <c r="I37" s="598"/>
      <c r="J37" s="546" t="s">
        <v>298</v>
      </c>
      <c r="K37" s="551"/>
      <c r="L37" s="348"/>
      <c r="M37" s="569">
        <v>1</v>
      </c>
      <c r="N37" s="462">
        <v>1</v>
      </c>
      <c r="O37" s="345">
        <f t="shared" si="2"/>
        <v>1</v>
      </c>
      <c r="P37" s="530" t="str">
        <f t="shared" si="3"/>
        <v>P</v>
      </c>
      <c r="Q37" s="348"/>
      <c r="R37" s="348"/>
      <c r="S37" s="348"/>
      <c r="T37" s="613"/>
    </row>
    <row r="38" spans="1:20">
      <c r="A38" s="1128"/>
      <c r="B38" s="1231"/>
      <c r="C38" s="1231"/>
      <c r="D38" s="1340"/>
      <c r="E38" s="443" t="s">
        <v>542</v>
      </c>
      <c r="F38" s="374">
        <v>10</v>
      </c>
      <c r="G38" s="348"/>
      <c r="H38" s="348"/>
      <c r="I38" s="348"/>
      <c r="J38" s="546" t="s">
        <v>415</v>
      </c>
      <c r="K38" s="551"/>
      <c r="L38" s="348"/>
      <c r="M38" s="363">
        <v>16</v>
      </c>
      <c r="N38" s="462">
        <v>0</v>
      </c>
      <c r="O38" s="345">
        <f t="shared" si="2"/>
        <v>0.625</v>
      </c>
      <c r="P38" s="530" t="str">
        <f t="shared" si="3"/>
        <v>P</v>
      </c>
      <c r="Q38" s="348"/>
      <c r="R38" s="348"/>
      <c r="S38" s="348"/>
      <c r="T38" s="613"/>
    </row>
    <row r="39" spans="1:20" ht="15.75" thickBot="1">
      <c r="A39" s="1129"/>
      <c r="B39" s="1232"/>
      <c r="C39" s="1232"/>
      <c r="D39" s="1344"/>
      <c r="E39" s="445" t="s">
        <v>543</v>
      </c>
      <c r="F39" s="571">
        <v>0</v>
      </c>
      <c r="G39" s="564"/>
      <c r="H39" s="564"/>
      <c r="I39" s="564"/>
      <c r="J39" s="681" t="s">
        <v>415</v>
      </c>
      <c r="K39" s="682"/>
      <c r="L39" s="564"/>
      <c r="M39" s="571">
        <v>5</v>
      </c>
      <c r="N39" s="471">
        <v>0</v>
      </c>
      <c r="O39" s="381">
        <f t="shared" si="2"/>
        <v>0</v>
      </c>
      <c r="P39" s="534" t="str">
        <f t="shared" si="3"/>
        <v>T</v>
      </c>
      <c r="Q39" s="564"/>
      <c r="R39" s="564"/>
      <c r="S39" s="564"/>
      <c r="T39" s="623"/>
    </row>
    <row r="40" spans="1:20" ht="15.75">
      <c r="A40" s="106"/>
      <c r="B40" s="107"/>
      <c r="C40" s="107"/>
      <c r="D40" s="108"/>
      <c r="E40" s="109"/>
      <c r="F40" s="110"/>
      <c r="G40" s="62"/>
      <c r="H40" s="62"/>
      <c r="I40" s="62"/>
      <c r="J40" s="111"/>
      <c r="K40" s="112"/>
      <c r="L40" s="62"/>
      <c r="M40" s="110"/>
      <c r="N40" s="113"/>
      <c r="O40" s="114"/>
      <c r="P40" s="115"/>
      <c r="Q40" s="62"/>
      <c r="R40" s="62"/>
      <c r="S40" s="62"/>
      <c r="T40" s="62"/>
    </row>
    <row r="41" spans="1:20">
      <c r="A41" s="62"/>
      <c r="B41" s="62"/>
      <c r="C41" s="62"/>
      <c r="D41" s="62"/>
      <c r="E41" s="62"/>
      <c r="F41" s="106"/>
      <c r="G41" s="62"/>
      <c r="H41" s="62"/>
      <c r="I41" s="62"/>
      <c r="J41" s="62"/>
      <c r="K41" s="62"/>
      <c r="L41" s="62"/>
      <c r="M41" s="62"/>
      <c r="N41" s="62"/>
      <c r="O41" s="62"/>
      <c r="P41" s="62"/>
      <c r="Q41" s="62"/>
      <c r="R41" s="62"/>
      <c r="S41" s="62"/>
      <c r="T41" s="62"/>
    </row>
    <row r="42" spans="1:20">
      <c r="A42" s="62"/>
      <c r="B42" s="62"/>
      <c r="C42" s="62"/>
      <c r="D42" s="62"/>
      <c r="E42" s="62"/>
      <c r="F42" s="106"/>
      <c r="G42" s="62"/>
      <c r="H42" s="62"/>
      <c r="I42" s="62"/>
      <c r="J42" s="62"/>
      <c r="K42" s="62"/>
      <c r="L42" s="62"/>
      <c r="M42" s="62"/>
      <c r="N42" s="62"/>
      <c r="O42" s="62"/>
      <c r="P42" s="62"/>
      <c r="Q42" s="62"/>
      <c r="R42" s="62"/>
      <c r="S42" s="62"/>
      <c r="T42" s="62"/>
    </row>
    <row r="43" spans="1:20" ht="15.75">
      <c r="A43" s="90" t="s">
        <v>24</v>
      </c>
      <c r="B43" s="90"/>
      <c r="C43" s="90"/>
      <c r="D43" s="90"/>
      <c r="E43" s="62"/>
      <c r="F43" s="106"/>
      <c r="G43" s="62"/>
      <c r="H43" s="62"/>
      <c r="I43" s="62"/>
      <c r="J43" s="62"/>
      <c r="K43" s="62"/>
      <c r="L43" s="62"/>
      <c r="M43" s="62"/>
      <c r="N43" s="62"/>
      <c r="O43" s="62"/>
      <c r="P43" s="62"/>
      <c r="Q43" s="62"/>
      <c r="R43" s="62"/>
      <c r="S43" s="62"/>
      <c r="T43" s="62"/>
    </row>
    <row r="44" spans="1:20">
      <c r="A44" s="62"/>
      <c r="B44" s="62"/>
      <c r="C44" s="62"/>
      <c r="D44" s="62"/>
      <c r="E44" s="62"/>
      <c r="F44" s="106"/>
      <c r="G44" s="62"/>
      <c r="H44" s="62"/>
      <c r="I44" s="62"/>
      <c r="J44" s="62"/>
      <c r="K44" s="62"/>
      <c r="L44" s="62"/>
      <c r="M44" s="62"/>
      <c r="N44" s="62"/>
      <c r="O44" s="62"/>
      <c r="P44" s="62"/>
      <c r="Q44" s="62"/>
      <c r="R44" s="62"/>
      <c r="S44" s="62"/>
      <c r="T44" s="62"/>
    </row>
    <row r="45" spans="1:20">
      <c r="A45" s="1636"/>
      <c r="B45" s="1637"/>
      <c r="C45" s="1637"/>
      <c r="D45" s="1637"/>
      <c r="E45" s="1637"/>
      <c r="F45" s="1637"/>
      <c r="G45" s="1637"/>
      <c r="H45" s="1637"/>
      <c r="I45" s="1637"/>
      <c r="J45" s="1637"/>
      <c r="K45" s="1637"/>
      <c r="L45" s="1637"/>
      <c r="M45" s="1637"/>
      <c r="N45" s="1637"/>
      <c r="O45" s="1637"/>
      <c r="P45" s="1637"/>
      <c r="Q45" s="1637"/>
      <c r="R45" s="1637"/>
      <c r="S45" s="1637"/>
      <c r="T45" s="1638"/>
    </row>
    <row r="46" spans="1:20">
      <c r="A46" s="1636"/>
      <c r="B46" s="1637"/>
      <c r="C46" s="1637"/>
      <c r="D46" s="1637"/>
      <c r="E46" s="1637"/>
      <c r="F46" s="1637"/>
      <c r="G46" s="1637"/>
      <c r="H46" s="1637"/>
      <c r="I46" s="1637"/>
      <c r="J46" s="1637"/>
      <c r="K46" s="1637"/>
      <c r="L46" s="1637"/>
      <c r="M46" s="1637"/>
      <c r="N46" s="1637"/>
      <c r="O46" s="1637"/>
      <c r="P46" s="1637"/>
      <c r="Q46" s="1637"/>
      <c r="R46" s="1637"/>
      <c r="S46" s="1637"/>
      <c r="T46" s="1638"/>
    </row>
    <row r="47" spans="1:20">
      <c r="A47" s="1636"/>
      <c r="B47" s="1637"/>
      <c r="C47" s="1637"/>
      <c r="D47" s="1637"/>
      <c r="E47" s="1637"/>
      <c r="F47" s="1637"/>
      <c r="G47" s="1637"/>
      <c r="H47" s="1637"/>
      <c r="I47" s="1637"/>
      <c r="J47" s="1637"/>
      <c r="K47" s="1637"/>
      <c r="L47" s="1637"/>
      <c r="M47" s="1637"/>
      <c r="N47" s="1637"/>
      <c r="O47" s="1637"/>
      <c r="P47" s="1637"/>
      <c r="Q47" s="1637"/>
      <c r="R47" s="1637"/>
      <c r="S47" s="1637"/>
      <c r="T47" s="1638"/>
    </row>
    <row r="48" spans="1:20">
      <c r="A48" s="1636"/>
      <c r="B48" s="1637"/>
      <c r="C48" s="1637"/>
      <c r="D48" s="1637"/>
      <c r="E48" s="1637"/>
      <c r="F48" s="1637"/>
      <c r="G48" s="1637"/>
      <c r="H48" s="1637"/>
      <c r="I48" s="1637"/>
      <c r="J48" s="1637"/>
      <c r="K48" s="1637"/>
      <c r="L48" s="1637"/>
      <c r="M48" s="1637"/>
      <c r="N48" s="1637"/>
      <c r="O48" s="1637"/>
      <c r="P48" s="1637"/>
      <c r="Q48" s="1637"/>
      <c r="R48" s="1637"/>
      <c r="S48" s="1637"/>
      <c r="T48" s="1638"/>
    </row>
    <row r="49" spans="1:20">
      <c r="A49" s="1636"/>
      <c r="B49" s="1637"/>
      <c r="C49" s="1637"/>
      <c r="D49" s="1637"/>
      <c r="E49" s="1637"/>
      <c r="F49" s="1637"/>
      <c r="G49" s="1637"/>
      <c r="H49" s="1637"/>
      <c r="I49" s="1637"/>
      <c r="J49" s="1637"/>
      <c r="K49" s="1637"/>
      <c r="L49" s="1637"/>
      <c r="M49" s="1637"/>
      <c r="N49" s="1637"/>
      <c r="O49" s="1637"/>
      <c r="P49" s="1637"/>
      <c r="Q49" s="1637"/>
      <c r="R49" s="1637"/>
      <c r="S49" s="1637"/>
      <c r="T49" s="1638"/>
    </row>
    <row r="50" spans="1:20">
      <c r="A50" s="1636"/>
      <c r="B50" s="1637"/>
      <c r="C50" s="1637"/>
      <c r="D50" s="1637"/>
      <c r="E50" s="1637"/>
      <c r="F50" s="1637"/>
      <c r="G50" s="1637"/>
      <c r="H50" s="1637"/>
      <c r="I50" s="1637"/>
      <c r="J50" s="1637"/>
      <c r="K50" s="1637"/>
      <c r="L50" s="1637"/>
      <c r="M50" s="1637"/>
      <c r="N50" s="1637"/>
      <c r="O50" s="1637"/>
      <c r="P50" s="1637"/>
      <c r="Q50" s="1637"/>
      <c r="R50" s="1637"/>
      <c r="S50" s="1637"/>
      <c r="T50" s="1638"/>
    </row>
    <row r="51" spans="1:20">
      <c r="A51" s="1636"/>
      <c r="B51" s="1637"/>
      <c r="C51" s="1637"/>
      <c r="D51" s="1637"/>
      <c r="E51" s="1637"/>
      <c r="F51" s="1637"/>
      <c r="G51" s="1637"/>
      <c r="H51" s="1637"/>
      <c r="I51" s="1637"/>
      <c r="J51" s="1637"/>
      <c r="K51" s="1637"/>
      <c r="L51" s="1637"/>
      <c r="M51" s="1637"/>
      <c r="N51" s="1637"/>
      <c r="O51" s="1637"/>
      <c r="P51" s="1637"/>
      <c r="Q51" s="1637"/>
      <c r="R51" s="1637"/>
      <c r="S51" s="1637"/>
      <c r="T51" s="1638"/>
    </row>
    <row r="52" spans="1:20">
      <c r="A52" s="1636"/>
      <c r="B52" s="1637"/>
      <c r="C52" s="1637"/>
      <c r="D52" s="1637"/>
      <c r="E52" s="1637"/>
      <c r="F52" s="1637"/>
      <c r="G52" s="1637"/>
      <c r="H52" s="1637"/>
      <c r="I52" s="1637"/>
      <c r="J52" s="1637"/>
      <c r="K52" s="1637"/>
      <c r="L52" s="1637"/>
      <c r="M52" s="1637"/>
      <c r="N52" s="1637"/>
      <c r="O52" s="1637"/>
      <c r="P52" s="1637"/>
      <c r="Q52" s="1637"/>
      <c r="R52" s="1637"/>
      <c r="S52" s="1637"/>
      <c r="T52" s="1638"/>
    </row>
    <row r="53" spans="1:20">
      <c r="A53" s="1636"/>
      <c r="B53" s="1637"/>
      <c r="C53" s="1637"/>
      <c r="D53" s="1637"/>
      <c r="E53" s="1637"/>
      <c r="F53" s="1637"/>
      <c r="G53" s="1637"/>
      <c r="H53" s="1637"/>
      <c r="I53" s="1637"/>
      <c r="J53" s="1637"/>
      <c r="K53" s="1637"/>
      <c r="L53" s="1637"/>
      <c r="M53" s="1637"/>
      <c r="N53" s="1637"/>
      <c r="O53" s="1637"/>
      <c r="P53" s="1637"/>
      <c r="Q53" s="1637"/>
      <c r="R53" s="1637"/>
      <c r="S53" s="1637"/>
      <c r="T53" s="1638"/>
    </row>
    <row r="54" spans="1:20">
      <c r="A54" s="1636"/>
      <c r="B54" s="1637"/>
      <c r="C54" s="1637"/>
      <c r="D54" s="1637"/>
      <c r="E54" s="1637"/>
      <c r="F54" s="1637"/>
      <c r="G54" s="1637"/>
      <c r="H54" s="1637"/>
      <c r="I54" s="1637"/>
      <c r="J54" s="1637"/>
      <c r="K54" s="1637"/>
      <c r="L54" s="1637"/>
      <c r="M54" s="1637"/>
      <c r="N54" s="1637"/>
      <c r="O54" s="1637"/>
      <c r="P54" s="1637"/>
      <c r="Q54" s="1637"/>
      <c r="R54" s="1637"/>
      <c r="S54" s="1637"/>
      <c r="T54" s="1638"/>
    </row>
    <row r="55" spans="1:20">
      <c r="A55" s="1636"/>
      <c r="B55" s="1637"/>
      <c r="C55" s="1637"/>
      <c r="D55" s="1637"/>
      <c r="E55" s="1637"/>
      <c r="F55" s="1637"/>
      <c r="G55" s="1637"/>
      <c r="H55" s="1637"/>
      <c r="I55" s="1637"/>
      <c r="J55" s="1637"/>
      <c r="K55" s="1637"/>
      <c r="L55" s="1637"/>
      <c r="M55" s="1637"/>
      <c r="N55" s="1637"/>
      <c r="O55" s="1637"/>
      <c r="P55" s="1637"/>
      <c r="Q55" s="1637"/>
      <c r="R55" s="1637"/>
      <c r="S55" s="1637"/>
      <c r="T55" s="1638"/>
    </row>
  </sheetData>
  <mergeCells count="53">
    <mergeCell ref="D31:D39"/>
    <mergeCell ref="C31:C39"/>
    <mergeCell ref="B31:B39"/>
    <mergeCell ref="A31:A39"/>
    <mergeCell ref="A2:E4"/>
    <mergeCell ref="E14:E15"/>
    <mergeCell ref="D29:D30"/>
    <mergeCell ref="A9:E9"/>
    <mergeCell ref="D24:D28"/>
    <mergeCell ref="C17:C30"/>
    <mergeCell ref="B17:B30"/>
    <mergeCell ref="A6:E6"/>
    <mergeCell ref="C14:C15"/>
    <mergeCell ref="A17:A30"/>
    <mergeCell ref="D17:D19"/>
    <mergeCell ref="D20:D23"/>
    <mergeCell ref="F2:M2"/>
    <mergeCell ref="N2:T2"/>
    <mergeCell ref="F3:M4"/>
    <mergeCell ref="N3:T3"/>
    <mergeCell ref="N4:T4"/>
    <mergeCell ref="F6:M6"/>
    <mergeCell ref="A7:E7"/>
    <mergeCell ref="F7:M7"/>
    <mergeCell ref="A8:E8"/>
    <mergeCell ref="F8:M8"/>
    <mergeCell ref="F9:M9"/>
    <mergeCell ref="A11:T11"/>
    <mergeCell ref="A13:L13"/>
    <mergeCell ref="M13:T13"/>
    <mergeCell ref="T14:T15"/>
    <mergeCell ref="R14:R15"/>
    <mergeCell ref="A14:A15"/>
    <mergeCell ref="D14:D15"/>
    <mergeCell ref="F14:I14"/>
    <mergeCell ref="J14:J15"/>
    <mergeCell ref="B14:B15"/>
    <mergeCell ref="N14:P14"/>
    <mergeCell ref="Q14:Q15"/>
    <mergeCell ref="K14:K15"/>
    <mergeCell ref="L14:L15"/>
    <mergeCell ref="M14:M15"/>
    <mergeCell ref="A45:T45"/>
    <mergeCell ref="A53:T53"/>
    <mergeCell ref="A54:T54"/>
    <mergeCell ref="A55:T55"/>
    <mergeCell ref="A47:T47"/>
    <mergeCell ref="A48:T48"/>
    <mergeCell ref="A49:T49"/>
    <mergeCell ref="A50:T50"/>
    <mergeCell ref="A51:T51"/>
    <mergeCell ref="A52:T52"/>
    <mergeCell ref="A46:T46"/>
  </mergeCells>
  <conditionalFormatting sqref="P17:P40">
    <cfRule type="containsText" dxfId="53" priority="1" stopIfTrue="1" operator="containsText" text="P">
      <formula>NOT(ISERROR(SEARCH("P",P17)))</formula>
    </cfRule>
    <cfRule type="containsText" dxfId="52" priority="2" stopIfTrue="1" operator="containsText" text="R">
      <formula>NOT(ISERROR(SEARCH("R",P17)))</formula>
    </cfRule>
    <cfRule type="containsText" dxfId="51" priority="3" operator="containsText" text="T">
      <formula>NOT(ISERROR(SEARCH("T",P17)))</formula>
    </cfRule>
    <cfRule type="iconSet" priority="56">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A12" zoomScale="80" zoomScaleNormal="80" workbookViewId="0">
      <selection activeCell="A17" sqref="A17:T28"/>
    </sheetView>
  </sheetViews>
  <sheetFormatPr baseColWidth="10" defaultColWidth="11.42578125" defaultRowHeight="15.75"/>
  <cols>
    <col min="1" max="1" width="5.140625" style="60" customWidth="1"/>
    <col min="2" max="2" width="23.42578125" style="60" customWidth="1"/>
    <col min="3" max="3" width="32" style="60" customWidth="1"/>
    <col min="4" max="4" width="30.28515625" style="60" customWidth="1"/>
    <col min="5" max="5" width="40" style="60" customWidth="1"/>
    <col min="6" max="6" width="9.140625" style="60" customWidth="1"/>
    <col min="7" max="7" width="6.7109375" style="60" customWidth="1"/>
    <col min="8" max="8" width="6.28515625" style="60" customWidth="1"/>
    <col min="9" max="9" width="8.28515625" style="60" customWidth="1"/>
    <col min="10" max="10" width="56.140625" style="60" customWidth="1"/>
    <col min="11" max="11" width="18.85546875" style="60" customWidth="1"/>
    <col min="12" max="12" width="23.7109375" style="60" customWidth="1"/>
    <col min="13" max="13" width="11.42578125" style="60"/>
    <col min="14" max="14" width="14.140625" style="60" customWidth="1"/>
    <col min="15" max="16" width="11.42578125" style="60"/>
    <col min="17" max="17" width="17.5703125" style="60" customWidth="1"/>
    <col min="18" max="18" width="21.42578125" style="60" customWidth="1"/>
    <col min="19" max="19" width="11.42578125" style="60"/>
    <col min="20" max="20" width="16.5703125" style="60" customWidth="1"/>
    <col min="21" max="16384" width="11.42578125" style="60"/>
  </cols>
  <sheetData>
    <row r="1" spans="1:20" ht="16.5" thickBot="1"/>
    <row r="2" spans="1:20" ht="17.25" thickBot="1">
      <c r="A2" s="1373"/>
      <c r="B2" s="1374"/>
      <c r="C2" s="1374"/>
      <c r="D2" s="1374"/>
      <c r="E2" s="1375"/>
      <c r="F2" s="1382" t="s">
        <v>18</v>
      </c>
      <c r="G2" s="1383"/>
      <c r="H2" s="1383"/>
      <c r="I2" s="1383"/>
      <c r="J2" s="1383"/>
      <c r="K2" s="1383"/>
      <c r="L2" s="1383"/>
      <c r="M2" s="1384"/>
      <c r="N2" s="1385" t="s">
        <v>512</v>
      </c>
      <c r="O2" s="1386"/>
      <c r="P2" s="1386"/>
      <c r="Q2" s="1386"/>
      <c r="R2" s="1386"/>
      <c r="S2" s="1386"/>
      <c r="T2" s="1387"/>
    </row>
    <row r="3" spans="1:20" ht="17.25" thickBot="1">
      <c r="A3" s="1376"/>
      <c r="B3" s="1377"/>
      <c r="C3" s="1377"/>
      <c r="D3" s="1377"/>
      <c r="E3" s="1378"/>
      <c r="F3" s="1388" t="s">
        <v>17</v>
      </c>
      <c r="G3" s="1389"/>
      <c r="H3" s="1389"/>
      <c r="I3" s="1389"/>
      <c r="J3" s="1389"/>
      <c r="K3" s="1389"/>
      <c r="L3" s="1389"/>
      <c r="M3" s="1390"/>
      <c r="N3" s="1394" t="s">
        <v>23</v>
      </c>
      <c r="O3" s="1395"/>
      <c r="P3" s="1395"/>
      <c r="Q3" s="1395"/>
      <c r="R3" s="1395"/>
      <c r="S3" s="1395"/>
      <c r="T3" s="1396"/>
    </row>
    <row r="4" spans="1:20" ht="17.25" thickBot="1">
      <c r="A4" s="1379"/>
      <c r="B4" s="1380"/>
      <c r="C4" s="1380"/>
      <c r="D4" s="1380"/>
      <c r="E4" s="1381"/>
      <c r="F4" s="1391"/>
      <c r="G4" s="1392"/>
      <c r="H4" s="1392"/>
      <c r="I4" s="1392"/>
      <c r="J4" s="1392"/>
      <c r="K4" s="1392"/>
      <c r="L4" s="1392"/>
      <c r="M4" s="1393"/>
      <c r="N4" s="1397" t="s">
        <v>8</v>
      </c>
      <c r="O4" s="1398"/>
      <c r="P4" s="1398"/>
      <c r="Q4" s="1398"/>
      <c r="R4" s="1398"/>
      <c r="S4" s="1398"/>
      <c r="T4" s="1399"/>
    </row>
    <row r="5" spans="1:20" ht="16.5">
      <c r="A5" s="47"/>
      <c r="B5" s="47"/>
      <c r="C5" s="47"/>
      <c r="D5" s="47"/>
      <c r="E5" s="47"/>
      <c r="F5" s="47"/>
      <c r="G5" s="47"/>
      <c r="H5" s="47"/>
      <c r="I5" s="47"/>
      <c r="J5" s="48"/>
      <c r="K5" s="48"/>
      <c r="L5" s="49"/>
      <c r="M5" s="49"/>
      <c r="N5" s="49"/>
      <c r="O5" s="49"/>
      <c r="P5" s="49"/>
      <c r="Q5" s="49"/>
      <c r="R5" s="49"/>
      <c r="S5" s="49"/>
      <c r="T5" s="49"/>
    </row>
    <row r="6" spans="1:20" ht="16.5">
      <c r="A6" s="1400" t="s">
        <v>10</v>
      </c>
      <c r="B6" s="1400"/>
      <c r="C6" s="1400"/>
      <c r="D6" s="1400"/>
      <c r="E6" s="1400"/>
      <c r="F6" s="1401" t="s">
        <v>375</v>
      </c>
      <c r="G6" s="1402"/>
      <c r="H6" s="1402"/>
      <c r="I6" s="1402"/>
      <c r="J6" s="1402"/>
      <c r="K6" s="1402"/>
      <c r="L6" s="1402"/>
      <c r="M6" s="1403"/>
      <c r="N6" s="49"/>
      <c r="O6" s="49"/>
      <c r="P6" s="49"/>
      <c r="Q6" s="49"/>
      <c r="R6" s="49"/>
      <c r="S6" s="49"/>
      <c r="T6" s="49"/>
    </row>
    <row r="7" spans="1:20" ht="16.5">
      <c r="A7" s="1400" t="s">
        <v>25</v>
      </c>
      <c r="B7" s="1400"/>
      <c r="C7" s="1400"/>
      <c r="D7" s="1400"/>
      <c r="E7" s="1400"/>
      <c r="F7" s="873">
        <v>2025</v>
      </c>
      <c r="G7" s="874"/>
      <c r="H7" s="874"/>
      <c r="I7" s="874"/>
      <c r="J7" s="874"/>
      <c r="K7" s="874"/>
      <c r="L7" s="874"/>
      <c r="M7" s="875"/>
      <c r="N7" s="49"/>
      <c r="O7" s="49"/>
      <c r="P7" s="49"/>
      <c r="Q7" s="49"/>
      <c r="R7" s="49"/>
      <c r="S7" s="49"/>
      <c r="T7" s="49"/>
    </row>
    <row r="8" spans="1:20" ht="16.5">
      <c r="A8" s="1400" t="s">
        <v>6</v>
      </c>
      <c r="B8" s="1400"/>
      <c r="C8" s="1400"/>
      <c r="D8" s="1400"/>
      <c r="E8" s="1400"/>
      <c r="F8" s="873" t="s">
        <v>745</v>
      </c>
      <c r="G8" s="874"/>
      <c r="H8" s="874"/>
      <c r="I8" s="874"/>
      <c r="J8" s="874"/>
      <c r="K8" s="874"/>
      <c r="L8" s="874"/>
      <c r="M8" s="875"/>
      <c r="N8" s="49"/>
      <c r="O8" s="49"/>
      <c r="P8" s="49"/>
      <c r="Q8" s="49"/>
      <c r="R8" s="49"/>
      <c r="S8" s="49"/>
      <c r="T8" s="49"/>
    </row>
    <row r="9" spans="1:20" ht="16.5">
      <c r="A9" s="1400" t="s">
        <v>7</v>
      </c>
      <c r="B9" s="1400"/>
      <c r="C9" s="1400"/>
      <c r="D9" s="1400"/>
      <c r="E9" s="1400"/>
      <c r="F9" s="873" t="s">
        <v>746</v>
      </c>
      <c r="G9" s="874"/>
      <c r="H9" s="874"/>
      <c r="I9" s="874"/>
      <c r="J9" s="874"/>
      <c r="K9" s="874"/>
      <c r="L9" s="874"/>
      <c r="M9" s="875"/>
      <c r="N9" s="49"/>
      <c r="O9" s="49"/>
      <c r="P9" s="49"/>
      <c r="Q9" s="49"/>
      <c r="R9" s="49"/>
      <c r="S9" s="49"/>
      <c r="T9" s="49"/>
    </row>
    <row r="10" spans="1:20" ht="17.25" thickBot="1">
      <c r="A10" s="50"/>
      <c r="B10" s="50"/>
      <c r="C10" s="50"/>
      <c r="D10" s="50"/>
      <c r="E10" s="50"/>
      <c r="F10" s="50"/>
      <c r="G10" s="50"/>
      <c r="H10" s="50"/>
      <c r="I10" s="50"/>
      <c r="J10" s="48"/>
      <c r="K10" s="48"/>
      <c r="L10" s="48"/>
      <c r="M10" s="48"/>
      <c r="N10" s="49"/>
      <c r="O10" s="49"/>
      <c r="P10" s="49"/>
      <c r="Q10" s="49"/>
      <c r="R10" s="49"/>
      <c r="S10" s="49"/>
      <c r="T10" s="49"/>
    </row>
    <row r="11" spans="1:20" ht="17.25" thickBot="1">
      <c r="A11" s="1345" t="s">
        <v>9</v>
      </c>
      <c r="B11" s="1346"/>
      <c r="C11" s="1346"/>
      <c r="D11" s="1346"/>
      <c r="E11" s="1346"/>
      <c r="F11" s="1346"/>
      <c r="G11" s="1346"/>
      <c r="H11" s="1346"/>
      <c r="I11" s="1346"/>
      <c r="J11" s="1346"/>
      <c r="K11" s="1346"/>
      <c r="L11" s="1346"/>
      <c r="M11" s="1346"/>
      <c r="N11" s="1346"/>
      <c r="O11" s="1346"/>
      <c r="P11" s="1346"/>
      <c r="Q11" s="1346"/>
      <c r="R11" s="1346"/>
      <c r="S11" s="1346"/>
      <c r="T11" s="1347"/>
    </row>
    <row r="12" spans="1:20" ht="17.25" thickBot="1">
      <c r="A12" s="51"/>
      <c r="B12" s="52"/>
      <c r="C12" s="52"/>
      <c r="D12" s="52"/>
      <c r="E12" s="52"/>
      <c r="F12" s="52"/>
      <c r="G12" s="52"/>
      <c r="H12" s="52"/>
      <c r="I12" s="52"/>
      <c r="J12" s="52"/>
      <c r="K12" s="52"/>
      <c r="L12" s="52"/>
      <c r="M12" s="52"/>
      <c r="N12" s="52"/>
      <c r="O12" s="52"/>
      <c r="P12" s="52"/>
      <c r="Q12" s="52"/>
      <c r="R12" s="52"/>
      <c r="S12" s="52"/>
      <c r="T12" s="53"/>
    </row>
    <row r="13" spans="1:20" ht="17.25" thickBot="1">
      <c r="A13" s="1348" t="s">
        <v>16</v>
      </c>
      <c r="B13" s="1349"/>
      <c r="C13" s="1349"/>
      <c r="D13" s="1349"/>
      <c r="E13" s="1349"/>
      <c r="F13" s="1349"/>
      <c r="G13" s="1349"/>
      <c r="H13" s="1349"/>
      <c r="I13" s="1349"/>
      <c r="J13" s="1349"/>
      <c r="K13" s="1349"/>
      <c r="L13" s="1350"/>
      <c r="M13" s="1351" t="s">
        <v>1</v>
      </c>
      <c r="N13" s="1351"/>
      <c r="O13" s="1351"/>
      <c r="P13" s="1351"/>
      <c r="Q13" s="1351"/>
      <c r="R13" s="1351"/>
      <c r="S13" s="1351"/>
      <c r="T13" s="1352"/>
    </row>
    <row r="14" spans="1:20" ht="17.25" thickBot="1">
      <c r="A14" s="1353" t="s">
        <v>27</v>
      </c>
      <c r="B14" s="1362" t="s">
        <v>262</v>
      </c>
      <c r="C14" s="1362" t="s">
        <v>263</v>
      </c>
      <c r="D14" s="1353" t="s">
        <v>26</v>
      </c>
      <c r="E14" s="1355" t="s">
        <v>19</v>
      </c>
      <c r="F14" s="1357" t="s">
        <v>11</v>
      </c>
      <c r="G14" s="1358"/>
      <c r="H14" s="1358"/>
      <c r="I14" s="1359"/>
      <c r="J14" s="1360" t="s">
        <v>20</v>
      </c>
      <c r="K14" s="1360" t="s">
        <v>21</v>
      </c>
      <c r="L14" s="1360" t="s">
        <v>2</v>
      </c>
      <c r="M14" s="1364" t="s">
        <v>22</v>
      </c>
      <c r="N14" s="1366" t="s">
        <v>3</v>
      </c>
      <c r="O14" s="1367"/>
      <c r="P14" s="1368"/>
      <c r="Q14" s="1405" t="s">
        <v>4</v>
      </c>
      <c r="R14" s="1404" t="s">
        <v>5</v>
      </c>
      <c r="S14" s="54" t="s">
        <v>29</v>
      </c>
      <c r="T14" s="1371" t="s">
        <v>0</v>
      </c>
    </row>
    <row r="15" spans="1:20" ht="25.5" customHeight="1" thickBot="1">
      <c r="A15" s="1674"/>
      <c r="B15" s="1679"/>
      <c r="C15" s="1679"/>
      <c r="D15" s="1674"/>
      <c r="E15" s="1675"/>
      <c r="F15" s="55" t="s">
        <v>12</v>
      </c>
      <c r="G15" s="55" t="s">
        <v>13</v>
      </c>
      <c r="H15" s="55" t="s">
        <v>14</v>
      </c>
      <c r="I15" s="55" t="s">
        <v>15</v>
      </c>
      <c r="J15" s="1670"/>
      <c r="K15" s="1670"/>
      <c r="L15" s="1670"/>
      <c r="M15" s="1671"/>
      <c r="N15" s="63" t="s">
        <v>30</v>
      </c>
      <c r="O15" s="56" t="s">
        <v>28</v>
      </c>
      <c r="P15" s="57" t="s">
        <v>31</v>
      </c>
      <c r="Q15" s="1672"/>
      <c r="R15" s="1673"/>
      <c r="S15" s="58"/>
      <c r="T15" s="1669"/>
    </row>
    <row r="16" spans="1:20" ht="16.5" thickBot="1">
      <c r="A16" s="47"/>
      <c r="B16" s="47"/>
      <c r="C16" s="47"/>
      <c r="D16" s="47"/>
      <c r="E16" s="47"/>
      <c r="F16" s="47"/>
      <c r="G16" s="47"/>
      <c r="H16" s="47"/>
      <c r="I16" s="47"/>
      <c r="J16" s="47"/>
      <c r="K16" s="47"/>
      <c r="L16" s="59"/>
      <c r="M16" s="47"/>
      <c r="Q16" s="47"/>
      <c r="R16" s="47"/>
      <c r="S16" s="47"/>
      <c r="T16" s="47"/>
    </row>
    <row r="17" spans="1:20" ht="49.5" customHeight="1">
      <c r="A17" s="1680">
        <v>1</v>
      </c>
      <c r="B17" s="1676" t="s">
        <v>310</v>
      </c>
      <c r="C17" s="1676" t="s">
        <v>349</v>
      </c>
      <c r="D17" s="1628" t="s">
        <v>223</v>
      </c>
      <c r="E17" s="574" t="s">
        <v>214</v>
      </c>
      <c r="F17" s="683">
        <v>3</v>
      </c>
      <c r="G17" s="684"/>
      <c r="H17" s="575"/>
      <c r="I17" s="575"/>
      <c r="J17" s="573" t="s">
        <v>299</v>
      </c>
      <c r="K17" s="655"/>
      <c r="L17" s="656"/>
      <c r="M17" s="685">
        <v>14</v>
      </c>
      <c r="N17" s="657">
        <f>F17-M17</f>
        <v>-11</v>
      </c>
      <c r="O17" s="576">
        <f>IF(M17&lt;1,(AVERAGE(F17:I17)/M17),SUM(F17:I17)/M17)</f>
        <v>0.21428571428571427</v>
      </c>
      <c r="P17" s="176" t="str">
        <f>IF(O17&lt;=V$17,"T",IF(O17&lt;$Y$17,"R",IF(O17&gt;=$Y$17,"P")))</f>
        <v>P</v>
      </c>
      <c r="Q17" s="101"/>
      <c r="R17" s="101"/>
      <c r="S17" s="101"/>
      <c r="T17" s="102"/>
    </row>
    <row r="18" spans="1:20" ht="25.5" customHeight="1">
      <c r="A18" s="974"/>
      <c r="B18" s="1677"/>
      <c r="C18" s="1677"/>
      <c r="D18" s="1629"/>
      <c r="E18" s="578" t="s">
        <v>215</v>
      </c>
      <c r="F18" s="579">
        <v>1</v>
      </c>
      <c r="G18" s="579"/>
      <c r="H18" s="580"/>
      <c r="I18" s="580"/>
      <c r="J18" s="664" t="s">
        <v>300</v>
      </c>
      <c r="K18" s="659"/>
      <c r="L18" s="593"/>
      <c r="M18" s="660">
        <v>1</v>
      </c>
      <c r="N18" s="582">
        <f>F18-M18</f>
        <v>0</v>
      </c>
      <c r="O18" s="583">
        <v>1</v>
      </c>
      <c r="P18" s="96" t="str">
        <f>IF(O18&lt;=V$17,"T",IF(O18&lt;$Y$17,"R",IF(O18&gt;=$Y$17,"P")))</f>
        <v>P</v>
      </c>
      <c r="Q18" s="87"/>
      <c r="R18" s="87"/>
      <c r="S18" s="87"/>
      <c r="T18" s="103"/>
    </row>
    <row r="19" spans="1:20" ht="25.5" customHeight="1">
      <c r="A19" s="974"/>
      <c r="B19" s="1677"/>
      <c r="C19" s="1677"/>
      <c r="D19" s="1629"/>
      <c r="E19" s="658" t="s">
        <v>195</v>
      </c>
      <c r="F19" s="665">
        <v>3</v>
      </c>
      <c r="G19" s="592"/>
      <c r="H19" s="581"/>
      <c r="I19" s="581"/>
      <c r="J19" s="664" t="s">
        <v>301</v>
      </c>
      <c r="K19" s="686">
        <v>27010</v>
      </c>
      <c r="L19" s="584"/>
      <c r="M19" s="663">
        <v>18</v>
      </c>
      <c r="N19" s="361">
        <f>F19-M19</f>
        <v>-15</v>
      </c>
      <c r="O19" s="583">
        <f t="shared" ref="O19:O28" si="0">IF(M19&lt;1,(AVERAGE(F19:I19)/M19),SUM(F19:I19)/M19)</f>
        <v>0.16666666666666666</v>
      </c>
      <c r="P19" s="96" t="str">
        <f>IF(O19&lt;=V$17,"T",IF(O19&lt;$Y$17,"R",IF(O19&gt;=$Y$17,"P")))</f>
        <v>P</v>
      </c>
      <c r="Q19" s="687">
        <f>L19/K19</f>
        <v>0</v>
      </c>
      <c r="R19" s="87"/>
      <c r="S19" s="87"/>
      <c r="T19" s="103"/>
    </row>
    <row r="20" spans="1:20" ht="25.5" customHeight="1">
      <c r="A20" s="974"/>
      <c r="B20" s="1677"/>
      <c r="C20" s="1677"/>
      <c r="D20" s="1629"/>
      <c r="E20" s="578" t="s">
        <v>216</v>
      </c>
      <c r="F20" s="665">
        <v>23</v>
      </c>
      <c r="G20" s="592"/>
      <c r="H20" s="581"/>
      <c r="I20" s="581"/>
      <c r="J20" s="664" t="s">
        <v>302</v>
      </c>
      <c r="K20" s="659"/>
      <c r="L20" s="584"/>
      <c r="M20" s="663">
        <v>23</v>
      </c>
      <c r="N20" s="582">
        <f>22/23</f>
        <v>0.95652173913043481</v>
      </c>
      <c r="O20" s="583">
        <f t="shared" si="0"/>
        <v>1</v>
      </c>
      <c r="P20" s="96" t="str">
        <f t="shared" ref="P20:P28" si="1">IF(O20&lt;=V$17,"T",IF(O20&lt;$Y$17,"R",IF(O20&gt;=$Y$17,"P")))</f>
        <v>P</v>
      </c>
      <c r="Q20" s="104"/>
      <c r="R20" s="87"/>
      <c r="S20" s="87"/>
      <c r="T20" s="103"/>
    </row>
    <row r="21" spans="1:20" ht="49.5" customHeight="1">
      <c r="A21" s="974"/>
      <c r="B21" s="1677"/>
      <c r="C21" s="1677"/>
      <c r="D21" s="1629"/>
      <c r="E21" s="658" t="s">
        <v>217</v>
      </c>
      <c r="F21" s="665">
        <v>22</v>
      </c>
      <c r="G21" s="592"/>
      <c r="H21" s="581"/>
      <c r="I21" s="581"/>
      <c r="J21" s="664" t="s">
        <v>303</v>
      </c>
      <c r="K21" s="659"/>
      <c r="L21" s="662"/>
      <c r="M21" s="663">
        <v>22</v>
      </c>
      <c r="N21" s="582">
        <f>22/23</f>
        <v>0.95652173913043481</v>
      </c>
      <c r="O21" s="583">
        <f t="shared" si="0"/>
        <v>1</v>
      </c>
      <c r="P21" s="96" t="str">
        <f t="shared" si="1"/>
        <v>P</v>
      </c>
      <c r="Q21" s="87"/>
      <c r="R21" s="87"/>
      <c r="S21" s="87"/>
      <c r="T21" s="103"/>
    </row>
    <row r="22" spans="1:20" ht="48" customHeight="1">
      <c r="A22" s="974"/>
      <c r="B22" s="1677"/>
      <c r="C22" s="1677"/>
      <c r="D22" s="1629" t="s">
        <v>224</v>
      </c>
      <c r="E22" s="658" t="s">
        <v>218</v>
      </c>
      <c r="F22" s="579">
        <v>1</v>
      </c>
      <c r="G22" s="585"/>
      <c r="H22" s="586"/>
      <c r="I22" s="586"/>
      <c r="J22" s="664" t="s">
        <v>304</v>
      </c>
      <c r="K22" s="659"/>
      <c r="L22" s="593"/>
      <c r="M22" s="660">
        <v>1</v>
      </c>
      <c r="N22" s="582">
        <v>0</v>
      </c>
      <c r="O22" s="583">
        <f t="shared" si="0"/>
        <v>1</v>
      </c>
      <c r="P22" s="96" t="str">
        <f t="shared" si="1"/>
        <v>P</v>
      </c>
      <c r="Q22" s="87"/>
      <c r="R22" s="87"/>
      <c r="S22" s="87"/>
      <c r="T22" s="103"/>
    </row>
    <row r="23" spans="1:20" ht="63.75" customHeight="1">
      <c r="A23" s="974"/>
      <c r="B23" s="1677"/>
      <c r="C23" s="1677"/>
      <c r="D23" s="1629"/>
      <c r="E23" s="658" t="s">
        <v>219</v>
      </c>
      <c r="F23" s="579">
        <v>1</v>
      </c>
      <c r="G23" s="592"/>
      <c r="H23" s="581"/>
      <c r="I23" s="581"/>
      <c r="J23" s="664" t="s">
        <v>305</v>
      </c>
      <c r="K23" s="659"/>
      <c r="L23" s="593"/>
      <c r="M23" s="663">
        <v>10</v>
      </c>
      <c r="N23" s="582">
        <v>0</v>
      </c>
      <c r="O23" s="583">
        <v>1</v>
      </c>
      <c r="P23" s="96" t="str">
        <f t="shared" si="1"/>
        <v>P</v>
      </c>
      <c r="Q23" s="87"/>
      <c r="R23" s="87"/>
      <c r="S23" s="87"/>
      <c r="T23" s="103"/>
    </row>
    <row r="24" spans="1:20" ht="63.75" customHeight="1">
      <c r="A24" s="974"/>
      <c r="B24" s="1677"/>
      <c r="C24" s="1677"/>
      <c r="D24" s="1629"/>
      <c r="E24" s="658" t="s">
        <v>220</v>
      </c>
      <c r="F24" s="665">
        <v>1</v>
      </c>
      <c r="G24" s="592"/>
      <c r="H24" s="581"/>
      <c r="I24" s="581"/>
      <c r="J24" s="664" t="s">
        <v>306</v>
      </c>
      <c r="K24" s="661"/>
      <c r="L24" s="593"/>
      <c r="M24" s="663">
        <v>5</v>
      </c>
      <c r="N24" s="582">
        <f>4/5</f>
        <v>0.8</v>
      </c>
      <c r="O24" s="583">
        <f t="shared" si="0"/>
        <v>0.2</v>
      </c>
      <c r="P24" s="96" t="str">
        <f t="shared" si="1"/>
        <v>P</v>
      </c>
      <c r="Q24" s="87"/>
      <c r="R24" s="87"/>
      <c r="S24" s="87"/>
      <c r="T24" s="103"/>
    </row>
    <row r="25" spans="1:20" ht="60">
      <c r="A25" s="974"/>
      <c r="B25" s="1677"/>
      <c r="C25" s="1677"/>
      <c r="D25" s="1629" t="s">
        <v>225</v>
      </c>
      <c r="E25" s="578" t="s">
        <v>214</v>
      </c>
      <c r="F25" s="688">
        <v>1021</v>
      </c>
      <c r="G25" s="592"/>
      <c r="H25" s="581"/>
      <c r="I25" s="581"/>
      <c r="J25" s="577" t="s">
        <v>299</v>
      </c>
      <c r="K25" s="661"/>
      <c r="L25" s="593"/>
      <c r="M25" s="663">
        <v>900</v>
      </c>
      <c r="N25" s="361">
        <f>405+375</f>
        <v>780</v>
      </c>
      <c r="O25" s="583">
        <f t="shared" si="0"/>
        <v>1.1344444444444444</v>
      </c>
      <c r="P25" s="96" t="str">
        <f t="shared" si="1"/>
        <v>P</v>
      </c>
      <c r="Q25" s="87"/>
      <c r="R25" s="87"/>
      <c r="S25" s="87"/>
      <c r="T25" s="103"/>
    </row>
    <row r="26" spans="1:20" ht="25.5" customHeight="1">
      <c r="A26" s="974"/>
      <c r="B26" s="1677"/>
      <c r="C26" s="1677"/>
      <c r="D26" s="1629"/>
      <c r="E26" s="578" t="s">
        <v>221</v>
      </c>
      <c r="F26" s="688">
        <v>1021</v>
      </c>
      <c r="G26" s="592"/>
      <c r="H26" s="581"/>
      <c r="I26" s="586"/>
      <c r="J26" s="664" t="s">
        <v>307</v>
      </c>
      <c r="K26" s="661"/>
      <c r="L26" s="593"/>
      <c r="M26" s="663">
        <v>800</v>
      </c>
      <c r="N26" s="361">
        <f>F26-M26</f>
        <v>221</v>
      </c>
      <c r="O26" s="583">
        <f t="shared" si="0"/>
        <v>1.2762500000000001</v>
      </c>
      <c r="P26" s="96" t="str">
        <f t="shared" si="1"/>
        <v>P</v>
      </c>
      <c r="Q26" s="87"/>
      <c r="R26" s="87"/>
      <c r="S26" s="87"/>
      <c r="T26" s="103"/>
    </row>
    <row r="27" spans="1:20" ht="25.5" customHeight="1">
      <c r="A27" s="974"/>
      <c r="B27" s="1677"/>
      <c r="C27" s="1677"/>
      <c r="D27" s="1629"/>
      <c r="E27" s="578" t="s">
        <v>226</v>
      </c>
      <c r="F27" s="579">
        <v>1</v>
      </c>
      <c r="G27" s="585"/>
      <c r="H27" s="586"/>
      <c r="I27" s="586"/>
      <c r="J27" s="664" t="s">
        <v>308</v>
      </c>
      <c r="K27" s="661"/>
      <c r="L27" s="593"/>
      <c r="M27" s="660">
        <v>0.99</v>
      </c>
      <c r="N27" s="582">
        <f>F27-M27</f>
        <v>1.0000000000000009E-2</v>
      </c>
      <c r="O27" s="583">
        <f t="shared" si="0"/>
        <v>1.0101010101010102</v>
      </c>
      <c r="P27" s="96" t="str">
        <f t="shared" si="1"/>
        <v>P</v>
      </c>
      <c r="Q27" s="87"/>
      <c r="R27" s="87"/>
      <c r="S27" s="87"/>
      <c r="T27" s="103"/>
    </row>
    <row r="28" spans="1:20" ht="25.5" customHeight="1" thickBot="1">
      <c r="A28" s="975"/>
      <c r="B28" s="1678"/>
      <c r="C28" s="1678"/>
      <c r="D28" s="1633"/>
      <c r="E28" s="689" t="s">
        <v>222</v>
      </c>
      <c r="F28" s="587">
        <v>1</v>
      </c>
      <c r="G28" s="588"/>
      <c r="H28" s="589"/>
      <c r="I28" s="589"/>
      <c r="J28" s="666" t="s">
        <v>309</v>
      </c>
      <c r="K28" s="667"/>
      <c r="L28" s="590"/>
      <c r="M28" s="690">
        <v>0.99</v>
      </c>
      <c r="N28" s="668">
        <f>F28-M28</f>
        <v>1.0000000000000009E-2</v>
      </c>
      <c r="O28" s="591">
        <f t="shared" si="0"/>
        <v>1.0101010101010102</v>
      </c>
      <c r="P28" s="177" t="str">
        <f t="shared" si="1"/>
        <v>P</v>
      </c>
      <c r="Q28" s="97"/>
      <c r="R28" s="97"/>
      <c r="S28" s="97"/>
      <c r="T28" s="105"/>
    </row>
    <row r="29" spans="1:20" s="134" customFormat="1">
      <c r="A29" s="255"/>
      <c r="B29" s="255"/>
      <c r="C29" s="255" t="s">
        <v>565</v>
      </c>
      <c r="D29" s="255"/>
      <c r="E29" s="255"/>
      <c r="F29" s="255"/>
      <c r="G29" s="255"/>
      <c r="H29" s="255"/>
      <c r="I29" s="255"/>
      <c r="J29" s="255"/>
      <c r="K29" s="255"/>
      <c r="L29" s="255"/>
      <c r="M29" s="255"/>
      <c r="N29" s="255"/>
      <c r="O29" s="255"/>
      <c r="P29" s="255"/>
      <c r="Q29" s="255"/>
      <c r="R29" s="255"/>
      <c r="S29" s="255"/>
      <c r="T29" s="255"/>
    </row>
    <row r="30" spans="1:20">
      <c r="A30" s="47"/>
      <c r="B30" s="47"/>
      <c r="C30" s="47"/>
      <c r="D30" s="47"/>
      <c r="E30" s="47"/>
      <c r="F30" s="47"/>
      <c r="G30" s="47"/>
      <c r="H30" s="47"/>
      <c r="I30" s="47"/>
      <c r="J30" s="47"/>
      <c r="K30" s="47"/>
      <c r="L30" s="47"/>
      <c r="M30" s="47"/>
      <c r="N30" s="47"/>
      <c r="O30" s="47"/>
      <c r="P30" s="47"/>
      <c r="Q30" s="47"/>
      <c r="R30" s="47"/>
      <c r="S30" s="47"/>
      <c r="T30" s="47"/>
    </row>
    <row r="31" spans="1:20" ht="16.5">
      <c r="A31" s="61" t="s">
        <v>24</v>
      </c>
      <c r="B31" s="61"/>
      <c r="C31" s="61"/>
      <c r="D31" s="61"/>
      <c r="E31" s="47"/>
      <c r="F31" s="47"/>
      <c r="G31" s="47"/>
      <c r="H31" s="47"/>
      <c r="I31" s="47"/>
      <c r="J31" s="47"/>
      <c r="K31" s="47"/>
      <c r="L31" s="47"/>
      <c r="M31" s="47"/>
      <c r="N31" s="47"/>
      <c r="O31" s="47"/>
      <c r="P31" s="47"/>
      <c r="Q31" s="47"/>
      <c r="R31" s="47"/>
      <c r="S31" s="47"/>
      <c r="T31" s="47"/>
    </row>
    <row r="32" spans="1:20">
      <c r="A32" s="47"/>
      <c r="B32" s="47"/>
      <c r="C32" s="47"/>
      <c r="D32" s="47"/>
      <c r="E32" s="47"/>
      <c r="F32" s="47"/>
      <c r="G32" s="47"/>
      <c r="H32" s="47"/>
      <c r="I32" s="47"/>
      <c r="J32" s="47"/>
      <c r="K32" s="47"/>
      <c r="L32" s="47"/>
      <c r="M32" s="47"/>
      <c r="N32" s="47"/>
      <c r="O32" s="47"/>
      <c r="P32" s="47"/>
      <c r="Q32" s="47"/>
      <c r="R32" s="47"/>
      <c r="S32" s="47"/>
      <c r="T32" s="47"/>
    </row>
    <row r="33" spans="1:20">
      <c r="A33" s="1336"/>
      <c r="B33" s="1337"/>
      <c r="C33" s="1337"/>
      <c r="D33" s="1337"/>
      <c r="E33" s="1337"/>
      <c r="F33" s="1337"/>
      <c r="G33" s="1337"/>
      <c r="H33" s="1337"/>
      <c r="I33" s="1337"/>
      <c r="J33" s="1337"/>
      <c r="K33" s="1337"/>
      <c r="L33" s="1337"/>
      <c r="M33" s="1337"/>
      <c r="N33" s="1337"/>
      <c r="O33" s="1337"/>
      <c r="P33" s="1337"/>
      <c r="Q33" s="1337"/>
      <c r="R33" s="1337"/>
      <c r="S33" s="1337"/>
      <c r="T33" s="1338"/>
    </row>
    <row r="34" spans="1:20">
      <c r="A34" s="1336"/>
      <c r="B34" s="1337"/>
      <c r="C34" s="1337"/>
      <c r="D34" s="1337"/>
      <c r="E34" s="1337"/>
      <c r="F34" s="1337"/>
      <c r="G34" s="1337"/>
      <c r="H34" s="1337"/>
      <c r="I34" s="1337"/>
      <c r="J34" s="1337"/>
      <c r="K34" s="1337"/>
      <c r="L34" s="1337"/>
      <c r="M34" s="1337"/>
      <c r="N34" s="1337"/>
      <c r="O34" s="1337"/>
      <c r="P34" s="1337"/>
      <c r="Q34" s="1337"/>
      <c r="R34" s="1337"/>
      <c r="S34" s="1337"/>
      <c r="T34" s="1338"/>
    </row>
    <row r="35" spans="1:20">
      <c r="A35" s="1336"/>
      <c r="B35" s="1337"/>
      <c r="C35" s="1337"/>
      <c r="D35" s="1337"/>
      <c r="E35" s="1337"/>
      <c r="F35" s="1337"/>
      <c r="G35" s="1337"/>
      <c r="H35" s="1337"/>
      <c r="I35" s="1337"/>
      <c r="J35" s="1337"/>
      <c r="K35" s="1337"/>
      <c r="L35" s="1337"/>
      <c r="M35" s="1337"/>
      <c r="N35" s="1337"/>
      <c r="O35" s="1337"/>
      <c r="P35" s="1337"/>
      <c r="Q35" s="1337"/>
      <c r="R35" s="1337"/>
      <c r="S35" s="1337"/>
      <c r="T35" s="1338"/>
    </row>
    <row r="36" spans="1:20">
      <c r="A36" s="1336"/>
      <c r="B36" s="1337"/>
      <c r="C36" s="1337"/>
      <c r="D36" s="1337"/>
      <c r="E36" s="1337"/>
      <c r="F36" s="1337"/>
      <c r="G36" s="1337"/>
      <c r="H36" s="1337"/>
      <c r="I36" s="1337"/>
      <c r="J36" s="1337"/>
      <c r="K36" s="1337"/>
      <c r="L36" s="1337"/>
      <c r="M36" s="1337"/>
      <c r="N36" s="1337"/>
      <c r="O36" s="1337"/>
      <c r="P36" s="1337"/>
      <c r="Q36" s="1337"/>
      <c r="R36" s="1337"/>
      <c r="S36" s="1337"/>
      <c r="T36" s="1338"/>
    </row>
    <row r="37" spans="1:20">
      <c r="A37" s="1336"/>
      <c r="B37" s="1337"/>
      <c r="C37" s="1337"/>
      <c r="D37" s="1337"/>
      <c r="E37" s="1337"/>
      <c r="F37" s="1337"/>
      <c r="G37" s="1337"/>
      <c r="H37" s="1337"/>
      <c r="I37" s="1337"/>
      <c r="J37" s="1337"/>
      <c r="K37" s="1337"/>
      <c r="L37" s="1337"/>
      <c r="M37" s="1337"/>
      <c r="N37" s="1337"/>
      <c r="O37" s="1337"/>
      <c r="P37" s="1337"/>
      <c r="Q37" s="1337"/>
      <c r="R37" s="1337"/>
      <c r="S37" s="1337"/>
      <c r="T37" s="1338"/>
    </row>
    <row r="38" spans="1:20">
      <c r="A38" s="1336"/>
      <c r="B38" s="1337"/>
      <c r="C38" s="1337"/>
      <c r="D38" s="1337"/>
      <c r="E38" s="1337"/>
      <c r="F38" s="1337"/>
      <c r="G38" s="1337"/>
      <c r="H38" s="1337"/>
      <c r="I38" s="1337"/>
      <c r="J38" s="1337"/>
      <c r="K38" s="1337"/>
      <c r="L38" s="1337"/>
      <c r="M38" s="1337"/>
      <c r="N38" s="1337"/>
      <c r="O38" s="1337"/>
      <c r="P38" s="1337"/>
      <c r="Q38" s="1337"/>
      <c r="R38" s="1337"/>
      <c r="S38" s="1337"/>
      <c r="T38" s="1338"/>
    </row>
    <row r="39" spans="1:20">
      <c r="A39" s="1336"/>
      <c r="B39" s="1337"/>
      <c r="C39" s="1337"/>
      <c r="D39" s="1337"/>
      <c r="E39" s="1337"/>
      <c r="F39" s="1337"/>
      <c r="G39" s="1337"/>
      <c r="H39" s="1337"/>
      <c r="I39" s="1337"/>
      <c r="J39" s="1337"/>
      <c r="K39" s="1337"/>
      <c r="L39" s="1337"/>
      <c r="M39" s="1337"/>
      <c r="N39" s="1337"/>
      <c r="O39" s="1337"/>
      <c r="P39" s="1337"/>
      <c r="Q39" s="1337"/>
      <c r="R39" s="1337"/>
      <c r="S39" s="1337"/>
      <c r="T39" s="1338"/>
    </row>
    <row r="40" spans="1:20">
      <c r="A40" s="1336"/>
      <c r="B40" s="1337"/>
      <c r="C40" s="1337"/>
      <c r="D40" s="1337"/>
      <c r="E40" s="1337"/>
      <c r="F40" s="1337"/>
      <c r="G40" s="1337"/>
      <c r="H40" s="1337"/>
      <c r="I40" s="1337"/>
      <c r="J40" s="1337"/>
      <c r="K40" s="1337"/>
      <c r="L40" s="1337"/>
      <c r="M40" s="1337"/>
      <c r="N40" s="1337"/>
      <c r="O40" s="1337"/>
      <c r="P40" s="1337"/>
      <c r="Q40" s="1337"/>
      <c r="R40" s="1337"/>
      <c r="S40" s="1337"/>
      <c r="T40" s="1338"/>
    </row>
    <row r="41" spans="1:20">
      <c r="A41" s="1336"/>
      <c r="B41" s="1337"/>
      <c r="C41" s="1337"/>
      <c r="D41" s="1337"/>
      <c r="E41" s="1337"/>
      <c r="F41" s="1337"/>
      <c r="G41" s="1337"/>
      <c r="H41" s="1337"/>
      <c r="I41" s="1337"/>
      <c r="J41" s="1337"/>
      <c r="K41" s="1337"/>
      <c r="L41" s="1337"/>
      <c r="M41" s="1337"/>
      <c r="N41" s="1337"/>
      <c r="O41" s="1337"/>
      <c r="P41" s="1337"/>
      <c r="Q41" s="1337"/>
      <c r="R41" s="1337"/>
      <c r="S41" s="1337"/>
      <c r="T41" s="1338"/>
    </row>
    <row r="42" spans="1:20">
      <c r="A42" s="1336"/>
      <c r="B42" s="1337"/>
      <c r="C42" s="1337"/>
      <c r="D42" s="1337"/>
      <c r="E42" s="1337"/>
      <c r="F42" s="1337"/>
      <c r="G42" s="1337"/>
      <c r="H42" s="1337"/>
      <c r="I42" s="1337"/>
      <c r="J42" s="1337"/>
      <c r="K42" s="1337"/>
      <c r="L42" s="1337"/>
      <c r="M42" s="1337"/>
      <c r="N42" s="1337"/>
      <c r="O42" s="1337"/>
      <c r="P42" s="1337"/>
      <c r="Q42" s="1337"/>
      <c r="R42" s="1337"/>
      <c r="S42" s="1337"/>
      <c r="T42" s="1338"/>
    </row>
    <row r="43" spans="1:20">
      <c r="A43" s="1336"/>
      <c r="B43" s="1337"/>
      <c r="C43" s="1337"/>
      <c r="D43" s="1337"/>
      <c r="E43" s="1337"/>
      <c r="F43" s="1337"/>
      <c r="G43" s="1337"/>
      <c r="H43" s="1337"/>
      <c r="I43" s="1337"/>
      <c r="J43" s="1337"/>
      <c r="K43" s="1337"/>
      <c r="L43" s="1337"/>
      <c r="M43" s="1337"/>
      <c r="N43" s="1337"/>
      <c r="O43" s="1337"/>
      <c r="P43" s="1337"/>
      <c r="Q43" s="1337"/>
      <c r="R43" s="1337"/>
      <c r="S43" s="1337"/>
      <c r="T43" s="1338"/>
    </row>
  </sheetData>
  <mergeCells count="48">
    <mergeCell ref="D25:D28"/>
    <mergeCell ref="A2:E4"/>
    <mergeCell ref="A9:E9"/>
    <mergeCell ref="C17:C28"/>
    <mergeCell ref="B17:B28"/>
    <mergeCell ref="B14:B15"/>
    <mergeCell ref="C14:C15"/>
    <mergeCell ref="A17:A28"/>
    <mergeCell ref="F2:M2"/>
    <mergeCell ref="N2:T2"/>
    <mergeCell ref="F3:M4"/>
    <mergeCell ref="N3:T3"/>
    <mergeCell ref="N4:T4"/>
    <mergeCell ref="F9:M9"/>
    <mergeCell ref="A11:T11"/>
    <mergeCell ref="A13:L13"/>
    <mergeCell ref="M13:T13"/>
    <mergeCell ref="A6:E6"/>
    <mergeCell ref="F6:M6"/>
    <mergeCell ref="A7:E7"/>
    <mergeCell ref="F7:M7"/>
    <mergeCell ref="A8:E8"/>
    <mergeCell ref="F8:M8"/>
    <mergeCell ref="A34:T34"/>
    <mergeCell ref="T14:T15"/>
    <mergeCell ref="K14:K15"/>
    <mergeCell ref="L14:L15"/>
    <mergeCell ref="M14:M15"/>
    <mergeCell ref="N14:P14"/>
    <mergeCell ref="Q14:Q15"/>
    <mergeCell ref="R14:R15"/>
    <mergeCell ref="A14:A15"/>
    <mergeCell ref="D14:D15"/>
    <mergeCell ref="A33:T33"/>
    <mergeCell ref="E14:E15"/>
    <mergeCell ref="F14:I14"/>
    <mergeCell ref="J14:J15"/>
    <mergeCell ref="D17:D21"/>
    <mergeCell ref="D22:D24"/>
    <mergeCell ref="A41:T41"/>
    <mergeCell ref="A42:T42"/>
    <mergeCell ref="A43:T43"/>
    <mergeCell ref="A35:T35"/>
    <mergeCell ref="A36:T36"/>
    <mergeCell ref="A37:T37"/>
    <mergeCell ref="A38:T38"/>
    <mergeCell ref="A39:T39"/>
    <mergeCell ref="A40:T40"/>
  </mergeCells>
  <conditionalFormatting sqref="P17:P28">
    <cfRule type="containsText" dxfId="50" priority="1" stopIfTrue="1" operator="containsText" text="P">
      <formula>NOT(ISERROR(SEARCH("P",P17)))</formula>
    </cfRule>
    <cfRule type="containsText" dxfId="49" priority="2" stopIfTrue="1" operator="containsText" text="R">
      <formula>NOT(ISERROR(SEARCH("R",P17)))</formula>
    </cfRule>
    <cfRule type="containsText" dxfId="48"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1"/>
  <sheetViews>
    <sheetView zoomScale="68" zoomScaleNormal="68" workbookViewId="0">
      <selection activeCell="F9" sqref="F9:M9"/>
    </sheetView>
  </sheetViews>
  <sheetFormatPr baseColWidth="10" defaultColWidth="11.42578125" defaultRowHeight="15"/>
  <cols>
    <col min="1" max="1" width="11.42578125" style="38"/>
    <col min="2" max="2" width="39.85546875" style="38" customWidth="1"/>
    <col min="3" max="3" width="32.28515625" style="38" customWidth="1"/>
    <col min="4" max="4" width="39.5703125" style="38" customWidth="1"/>
    <col min="5" max="5" width="45.7109375" style="38" customWidth="1"/>
    <col min="6" max="6" width="7.5703125" style="38" customWidth="1"/>
    <col min="7" max="7" width="5" style="38" customWidth="1"/>
    <col min="8" max="8" width="5.140625" style="38" customWidth="1"/>
    <col min="9" max="9" width="4.28515625" style="38" customWidth="1"/>
    <col min="10" max="10" width="97.7109375" style="38" customWidth="1"/>
    <col min="11" max="11" width="19" style="38" customWidth="1"/>
    <col min="12" max="12" width="23.7109375" style="38" customWidth="1"/>
    <col min="13" max="13" width="9.140625" style="38" customWidth="1"/>
    <col min="14" max="14" width="17.140625" style="38" customWidth="1"/>
    <col min="15" max="16" width="11.42578125" style="38"/>
    <col min="17" max="17" width="17.5703125" style="38" customWidth="1"/>
    <col min="18" max="18" width="21.42578125" style="38" customWidth="1"/>
    <col min="19" max="19" width="87" style="38" customWidth="1"/>
    <col min="20" max="20" width="71.140625" style="38" customWidth="1"/>
    <col min="21" max="16384" width="11.42578125" style="38"/>
  </cols>
  <sheetData>
    <row r="1" spans="1:20" ht="15.75" thickBot="1"/>
    <row r="2" spans="1:20" ht="16.5" thickBot="1">
      <c r="A2" s="1602"/>
      <c r="B2" s="1603"/>
      <c r="C2" s="1603"/>
      <c r="D2" s="1603"/>
      <c r="E2" s="1604"/>
      <c r="F2" s="1611" t="s">
        <v>18</v>
      </c>
      <c r="G2" s="1612"/>
      <c r="H2" s="1612"/>
      <c r="I2" s="1612"/>
      <c r="J2" s="1612"/>
      <c r="K2" s="1612"/>
      <c r="L2" s="1612"/>
      <c r="M2" s="1613"/>
      <c r="N2" s="1568" t="s">
        <v>512</v>
      </c>
      <c r="O2" s="1569"/>
      <c r="P2" s="1569"/>
      <c r="Q2" s="1569"/>
      <c r="R2" s="1569"/>
      <c r="S2" s="1569"/>
      <c r="T2" s="1570"/>
    </row>
    <row r="3" spans="1:20" ht="16.5" thickBot="1">
      <c r="A3" s="1605"/>
      <c r="B3" s="1606"/>
      <c r="C3" s="1606"/>
      <c r="D3" s="1606"/>
      <c r="E3" s="1607"/>
      <c r="F3" s="1571" t="s">
        <v>17</v>
      </c>
      <c r="G3" s="1572"/>
      <c r="H3" s="1572"/>
      <c r="I3" s="1572"/>
      <c r="J3" s="1572"/>
      <c r="K3" s="1572"/>
      <c r="L3" s="1572"/>
      <c r="M3" s="1573"/>
      <c r="N3" s="1577" t="s">
        <v>23</v>
      </c>
      <c r="O3" s="1578"/>
      <c r="P3" s="1578"/>
      <c r="Q3" s="1578"/>
      <c r="R3" s="1578"/>
      <c r="S3" s="1578"/>
      <c r="T3" s="1579"/>
    </row>
    <row r="4" spans="1:20" ht="16.5" thickBot="1">
      <c r="A4" s="1608"/>
      <c r="B4" s="1609"/>
      <c r="C4" s="1609"/>
      <c r="D4" s="1609"/>
      <c r="E4" s="1610"/>
      <c r="F4" s="1574"/>
      <c r="G4" s="1575"/>
      <c r="H4" s="1575"/>
      <c r="I4" s="1575"/>
      <c r="J4" s="1575"/>
      <c r="K4" s="1575"/>
      <c r="L4" s="1575"/>
      <c r="M4" s="1576"/>
      <c r="N4" s="1580" t="s">
        <v>8</v>
      </c>
      <c r="O4" s="1581"/>
      <c r="P4" s="1581"/>
      <c r="Q4" s="1581"/>
      <c r="R4" s="1581"/>
      <c r="S4" s="1581"/>
      <c r="T4" s="1582"/>
    </row>
    <row r="5" spans="1:20" ht="15.75">
      <c r="A5" s="62"/>
      <c r="B5" s="62"/>
      <c r="C5" s="62"/>
      <c r="D5" s="62"/>
      <c r="E5" s="62"/>
      <c r="F5" s="62"/>
      <c r="G5" s="62"/>
      <c r="H5" s="62"/>
      <c r="I5" s="62"/>
      <c r="J5" s="74"/>
      <c r="K5" s="74"/>
      <c r="L5" s="75"/>
      <c r="M5" s="75"/>
      <c r="N5" s="75"/>
      <c r="O5" s="75"/>
      <c r="P5" s="75"/>
      <c r="Q5" s="75"/>
      <c r="R5" s="75"/>
      <c r="S5" s="75"/>
      <c r="T5" s="75"/>
    </row>
    <row r="6" spans="1:20" ht="15.75">
      <c r="A6" s="1552" t="s">
        <v>10</v>
      </c>
      <c r="B6" s="1552"/>
      <c r="C6" s="1552"/>
      <c r="D6" s="1552"/>
      <c r="E6" s="1552"/>
      <c r="F6" s="1553" t="s">
        <v>372</v>
      </c>
      <c r="G6" s="1554"/>
      <c r="H6" s="1554"/>
      <c r="I6" s="1554"/>
      <c r="J6" s="1554"/>
      <c r="K6" s="1554"/>
      <c r="L6" s="1554"/>
      <c r="M6" s="1555"/>
      <c r="N6" s="75"/>
      <c r="O6" s="75"/>
      <c r="P6" s="75"/>
      <c r="Q6" s="75"/>
      <c r="R6" s="75"/>
      <c r="S6" s="75"/>
      <c r="T6" s="75"/>
    </row>
    <row r="7" spans="1:20" ht="15.75">
      <c r="A7" s="1552" t="s">
        <v>25</v>
      </c>
      <c r="B7" s="1552"/>
      <c r="C7" s="1552"/>
      <c r="D7" s="1552"/>
      <c r="E7" s="1552"/>
      <c r="F7" s="873">
        <v>2025</v>
      </c>
      <c r="G7" s="874"/>
      <c r="H7" s="874"/>
      <c r="I7" s="874"/>
      <c r="J7" s="874"/>
      <c r="K7" s="874"/>
      <c r="L7" s="874"/>
      <c r="M7" s="875"/>
      <c r="N7" s="75"/>
      <c r="O7" s="75"/>
      <c r="P7" s="75"/>
      <c r="Q7" s="75"/>
      <c r="R7" s="75"/>
      <c r="S7" s="75"/>
      <c r="T7" s="75"/>
    </row>
    <row r="8" spans="1:20" ht="15.75">
      <c r="A8" s="1552" t="s">
        <v>6</v>
      </c>
      <c r="B8" s="1552"/>
      <c r="C8" s="1552"/>
      <c r="D8" s="1552"/>
      <c r="E8" s="1552"/>
      <c r="F8" s="873" t="s">
        <v>745</v>
      </c>
      <c r="G8" s="874"/>
      <c r="H8" s="874"/>
      <c r="I8" s="874"/>
      <c r="J8" s="874"/>
      <c r="K8" s="874"/>
      <c r="L8" s="874"/>
      <c r="M8" s="875"/>
      <c r="N8" s="75"/>
      <c r="O8" s="75"/>
      <c r="P8" s="75"/>
      <c r="Q8" s="75"/>
      <c r="R8" s="75"/>
      <c r="S8" s="75"/>
      <c r="T8" s="75"/>
    </row>
    <row r="9" spans="1:20" ht="15.75">
      <c r="A9" s="1552" t="s">
        <v>7</v>
      </c>
      <c r="B9" s="1552"/>
      <c r="C9" s="1552"/>
      <c r="D9" s="1552"/>
      <c r="E9" s="1552"/>
      <c r="F9" s="873" t="s">
        <v>746</v>
      </c>
      <c r="G9" s="874"/>
      <c r="H9" s="874"/>
      <c r="I9" s="874"/>
      <c r="J9" s="874"/>
      <c r="K9" s="874"/>
      <c r="L9" s="874"/>
      <c r="M9" s="875"/>
      <c r="N9" s="75"/>
      <c r="O9" s="75"/>
      <c r="P9" s="75"/>
      <c r="Q9" s="75"/>
      <c r="R9" s="75"/>
      <c r="S9" s="75"/>
      <c r="T9" s="75"/>
    </row>
    <row r="10" spans="1:20" ht="16.5" thickBot="1">
      <c r="A10" s="76"/>
      <c r="B10" s="76"/>
      <c r="C10" s="76"/>
      <c r="D10" s="76"/>
      <c r="E10" s="76"/>
      <c r="F10" s="76"/>
      <c r="G10" s="76"/>
      <c r="H10" s="76"/>
      <c r="I10" s="76"/>
      <c r="J10" s="74"/>
      <c r="K10" s="74"/>
      <c r="L10" s="74"/>
      <c r="M10" s="74"/>
      <c r="N10" s="75"/>
      <c r="O10" s="75"/>
      <c r="P10" s="75"/>
      <c r="Q10" s="75"/>
      <c r="R10" s="75"/>
      <c r="S10" s="75"/>
      <c r="T10" s="75"/>
    </row>
    <row r="11" spans="1:20" ht="16.5" thickBot="1">
      <c r="A11" s="1639" t="s">
        <v>9</v>
      </c>
      <c r="B11" s="1640"/>
      <c r="C11" s="1640"/>
      <c r="D11" s="1640"/>
      <c r="E11" s="1640"/>
      <c r="F11" s="1640"/>
      <c r="G11" s="1640"/>
      <c r="H11" s="1640"/>
      <c r="I11" s="1640"/>
      <c r="J11" s="1640"/>
      <c r="K11" s="1640"/>
      <c r="L11" s="1640"/>
      <c r="M11" s="1640"/>
      <c r="N11" s="1640"/>
      <c r="O11" s="1640"/>
      <c r="P11" s="1640"/>
      <c r="Q11" s="1640"/>
      <c r="R11" s="1640"/>
      <c r="S11" s="1640"/>
      <c r="T11" s="1641"/>
    </row>
    <row r="12" spans="1:20" ht="16.5" thickBot="1">
      <c r="A12" s="77"/>
      <c r="B12" s="78"/>
      <c r="C12" s="78"/>
      <c r="D12" s="78"/>
      <c r="E12" s="78"/>
      <c r="F12" s="78"/>
      <c r="G12" s="78"/>
      <c r="H12" s="78"/>
      <c r="I12" s="78"/>
      <c r="J12" s="78"/>
      <c r="K12" s="78"/>
      <c r="L12" s="78"/>
      <c r="M12" s="78"/>
      <c r="N12" s="78"/>
      <c r="O12" s="78"/>
      <c r="P12" s="78"/>
      <c r="Q12" s="78"/>
      <c r="R12" s="78"/>
      <c r="S12" s="78"/>
      <c r="T12" s="79"/>
    </row>
    <row r="13" spans="1:20" ht="16.5" thickBot="1">
      <c r="A13" s="1642" t="s">
        <v>16</v>
      </c>
      <c r="B13" s="1643"/>
      <c r="C13" s="1643"/>
      <c r="D13" s="1643"/>
      <c r="E13" s="1643"/>
      <c r="F13" s="1643"/>
      <c r="G13" s="1643"/>
      <c r="H13" s="1643"/>
      <c r="I13" s="1643"/>
      <c r="J13" s="1643"/>
      <c r="K13" s="1643"/>
      <c r="L13" s="1644"/>
      <c r="M13" s="1645" t="s">
        <v>1</v>
      </c>
      <c r="N13" s="1645"/>
      <c r="O13" s="1645"/>
      <c r="P13" s="1645"/>
      <c r="Q13" s="1645"/>
      <c r="R13" s="1645"/>
      <c r="S13" s="1645"/>
      <c r="T13" s="1646"/>
    </row>
    <row r="14" spans="1:20" ht="16.5" thickBot="1">
      <c r="A14" s="1651" t="s">
        <v>27</v>
      </c>
      <c r="B14" s="1658" t="s">
        <v>262</v>
      </c>
      <c r="C14" s="1658" t="s">
        <v>263</v>
      </c>
      <c r="D14" s="1651" t="s">
        <v>26</v>
      </c>
      <c r="E14" s="1667" t="s">
        <v>19</v>
      </c>
      <c r="F14" s="1653" t="s">
        <v>11</v>
      </c>
      <c r="G14" s="1654"/>
      <c r="H14" s="1654"/>
      <c r="I14" s="1655"/>
      <c r="J14" s="1656" t="s">
        <v>20</v>
      </c>
      <c r="K14" s="1656" t="s">
        <v>21</v>
      </c>
      <c r="L14" s="1656" t="s">
        <v>2</v>
      </c>
      <c r="M14" s="1665" t="s">
        <v>22</v>
      </c>
      <c r="N14" s="1660" t="s">
        <v>3</v>
      </c>
      <c r="O14" s="1661"/>
      <c r="P14" s="1662"/>
      <c r="Q14" s="1663" t="s">
        <v>4</v>
      </c>
      <c r="R14" s="1649" t="s">
        <v>5</v>
      </c>
      <c r="S14" s="80" t="s">
        <v>29</v>
      </c>
      <c r="T14" s="1647" t="s">
        <v>0</v>
      </c>
    </row>
    <row r="15" spans="1:20" ht="25.5" customHeight="1" thickBot="1">
      <c r="A15" s="1652"/>
      <c r="B15" s="1659"/>
      <c r="C15" s="1659"/>
      <c r="D15" s="1652"/>
      <c r="E15" s="1668"/>
      <c r="F15" s="81" t="s">
        <v>12</v>
      </c>
      <c r="G15" s="81" t="s">
        <v>13</v>
      </c>
      <c r="H15" s="81" t="s">
        <v>14</v>
      </c>
      <c r="I15" s="81" t="s">
        <v>15</v>
      </c>
      <c r="J15" s="1657"/>
      <c r="K15" s="1657"/>
      <c r="L15" s="1657"/>
      <c r="M15" s="1666"/>
      <c r="N15" s="82" t="s">
        <v>30</v>
      </c>
      <c r="O15" s="83" t="s">
        <v>28</v>
      </c>
      <c r="P15" s="84" t="s">
        <v>31</v>
      </c>
      <c r="Q15" s="1664"/>
      <c r="R15" s="1650"/>
      <c r="S15" s="85"/>
      <c r="T15" s="1648"/>
    </row>
    <row r="16" spans="1:20" ht="15.75" thickBot="1">
      <c r="A16" s="62"/>
      <c r="B16" s="62"/>
      <c r="C16" s="62"/>
      <c r="D16" s="62"/>
      <c r="E16" s="62"/>
      <c r="F16" s="62"/>
      <c r="G16" s="62"/>
      <c r="H16" s="62"/>
      <c r="I16" s="62"/>
      <c r="J16" s="62"/>
      <c r="K16" s="62"/>
      <c r="L16" s="86"/>
      <c r="M16" s="62"/>
      <c r="Q16" s="62"/>
      <c r="R16" s="62"/>
      <c r="S16" s="62"/>
      <c r="T16" s="62"/>
    </row>
    <row r="17" spans="1:20" ht="31.5" customHeight="1">
      <c r="A17" s="1680">
        <v>1</v>
      </c>
      <c r="B17" s="1681" t="s">
        <v>1186</v>
      </c>
      <c r="C17" s="1681" t="s">
        <v>1185</v>
      </c>
      <c r="D17" s="944" t="s">
        <v>859</v>
      </c>
      <c r="E17" s="340" t="s">
        <v>314</v>
      </c>
      <c r="F17" s="1442">
        <v>6</v>
      </c>
      <c r="G17" s="1442"/>
      <c r="H17" s="1685"/>
      <c r="I17" s="1685"/>
      <c r="J17" s="340" t="s">
        <v>860</v>
      </c>
      <c r="K17" s="1686"/>
      <c r="L17" s="1684"/>
      <c r="M17" s="1442">
        <v>8</v>
      </c>
      <c r="N17" s="1447">
        <f>IF(M17&lt;1,M17-AVERAGE(F17:I17),M17-(SUM(F17:I17)))</f>
        <v>2</v>
      </c>
      <c r="O17" s="1085">
        <f>IF(M17&lt;1,(AVERAGE(F17:I17)/M17),SUM(F17:I17)/M17)</f>
        <v>0.75</v>
      </c>
      <c r="P17" s="1619" t="str">
        <f>IF(O17&lt;=V$17,"T",IF(O17&lt;$Y$17,"R",IF(O17&gt;=$Y$17,"P")))</f>
        <v>P</v>
      </c>
      <c r="Q17" s="1684"/>
      <c r="R17" s="1435" t="s">
        <v>869</v>
      </c>
      <c r="S17" s="1435" t="s">
        <v>870</v>
      </c>
      <c r="T17" s="1688" t="s">
        <v>871</v>
      </c>
    </row>
    <row r="18" spans="1:20" ht="42.75">
      <c r="A18" s="974"/>
      <c r="B18" s="1682"/>
      <c r="C18" s="1682"/>
      <c r="D18" s="945"/>
      <c r="E18" s="342" t="s">
        <v>315</v>
      </c>
      <c r="F18" s="1138"/>
      <c r="G18" s="1138"/>
      <c r="H18" s="1134"/>
      <c r="I18" s="1134"/>
      <c r="J18" s="342" t="s">
        <v>861</v>
      </c>
      <c r="K18" s="1140"/>
      <c r="L18" s="1133"/>
      <c r="M18" s="1138"/>
      <c r="N18" s="1135"/>
      <c r="O18" s="1086"/>
      <c r="P18" s="1620"/>
      <c r="Q18" s="1133"/>
      <c r="R18" s="1436"/>
      <c r="S18" s="1687"/>
      <c r="T18" s="1689"/>
    </row>
    <row r="19" spans="1:20" ht="28.5">
      <c r="A19" s="974"/>
      <c r="B19" s="1682"/>
      <c r="C19" s="1682"/>
      <c r="D19" s="945"/>
      <c r="E19" s="342" t="s">
        <v>316</v>
      </c>
      <c r="F19" s="1138"/>
      <c r="G19" s="1138"/>
      <c r="H19" s="1134"/>
      <c r="I19" s="1134"/>
      <c r="J19" s="342" t="s">
        <v>862</v>
      </c>
      <c r="K19" s="1140"/>
      <c r="L19" s="1133"/>
      <c r="M19" s="1138"/>
      <c r="N19" s="1135"/>
      <c r="O19" s="1086"/>
      <c r="P19" s="1620"/>
      <c r="Q19" s="1133"/>
      <c r="R19" s="1436"/>
      <c r="S19" s="1687"/>
      <c r="T19" s="1689"/>
    </row>
    <row r="20" spans="1:20" ht="57" customHeight="1">
      <c r="A20" s="974">
        <v>2</v>
      </c>
      <c r="B20" s="1682"/>
      <c r="C20" s="1682"/>
      <c r="D20" s="945" t="s">
        <v>863</v>
      </c>
      <c r="E20" s="342" t="s">
        <v>317</v>
      </c>
      <c r="F20" s="1138">
        <v>25</v>
      </c>
      <c r="G20" s="1138"/>
      <c r="H20" s="1138"/>
      <c r="I20" s="1138"/>
      <c r="J20" s="945" t="s">
        <v>864</v>
      </c>
      <c r="K20" s="1690"/>
      <c r="L20" s="1449"/>
      <c r="M20" s="1695">
        <v>37</v>
      </c>
      <c r="N20" s="1135">
        <f>IF(M20&lt;1,M20-AVERAGE(F20:I20),M20-(SUM(F20:I20)))</f>
        <v>12</v>
      </c>
      <c r="O20" s="1086">
        <f>IF(M20&lt;1,(AVERAGE(F20:I20)/M20),SUM(F20:I20)/M20)</f>
        <v>0.67567567567567566</v>
      </c>
      <c r="P20" s="1620" t="s">
        <v>350</v>
      </c>
      <c r="Q20" s="1436"/>
      <c r="R20" s="1436" t="s">
        <v>872</v>
      </c>
      <c r="S20" s="1436" t="s">
        <v>873</v>
      </c>
      <c r="T20" s="1691"/>
    </row>
    <row r="21" spans="1:20" ht="57" customHeight="1">
      <c r="A21" s="974"/>
      <c r="B21" s="1682"/>
      <c r="C21" s="1682"/>
      <c r="D21" s="945"/>
      <c r="E21" s="342" t="s">
        <v>318</v>
      </c>
      <c r="F21" s="1138"/>
      <c r="G21" s="1138"/>
      <c r="H21" s="1138"/>
      <c r="I21" s="1138"/>
      <c r="J21" s="945"/>
      <c r="K21" s="1690"/>
      <c r="L21" s="1449"/>
      <c r="M21" s="1695"/>
      <c r="N21" s="1135"/>
      <c r="O21" s="1086"/>
      <c r="P21" s="1620"/>
      <c r="Q21" s="1436"/>
      <c r="R21" s="1436"/>
      <c r="S21" s="1436"/>
      <c r="T21" s="1691"/>
    </row>
    <row r="22" spans="1:20" ht="85.5">
      <c r="A22" s="974"/>
      <c r="B22" s="1682"/>
      <c r="C22" s="1682"/>
      <c r="D22" s="349" t="s">
        <v>358</v>
      </c>
      <c r="E22" s="349" t="s">
        <v>359</v>
      </c>
      <c r="F22" s="343">
        <v>21</v>
      </c>
      <c r="G22" s="343"/>
      <c r="H22" s="347"/>
      <c r="I22" s="347"/>
      <c r="J22" s="342" t="s">
        <v>865</v>
      </c>
      <c r="K22" s="341"/>
      <c r="L22" s="347"/>
      <c r="M22" s="343">
        <v>45</v>
      </c>
      <c r="N22" s="344">
        <f>IF(M22&lt;1,M22-AVERAGE(F22:I22),M22-(SUM(F22:I22)))</f>
        <v>24</v>
      </c>
      <c r="O22" s="345">
        <f>IF(M22&lt;1,(AVERAGE(F22:I22)/M22),SUM(F22:I22)/M22)</f>
        <v>0.46666666666666667</v>
      </c>
      <c r="P22" s="254" t="s">
        <v>350</v>
      </c>
      <c r="Q22" s="348"/>
      <c r="R22" s="341" t="s">
        <v>874</v>
      </c>
      <c r="S22" s="341" t="s">
        <v>875</v>
      </c>
      <c r="T22" s="346" t="s">
        <v>876</v>
      </c>
    </row>
    <row r="23" spans="1:20" ht="63" customHeight="1">
      <c r="A23" s="974"/>
      <c r="B23" s="1682"/>
      <c r="C23" s="1682"/>
      <c r="D23" s="945" t="s">
        <v>866</v>
      </c>
      <c r="E23" s="945" t="s">
        <v>867</v>
      </c>
      <c r="F23" s="1133">
        <v>7</v>
      </c>
      <c r="G23" s="1133"/>
      <c r="H23" s="1133"/>
      <c r="I23" s="1133"/>
      <c r="J23" s="945" t="s">
        <v>868</v>
      </c>
      <c r="K23" s="1231"/>
      <c r="L23" s="1133"/>
      <c r="M23" s="1133">
        <v>9</v>
      </c>
      <c r="N23" s="1135">
        <f>IF(M23&lt;1,M23-AVERAGE(F23:I23),M23-(SUM(F23:I23)))</f>
        <v>2</v>
      </c>
      <c r="O23" s="1086">
        <f>IF(M23&lt;1,(AVERAGE(F23:I23)/M23),SUM(F23:I23)/M23)</f>
        <v>0.77777777777777779</v>
      </c>
      <c r="P23" s="1620" t="s">
        <v>350</v>
      </c>
      <c r="Q23" s="1449"/>
      <c r="R23" s="1231" t="s">
        <v>736</v>
      </c>
      <c r="S23" s="1436" t="s">
        <v>737</v>
      </c>
      <c r="T23" s="1342" t="s">
        <v>738</v>
      </c>
    </row>
    <row r="24" spans="1:20" ht="63" customHeight="1">
      <c r="A24" s="974"/>
      <c r="B24" s="1682"/>
      <c r="C24" s="1682"/>
      <c r="D24" s="945"/>
      <c r="E24" s="945"/>
      <c r="F24" s="1133"/>
      <c r="G24" s="1133"/>
      <c r="H24" s="1133"/>
      <c r="I24" s="1133"/>
      <c r="J24" s="945"/>
      <c r="K24" s="1231"/>
      <c r="L24" s="1133"/>
      <c r="M24" s="1133"/>
      <c r="N24" s="1135"/>
      <c r="O24" s="1086"/>
      <c r="P24" s="1620"/>
      <c r="Q24" s="1449"/>
      <c r="R24" s="1231"/>
      <c r="S24" s="1436"/>
      <c r="T24" s="1342"/>
    </row>
    <row r="25" spans="1:20" ht="63" customHeight="1" thickBot="1">
      <c r="A25" s="975"/>
      <c r="B25" s="1683"/>
      <c r="C25" s="1683"/>
      <c r="D25" s="965"/>
      <c r="E25" s="965"/>
      <c r="F25" s="1146"/>
      <c r="G25" s="1146"/>
      <c r="H25" s="1146"/>
      <c r="I25" s="1146"/>
      <c r="J25" s="965"/>
      <c r="K25" s="1232"/>
      <c r="L25" s="1146"/>
      <c r="M25" s="1146"/>
      <c r="N25" s="1160"/>
      <c r="O25" s="1094"/>
      <c r="P25" s="1697"/>
      <c r="Q25" s="1696"/>
      <c r="R25" s="1232"/>
      <c r="S25" s="1437"/>
      <c r="T25" s="1343"/>
    </row>
    <row r="26" spans="1:20" ht="15.75">
      <c r="A26" s="90" t="s">
        <v>24</v>
      </c>
      <c r="B26" s="62"/>
      <c r="C26" s="90"/>
      <c r="D26" s="62"/>
      <c r="E26" s="62"/>
      <c r="F26" s="62"/>
      <c r="G26" s="62"/>
      <c r="H26" s="62"/>
      <c r="I26" s="62"/>
      <c r="J26" s="64"/>
      <c r="K26" s="62"/>
      <c r="L26" s="62"/>
      <c r="M26" s="62"/>
      <c r="N26" s="62"/>
      <c r="O26" s="62"/>
      <c r="P26" s="62"/>
      <c r="Q26" s="62"/>
      <c r="R26" s="62"/>
      <c r="S26" s="62"/>
      <c r="T26" s="62"/>
    </row>
    <row r="27" spans="1:20" ht="15.75">
      <c r="A27" s="62"/>
      <c r="B27" s="90"/>
      <c r="C27" s="62"/>
      <c r="D27" s="90"/>
      <c r="E27" s="62"/>
      <c r="F27" s="62"/>
      <c r="G27" s="62"/>
      <c r="H27" s="62"/>
      <c r="I27" s="62"/>
      <c r="J27" s="62"/>
      <c r="K27" s="62"/>
      <c r="L27" s="62"/>
      <c r="M27" s="62"/>
      <c r="N27" s="62"/>
      <c r="O27" s="62"/>
      <c r="P27" s="62"/>
      <c r="Q27" s="62"/>
      <c r="R27" s="62"/>
      <c r="S27" s="62"/>
      <c r="T27" s="62"/>
    </row>
    <row r="28" spans="1:20" ht="49.5" customHeight="1">
      <c r="A28" s="1692" t="s">
        <v>373</v>
      </c>
      <c r="B28" s="1693"/>
      <c r="C28" s="1693"/>
      <c r="D28" s="1693"/>
      <c r="E28" s="1693"/>
      <c r="F28" s="1693"/>
      <c r="G28" s="1693"/>
      <c r="H28" s="1693"/>
      <c r="I28" s="1693"/>
      <c r="J28" s="1693"/>
      <c r="K28" s="1693"/>
      <c r="L28" s="1693"/>
      <c r="M28" s="1693"/>
      <c r="N28" s="1693"/>
      <c r="O28" s="1693"/>
      <c r="P28" s="1693"/>
      <c r="Q28" s="1693"/>
      <c r="R28" s="1693"/>
      <c r="S28" s="1693"/>
      <c r="T28" s="1694"/>
    </row>
    <row r="29" spans="1:20">
      <c r="A29" s="92"/>
      <c r="B29" s="91"/>
      <c r="C29" s="93"/>
      <c r="D29" s="91"/>
      <c r="E29" s="91"/>
      <c r="F29" s="93"/>
      <c r="G29" s="93"/>
      <c r="H29" s="93"/>
      <c r="I29" s="93"/>
      <c r="J29" s="88"/>
      <c r="K29" s="93"/>
      <c r="L29" s="93"/>
      <c r="M29" s="93"/>
      <c r="N29" s="93"/>
      <c r="O29" s="93"/>
      <c r="P29" s="93"/>
      <c r="Q29" s="93"/>
      <c r="R29" s="93"/>
      <c r="S29" s="93"/>
      <c r="T29" s="94"/>
    </row>
    <row r="30" spans="1:20">
      <c r="A30" s="62"/>
      <c r="B30" s="62"/>
      <c r="C30" s="62"/>
      <c r="D30" s="62"/>
      <c r="E30" s="62"/>
      <c r="F30" s="62"/>
      <c r="G30" s="62"/>
      <c r="H30" s="62"/>
      <c r="I30" s="64"/>
      <c r="J30" s="89"/>
      <c r="K30" s="62"/>
      <c r="L30" s="89"/>
      <c r="M30" s="62"/>
      <c r="N30" s="62"/>
      <c r="O30" s="62"/>
      <c r="P30" s="89"/>
      <c r="Q30" s="62"/>
      <c r="R30" s="62"/>
      <c r="S30" s="62"/>
      <c r="T30" s="94"/>
    </row>
    <row r="31" spans="1:20">
      <c r="A31" s="92"/>
      <c r="B31" s="93"/>
      <c r="C31" s="93"/>
      <c r="D31" s="93"/>
      <c r="E31" s="93"/>
      <c r="F31" s="93"/>
      <c r="G31" s="93"/>
      <c r="H31" s="93"/>
      <c r="I31" s="93"/>
      <c r="J31" s="91"/>
      <c r="K31" s="93"/>
      <c r="L31" s="93"/>
      <c r="M31" s="93"/>
      <c r="N31" s="93"/>
      <c r="O31" s="93"/>
      <c r="P31" s="93"/>
      <c r="Q31" s="93"/>
      <c r="R31" s="93"/>
      <c r="S31" s="93"/>
      <c r="T31" s="94"/>
    </row>
    <row r="32" spans="1:20">
      <c r="A32" s="92"/>
      <c r="B32" s="93"/>
      <c r="C32" s="93"/>
      <c r="D32" s="93"/>
      <c r="E32" s="93"/>
      <c r="F32" s="93"/>
      <c r="G32" s="93"/>
      <c r="H32" s="93"/>
      <c r="I32" s="93"/>
      <c r="J32" s="93"/>
      <c r="K32" s="93"/>
      <c r="L32" s="93"/>
      <c r="M32" s="93"/>
      <c r="N32" s="93"/>
      <c r="O32" s="93"/>
      <c r="P32" s="93"/>
      <c r="Q32" s="93"/>
      <c r="R32" s="93"/>
      <c r="S32" s="93"/>
      <c r="T32" s="94"/>
    </row>
    <row r="33" spans="1:20">
      <c r="A33" s="92"/>
      <c r="B33" s="93"/>
      <c r="C33" s="93"/>
      <c r="D33" s="93"/>
      <c r="E33" s="93"/>
      <c r="F33" s="93"/>
      <c r="G33" s="93"/>
      <c r="H33" s="93"/>
      <c r="I33" s="93"/>
      <c r="J33" s="93"/>
      <c r="K33" s="93"/>
      <c r="L33" s="93"/>
      <c r="M33" s="93"/>
      <c r="N33" s="93"/>
      <c r="O33" s="93"/>
      <c r="P33" s="93"/>
      <c r="Q33" s="93"/>
      <c r="R33" s="93"/>
      <c r="S33" s="93"/>
      <c r="T33" s="94"/>
    </row>
    <row r="34" spans="1:20">
      <c r="A34" s="92"/>
      <c r="B34" s="93"/>
      <c r="C34" s="93"/>
      <c r="D34" s="93"/>
      <c r="E34" s="93"/>
      <c r="F34" s="93"/>
      <c r="G34" s="93"/>
      <c r="H34" s="93"/>
      <c r="I34" s="93"/>
      <c r="J34" s="93"/>
      <c r="K34" s="93"/>
      <c r="L34" s="93"/>
      <c r="M34" s="93"/>
      <c r="N34" s="93"/>
      <c r="O34" s="93"/>
      <c r="P34" s="93"/>
      <c r="Q34" s="93"/>
      <c r="R34" s="93"/>
      <c r="S34" s="93"/>
      <c r="T34" s="94"/>
    </row>
    <row r="35" spans="1:20">
      <c r="A35" s="92"/>
      <c r="B35" s="93"/>
      <c r="C35" s="93"/>
      <c r="D35" s="93"/>
      <c r="E35" s="93"/>
      <c r="F35" s="93"/>
      <c r="G35" s="93"/>
      <c r="H35" s="93"/>
      <c r="I35" s="93"/>
      <c r="J35" s="93"/>
      <c r="K35" s="93"/>
      <c r="L35" s="93"/>
      <c r="M35" s="93"/>
      <c r="N35" s="93"/>
      <c r="O35" s="93"/>
      <c r="P35" s="93"/>
      <c r="Q35" s="93"/>
      <c r="R35" s="93"/>
      <c r="S35" s="93"/>
      <c r="T35" s="94"/>
    </row>
    <row r="36" spans="1:20">
      <c r="A36" s="92"/>
      <c r="B36" s="93"/>
      <c r="C36" s="93"/>
      <c r="D36" s="93"/>
      <c r="E36" s="93"/>
      <c r="F36" s="93"/>
      <c r="G36" s="93"/>
      <c r="H36" s="93"/>
      <c r="I36" s="93"/>
      <c r="J36" s="93"/>
      <c r="K36" s="93"/>
      <c r="L36" s="93"/>
      <c r="M36" s="93"/>
      <c r="N36" s="93"/>
      <c r="O36" s="93"/>
      <c r="P36" s="93"/>
      <c r="Q36" s="93"/>
      <c r="R36" s="93"/>
      <c r="S36" s="93"/>
      <c r="T36" s="94"/>
    </row>
    <row r="37" spans="1:20">
      <c r="A37" s="92"/>
      <c r="B37" s="93"/>
      <c r="C37" s="93"/>
      <c r="D37" s="93"/>
      <c r="E37" s="93"/>
      <c r="F37" s="93"/>
      <c r="G37" s="93"/>
      <c r="H37" s="93"/>
      <c r="I37" s="93"/>
      <c r="J37" s="93"/>
      <c r="K37" s="93"/>
      <c r="L37" s="93"/>
      <c r="M37" s="93"/>
      <c r="N37" s="93"/>
      <c r="O37" s="93"/>
      <c r="P37" s="93"/>
      <c r="Q37" s="93"/>
      <c r="R37" s="93"/>
      <c r="S37" s="93"/>
      <c r="T37" s="94"/>
    </row>
    <row r="38" spans="1:20">
      <c r="A38" s="92"/>
      <c r="B38" s="93"/>
      <c r="C38" s="93"/>
      <c r="D38" s="93"/>
      <c r="E38" s="93"/>
      <c r="F38" s="93"/>
      <c r="G38" s="93"/>
      <c r="H38" s="93"/>
      <c r="I38" s="93"/>
      <c r="J38" s="93"/>
      <c r="K38" s="93"/>
      <c r="L38" s="93"/>
      <c r="M38" s="93"/>
      <c r="N38" s="93"/>
      <c r="O38" s="93"/>
      <c r="P38" s="93"/>
      <c r="Q38" s="93"/>
      <c r="R38" s="93"/>
      <c r="S38" s="93"/>
      <c r="T38" s="94"/>
    </row>
    <row r="39" spans="1:20">
      <c r="A39" s="100"/>
      <c r="B39" s="93"/>
      <c r="C39" s="100"/>
      <c r="D39" s="93"/>
      <c r="E39" s="93"/>
      <c r="F39" s="100"/>
      <c r="G39" s="100"/>
      <c r="H39" s="100"/>
      <c r="I39" s="100"/>
      <c r="J39" s="93"/>
      <c r="K39" s="100"/>
      <c r="L39" s="100"/>
      <c r="M39" s="100"/>
      <c r="N39" s="100"/>
      <c r="O39" s="100"/>
      <c r="P39" s="100"/>
      <c r="Q39" s="100"/>
      <c r="R39" s="100"/>
      <c r="S39" s="100"/>
      <c r="T39" s="100"/>
    </row>
    <row r="40" spans="1:20">
      <c r="A40" s="98"/>
      <c r="B40" s="98"/>
      <c r="C40" s="98"/>
      <c r="D40" s="98"/>
      <c r="E40" s="98"/>
      <c r="F40" s="98"/>
      <c r="G40" s="98"/>
      <c r="H40" s="98"/>
      <c r="I40" s="98"/>
      <c r="J40" s="99"/>
      <c r="K40" s="98"/>
      <c r="L40" s="98"/>
      <c r="M40" s="98"/>
      <c r="N40" s="98"/>
      <c r="O40" s="98"/>
      <c r="P40" s="98"/>
      <c r="Q40" s="98"/>
      <c r="R40" s="98"/>
      <c r="S40" s="98"/>
      <c r="T40" s="98"/>
    </row>
    <row r="41" spans="1:20">
      <c r="A41" s="98"/>
      <c r="B41" s="98"/>
      <c r="C41" s="98"/>
      <c r="D41" s="98"/>
      <c r="E41" s="98"/>
      <c r="F41" s="98"/>
      <c r="G41" s="98"/>
      <c r="H41" s="98"/>
      <c r="I41" s="98"/>
      <c r="J41" s="99"/>
      <c r="K41" s="98"/>
      <c r="L41" s="98"/>
      <c r="M41" s="98"/>
      <c r="N41" s="98"/>
      <c r="O41" s="98"/>
      <c r="P41" s="98"/>
      <c r="Q41" s="98"/>
      <c r="R41" s="98"/>
      <c r="S41" s="98"/>
      <c r="T41" s="98"/>
    </row>
  </sheetData>
  <mergeCells count="85">
    <mergeCell ref="R23:R25"/>
    <mergeCell ref="Q20:Q21"/>
    <mergeCell ref="R20:R21"/>
    <mergeCell ref="O23:O25"/>
    <mergeCell ref="P20:P21"/>
    <mergeCell ref="P23:P25"/>
    <mergeCell ref="A28:T28"/>
    <mergeCell ref="A22:A25"/>
    <mergeCell ref="A20:A21"/>
    <mergeCell ref="D20:D21"/>
    <mergeCell ref="M20:M21"/>
    <mergeCell ref="N20:N21"/>
    <mergeCell ref="O20:O21"/>
    <mergeCell ref="D23:D25"/>
    <mergeCell ref="E23:E25"/>
    <mergeCell ref="F23:F25"/>
    <mergeCell ref="G23:G25"/>
    <mergeCell ref="H23:H25"/>
    <mergeCell ref="F20:F21"/>
    <mergeCell ref="G20:G21"/>
    <mergeCell ref="H20:H21"/>
    <mergeCell ref="Q23:Q25"/>
    <mergeCell ref="T17:T19"/>
    <mergeCell ref="R17:R19"/>
    <mergeCell ref="I23:I25"/>
    <mergeCell ref="J23:J25"/>
    <mergeCell ref="K23:K25"/>
    <mergeCell ref="L23:L25"/>
    <mergeCell ref="K20:K21"/>
    <mergeCell ref="L20:L21"/>
    <mergeCell ref="M23:M25"/>
    <mergeCell ref="N23:N25"/>
    <mergeCell ref="I20:I21"/>
    <mergeCell ref="J20:J21"/>
    <mergeCell ref="S23:S25"/>
    <mergeCell ref="T23:T25"/>
    <mergeCell ref="S20:S21"/>
    <mergeCell ref="T20:T21"/>
    <mergeCell ref="N17:N19"/>
    <mergeCell ref="O17:O19"/>
    <mergeCell ref="P17:P19"/>
    <mergeCell ref="Q17:Q19"/>
    <mergeCell ref="S17:S19"/>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M17:M19"/>
    <mergeCell ref="G17:G19"/>
    <mergeCell ref="L17:L19"/>
    <mergeCell ref="I17:I19"/>
    <mergeCell ref="F17:F19"/>
    <mergeCell ref="K17:K19"/>
    <mergeCell ref="H17:H19"/>
    <mergeCell ref="D17:D19"/>
    <mergeCell ref="D14:D15"/>
    <mergeCell ref="E14:E15"/>
    <mergeCell ref="A17:A19"/>
    <mergeCell ref="A14:A15"/>
    <mergeCell ref="C17:C25"/>
    <mergeCell ref="B17:B25"/>
    <mergeCell ref="C14:C15"/>
    <mergeCell ref="B14:B15"/>
    <mergeCell ref="A7:E7"/>
    <mergeCell ref="A8:E8"/>
    <mergeCell ref="A9:E9"/>
    <mergeCell ref="Q14:Q15"/>
    <mergeCell ref="R14:R15"/>
    <mergeCell ref="F2:M2"/>
    <mergeCell ref="F7:M7"/>
    <mergeCell ref="F6:M6"/>
    <mergeCell ref="F14:I14"/>
    <mergeCell ref="N14:P14"/>
  </mergeCells>
  <conditionalFormatting sqref="P17 P20 P22:P23">
    <cfRule type="containsText" dxfId="47" priority="5" stopIfTrue="1" operator="containsText" text="P">
      <formula>NOT(ISERROR(SEARCH("P",P17)))</formula>
    </cfRule>
    <cfRule type="containsText" dxfId="46" priority="6" stopIfTrue="1" operator="containsText" text="R">
      <formula>NOT(ISERROR(SEARCH("R",P17)))</formula>
    </cfRule>
    <cfRule type="containsText" dxfId="45" priority="391" operator="containsText" text="T">
      <formula>NOT(ISERROR(SEARCH("T",P17)))</formula>
    </cfRule>
  </conditionalFormatting>
  <conditionalFormatting sqref="P22:P23 P17 P20">
    <cfRule type="iconSet" priority="392">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53"/>
  <sheetViews>
    <sheetView topLeftCell="A23" zoomScale="80" zoomScaleNormal="80" workbookViewId="0">
      <selection activeCell="A16" sqref="A16:T43"/>
    </sheetView>
  </sheetViews>
  <sheetFormatPr baseColWidth="10" defaultRowHeight="1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7.85546875" customWidth="1"/>
    <col min="12" max="12" width="18.8554687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020"/>
      <c r="B1" s="1021"/>
      <c r="C1" s="1021"/>
      <c r="D1" s="1021"/>
      <c r="E1" s="1022"/>
      <c r="F1" s="1109" t="s">
        <v>18</v>
      </c>
      <c r="G1" s="1110"/>
      <c r="H1" s="1110"/>
      <c r="I1" s="1110"/>
      <c r="J1" s="1110"/>
      <c r="K1" s="1110"/>
      <c r="L1" s="1110"/>
      <c r="M1" s="1111"/>
      <c r="N1" s="1112" t="s">
        <v>512</v>
      </c>
      <c r="O1" s="1113"/>
      <c r="P1" s="1113"/>
      <c r="Q1" s="1113"/>
      <c r="R1" s="1113"/>
      <c r="S1" s="1113"/>
      <c r="T1" s="1114"/>
    </row>
    <row r="2" spans="1:20" ht="15.75" thickBot="1">
      <c r="A2" s="1023"/>
      <c r="B2" s="1024"/>
      <c r="C2" s="1024"/>
      <c r="D2" s="1024"/>
      <c r="E2" s="1025"/>
      <c r="F2" s="1115" t="s">
        <v>17</v>
      </c>
      <c r="G2" s="1116"/>
      <c r="H2" s="1116"/>
      <c r="I2" s="1116"/>
      <c r="J2" s="1116"/>
      <c r="K2" s="1116"/>
      <c r="L2" s="1116"/>
      <c r="M2" s="1117"/>
      <c r="N2" s="1121" t="s">
        <v>377</v>
      </c>
      <c r="O2" s="1122"/>
      <c r="P2" s="1122"/>
      <c r="Q2" s="1122"/>
      <c r="R2" s="1122"/>
      <c r="S2" s="1122"/>
      <c r="T2" s="1123"/>
    </row>
    <row r="3" spans="1:20" ht="53.25" customHeight="1" thickBot="1">
      <c r="A3" s="1026"/>
      <c r="B3" s="1027"/>
      <c r="C3" s="1027"/>
      <c r="D3" s="1027"/>
      <c r="E3" s="1028"/>
      <c r="F3" s="1118"/>
      <c r="G3" s="1119"/>
      <c r="H3" s="1119"/>
      <c r="I3" s="1119"/>
      <c r="J3" s="1119"/>
      <c r="K3" s="1119"/>
      <c r="L3" s="1119"/>
      <c r="M3" s="1120"/>
      <c r="N3" s="1124" t="s">
        <v>8</v>
      </c>
      <c r="O3" s="1125"/>
      <c r="P3" s="1125"/>
      <c r="Q3" s="1125"/>
      <c r="R3" s="1125"/>
      <c r="S3" s="1125"/>
      <c r="T3" s="1126"/>
    </row>
    <row r="4" spans="1:20">
      <c r="A4" s="135"/>
      <c r="B4" s="135"/>
      <c r="C4" s="135"/>
      <c r="D4" s="135"/>
      <c r="E4" s="135"/>
      <c r="F4" s="135"/>
      <c r="G4" s="135"/>
      <c r="H4" s="135"/>
      <c r="I4" s="135"/>
      <c r="J4" s="136"/>
      <c r="K4" s="136"/>
      <c r="L4" s="191"/>
      <c r="M4" s="191"/>
      <c r="N4" s="191"/>
      <c r="O4" s="191"/>
      <c r="P4" s="191"/>
      <c r="Q4" s="191"/>
      <c r="R4" s="191"/>
      <c r="S4" s="191"/>
      <c r="T4" s="191"/>
    </row>
    <row r="5" spans="1:20">
      <c r="A5" s="1048" t="s">
        <v>10</v>
      </c>
      <c r="B5" s="1048"/>
      <c r="C5" s="1048"/>
      <c r="D5" s="1048"/>
      <c r="E5" s="1048"/>
      <c r="F5" s="873" t="s">
        <v>378</v>
      </c>
      <c r="G5" s="874"/>
      <c r="H5" s="874"/>
      <c r="I5" s="874"/>
      <c r="J5" s="874"/>
      <c r="K5" s="874"/>
      <c r="L5" s="874"/>
      <c r="M5" s="875"/>
      <c r="N5" s="191"/>
      <c r="O5" s="191"/>
      <c r="P5" s="191"/>
      <c r="Q5" s="191"/>
      <c r="R5" s="191"/>
      <c r="S5" s="191"/>
      <c r="T5" s="191"/>
    </row>
    <row r="6" spans="1:20">
      <c r="A6" s="1048" t="s">
        <v>25</v>
      </c>
      <c r="B6" s="1048"/>
      <c r="C6" s="1048"/>
      <c r="D6" s="1048"/>
      <c r="E6" s="1048"/>
      <c r="F6" s="873">
        <v>2025</v>
      </c>
      <c r="G6" s="874"/>
      <c r="H6" s="874"/>
      <c r="I6" s="874"/>
      <c r="J6" s="874"/>
      <c r="K6" s="874"/>
      <c r="L6" s="874"/>
      <c r="M6" s="875"/>
      <c r="N6" s="191"/>
      <c r="O6" s="191"/>
      <c r="P6" s="191"/>
      <c r="Q6" s="191"/>
      <c r="R6" s="191"/>
      <c r="S6" s="191"/>
      <c r="T6" s="191"/>
    </row>
    <row r="7" spans="1:20">
      <c r="A7" s="1048" t="s">
        <v>6</v>
      </c>
      <c r="B7" s="1048"/>
      <c r="C7" s="1048"/>
      <c r="D7" s="1048"/>
      <c r="E7" s="1048"/>
      <c r="F7" s="873" t="s">
        <v>745</v>
      </c>
      <c r="G7" s="874"/>
      <c r="H7" s="874"/>
      <c r="I7" s="874"/>
      <c r="J7" s="874"/>
      <c r="K7" s="874"/>
      <c r="L7" s="874"/>
      <c r="M7" s="875"/>
      <c r="N7" s="191"/>
      <c r="O7" s="191"/>
      <c r="P7" s="191"/>
      <c r="Q7" s="191"/>
      <c r="R7" s="191"/>
      <c r="S7" s="191"/>
      <c r="T7" s="191"/>
    </row>
    <row r="8" spans="1:20">
      <c r="A8" s="1048" t="s">
        <v>7</v>
      </c>
      <c r="B8" s="1048"/>
      <c r="C8" s="1048"/>
      <c r="D8" s="1048"/>
      <c r="E8" s="1048"/>
      <c r="F8" s="873" t="s">
        <v>746</v>
      </c>
      <c r="G8" s="874"/>
      <c r="H8" s="874"/>
      <c r="I8" s="874"/>
      <c r="J8" s="874"/>
      <c r="K8" s="874"/>
      <c r="L8" s="874"/>
      <c r="M8" s="875"/>
      <c r="N8" s="191"/>
      <c r="O8" s="191"/>
      <c r="P8" s="191"/>
      <c r="Q8" s="191"/>
      <c r="R8" s="191"/>
      <c r="S8" s="191"/>
      <c r="T8" s="191"/>
    </row>
    <row r="9" spans="1:20" ht="15.75" thickBot="1">
      <c r="A9" s="138"/>
      <c r="B9" s="138"/>
      <c r="C9" s="138"/>
      <c r="D9" s="138"/>
      <c r="E9" s="138"/>
      <c r="F9" s="138"/>
      <c r="G9" s="138"/>
      <c r="H9" s="138"/>
      <c r="I9" s="138"/>
      <c r="J9" s="136"/>
      <c r="K9" s="136"/>
      <c r="L9" s="136"/>
      <c r="M9" s="136"/>
      <c r="N9" s="191"/>
      <c r="O9" s="191"/>
      <c r="P9" s="191"/>
      <c r="Q9" s="191"/>
      <c r="R9" s="191"/>
      <c r="S9" s="191"/>
      <c r="T9" s="191"/>
    </row>
    <row r="10" spans="1:20" ht="15.75" thickBot="1">
      <c r="A10" s="1101" t="s">
        <v>9</v>
      </c>
      <c r="B10" s="1102"/>
      <c r="C10" s="1102"/>
      <c r="D10" s="1102"/>
      <c r="E10" s="1102"/>
      <c r="F10" s="1102"/>
      <c r="G10" s="1102"/>
      <c r="H10" s="1102"/>
      <c r="I10" s="1102"/>
      <c r="J10" s="1102"/>
      <c r="K10" s="1102"/>
      <c r="L10" s="1102"/>
      <c r="M10" s="1102"/>
      <c r="N10" s="1102"/>
      <c r="O10" s="1102"/>
      <c r="P10" s="1102"/>
      <c r="Q10" s="1102"/>
      <c r="R10" s="1102"/>
      <c r="S10" s="1102"/>
      <c r="T10" s="1103"/>
    </row>
    <row r="11" spans="1:20" ht="15.75" thickBot="1">
      <c r="A11" s="192"/>
      <c r="B11" s="193"/>
      <c r="C11" s="193"/>
      <c r="D11" s="193"/>
      <c r="E11" s="193"/>
      <c r="F11" s="193"/>
      <c r="G11" s="193"/>
      <c r="H11" s="193"/>
      <c r="I11" s="193"/>
      <c r="J11" s="193"/>
      <c r="K11" s="193"/>
      <c r="L11" s="193"/>
      <c r="M11" s="193"/>
      <c r="N11" s="193"/>
      <c r="O11" s="193"/>
      <c r="P11" s="193"/>
      <c r="Q11" s="193"/>
      <c r="R11" s="193"/>
      <c r="S11" s="193"/>
      <c r="T11" s="194"/>
    </row>
    <row r="12" spans="1:20" ht="15.75" thickBot="1">
      <c r="A12" s="1104" t="s">
        <v>16</v>
      </c>
      <c r="B12" s="1105"/>
      <c r="C12" s="1105"/>
      <c r="D12" s="1105"/>
      <c r="E12" s="1105"/>
      <c r="F12" s="1105"/>
      <c r="G12" s="1105"/>
      <c r="H12" s="1105"/>
      <c r="I12" s="1105"/>
      <c r="J12" s="1105"/>
      <c r="K12" s="1105"/>
      <c r="L12" s="1106"/>
      <c r="M12" s="1107" t="s">
        <v>1</v>
      </c>
      <c r="N12" s="1107"/>
      <c r="O12" s="1107"/>
      <c r="P12" s="1107"/>
      <c r="Q12" s="1107"/>
      <c r="R12" s="1107"/>
      <c r="S12" s="1107"/>
      <c r="T12" s="1108"/>
    </row>
    <row r="13" spans="1:20" ht="15.75" thickBot="1">
      <c r="A13" s="1044" t="s">
        <v>27</v>
      </c>
      <c r="B13" s="1130" t="s">
        <v>423</v>
      </c>
      <c r="C13" s="1130" t="s">
        <v>422</v>
      </c>
      <c r="D13" s="1044" t="s">
        <v>26</v>
      </c>
      <c r="E13" s="1046" t="s">
        <v>19</v>
      </c>
      <c r="F13" s="1061" t="s">
        <v>11</v>
      </c>
      <c r="G13" s="1062"/>
      <c r="H13" s="1062"/>
      <c r="I13" s="1063"/>
      <c r="J13" s="1064" t="s">
        <v>20</v>
      </c>
      <c r="K13" s="1064" t="s">
        <v>21</v>
      </c>
      <c r="L13" s="1064" t="s">
        <v>2</v>
      </c>
      <c r="M13" s="1068" t="s">
        <v>22</v>
      </c>
      <c r="N13" s="1070" t="s">
        <v>3</v>
      </c>
      <c r="O13" s="1071"/>
      <c r="P13" s="1072"/>
      <c r="Q13" s="1081" t="s">
        <v>4</v>
      </c>
      <c r="R13" s="1057" t="s">
        <v>5</v>
      </c>
      <c r="S13" s="142" t="s">
        <v>29</v>
      </c>
      <c r="T13" s="1059" t="s">
        <v>0</v>
      </c>
    </row>
    <row r="14" spans="1:20" ht="42" customHeight="1" thickBot="1">
      <c r="A14" s="1045"/>
      <c r="B14" s="1131"/>
      <c r="C14" s="1131"/>
      <c r="D14" s="1045"/>
      <c r="E14" s="1047"/>
      <c r="F14" s="143" t="s">
        <v>12</v>
      </c>
      <c r="G14" s="143" t="s">
        <v>13</v>
      </c>
      <c r="H14" s="143" t="s">
        <v>14</v>
      </c>
      <c r="I14" s="143" t="s">
        <v>15</v>
      </c>
      <c r="J14" s="1065"/>
      <c r="K14" s="1065"/>
      <c r="L14" s="1065"/>
      <c r="M14" s="1069"/>
      <c r="N14" s="144" t="s">
        <v>30</v>
      </c>
      <c r="O14" s="145" t="s">
        <v>28</v>
      </c>
      <c r="P14" s="146" t="s">
        <v>31</v>
      </c>
      <c r="Q14" s="1082"/>
      <c r="R14" s="1058"/>
      <c r="S14" s="147"/>
      <c r="T14" s="1060"/>
    </row>
    <row r="15" spans="1:20" ht="15.75" thickBot="1">
      <c r="A15" s="151"/>
      <c r="B15" s="152"/>
      <c r="C15" s="152"/>
      <c r="D15" s="152"/>
      <c r="E15" s="350"/>
      <c r="F15" s="152"/>
      <c r="G15" s="152"/>
      <c r="H15" s="152"/>
      <c r="I15" s="152"/>
      <c r="J15" s="153"/>
      <c r="K15" s="152"/>
      <c r="L15" s="161"/>
      <c r="M15" s="152"/>
      <c r="N15" s="183"/>
      <c r="O15" s="183"/>
      <c r="P15" s="183"/>
      <c r="Q15" s="152"/>
      <c r="R15" s="152"/>
      <c r="S15" s="152"/>
      <c r="T15" s="153"/>
    </row>
    <row r="16" spans="1:20" ht="30.75" customHeight="1">
      <c r="A16" s="1701">
        <v>1</v>
      </c>
      <c r="B16" s="1698" t="s">
        <v>425</v>
      </c>
      <c r="C16" s="1698" t="s">
        <v>424</v>
      </c>
      <c r="D16" s="1698" t="s">
        <v>747</v>
      </c>
      <c r="E16" s="691" t="s">
        <v>658</v>
      </c>
      <c r="F16" s="1721">
        <v>3</v>
      </c>
      <c r="G16" s="1721"/>
      <c r="H16" s="1721"/>
      <c r="I16" s="1721"/>
      <c r="J16" s="1719" t="s">
        <v>769</v>
      </c>
      <c r="K16" s="1710">
        <v>2345885.3199999998</v>
      </c>
      <c r="L16" s="1710">
        <v>493514.1</v>
      </c>
      <c r="M16" s="1712">
        <v>3</v>
      </c>
      <c r="N16" s="1714">
        <f>IF(M16&lt;1,M16-AVERAGE(F16:I16),M16-(SUM(F16:I16)))</f>
        <v>0</v>
      </c>
      <c r="O16" s="1716">
        <f>IF(M16&lt;1,(AVERAGE(F16:I16)/M16),SUM(F16:I16)/M16)</f>
        <v>1</v>
      </c>
      <c r="P16" s="1704" t="s">
        <v>350</v>
      </c>
      <c r="Q16" s="1708">
        <v>0.25</v>
      </c>
      <c r="R16" s="1698" t="s">
        <v>98</v>
      </c>
      <c r="S16" s="1698" t="s">
        <v>99</v>
      </c>
      <c r="T16" s="1706" t="s">
        <v>774</v>
      </c>
    </row>
    <row r="17" spans="1:20" ht="39" customHeight="1">
      <c r="A17" s="1702"/>
      <c r="B17" s="1699"/>
      <c r="C17" s="1699"/>
      <c r="D17" s="1699"/>
      <c r="E17" s="693" t="s">
        <v>748</v>
      </c>
      <c r="F17" s="1720"/>
      <c r="G17" s="1720"/>
      <c r="H17" s="1720"/>
      <c r="I17" s="1720"/>
      <c r="J17" s="1718"/>
      <c r="K17" s="1711"/>
      <c r="L17" s="1711"/>
      <c r="M17" s="1713"/>
      <c r="N17" s="1715"/>
      <c r="O17" s="1717"/>
      <c r="P17" s="1705"/>
      <c r="Q17" s="1709"/>
      <c r="R17" s="1699"/>
      <c r="S17" s="1699"/>
      <c r="T17" s="1707"/>
    </row>
    <row r="18" spans="1:20" ht="33.75" customHeight="1">
      <c r="A18" s="1702"/>
      <c r="B18" s="1699"/>
      <c r="C18" s="1699"/>
      <c r="D18" s="1699"/>
      <c r="E18" s="693" t="s">
        <v>659</v>
      </c>
      <c r="F18" s="1720"/>
      <c r="G18" s="1720"/>
      <c r="H18" s="1720"/>
      <c r="I18" s="1720"/>
      <c r="J18" s="1718"/>
      <c r="K18" s="1711"/>
      <c r="L18" s="1711"/>
      <c r="M18" s="1713"/>
      <c r="N18" s="1715"/>
      <c r="O18" s="1717"/>
      <c r="P18" s="1705"/>
      <c r="Q18" s="1709"/>
      <c r="R18" s="1699"/>
      <c r="S18" s="1699"/>
      <c r="T18" s="1707"/>
    </row>
    <row r="19" spans="1:20" ht="25.5" customHeight="1">
      <c r="A19" s="1702"/>
      <c r="B19" s="1699"/>
      <c r="C19" s="1699"/>
      <c r="D19" s="1699" t="s">
        <v>749</v>
      </c>
      <c r="E19" s="693" t="s">
        <v>660</v>
      </c>
      <c r="F19" s="1720">
        <v>3</v>
      </c>
      <c r="G19" s="1720"/>
      <c r="H19" s="1720"/>
      <c r="I19" s="1720"/>
      <c r="J19" s="1718" t="s">
        <v>770</v>
      </c>
      <c r="K19" s="1711">
        <v>3875000</v>
      </c>
      <c r="L19" s="1711">
        <v>269984</v>
      </c>
      <c r="M19" s="1713">
        <v>3</v>
      </c>
      <c r="N19" s="1715">
        <f t="shared" ref="N19" si="0">IF(M19&lt;1,M19-AVERAGE(F19:I19),M19-(SUM(F19:I19)))</f>
        <v>0</v>
      </c>
      <c r="O19" s="1717">
        <f t="shared" ref="O19" si="1">IF(M19&lt;1,(AVERAGE(F19:I19)/M19),SUM(F19:I19)/M19)</f>
        <v>1</v>
      </c>
      <c r="P19" s="1705" t="s">
        <v>350</v>
      </c>
      <c r="Q19" s="695"/>
      <c r="R19" s="692"/>
      <c r="S19" s="692"/>
      <c r="T19" s="694"/>
    </row>
    <row r="20" spans="1:20" ht="15.75" customHeight="1">
      <c r="A20" s="1702"/>
      <c r="B20" s="1699"/>
      <c r="C20" s="1699"/>
      <c r="D20" s="1699"/>
      <c r="E20" s="693" t="s">
        <v>750</v>
      </c>
      <c r="F20" s="1720"/>
      <c r="G20" s="1720"/>
      <c r="H20" s="1720"/>
      <c r="I20" s="1720"/>
      <c r="J20" s="1718"/>
      <c r="K20" s="1711"/>
      <c r="L20" s="1711"/>
      <c r="M20" s="1713"/>
      <c r="N20" s="1715"/>
      <c r="O20" s="1717"/>
      <c r="P20" s="1705"/>
      <c r="Q20" s="1725">
        <v>0.25</v>
      </c>
      <c r="R20" s="1699" t="s">
        <v>100</v>
      </c>
      <c r="S20" s="1699" t="s">
        <v>101</v>
      </c>
      <c r="T20" s="1707" t="s">
        <v>102</v>
      </c>
    </row>
    <row r="21" spans="1:20" ht="15.75" customHeight="1">
      <c r="A21" s="1702"/>
      <c r="B21" s="1699"/>
      <c r="C21" s="1699"/>
      <c r="D21" s="1699"/>
      <c r="E21" s="693" t="s">
        <v>661</v>
      </c>
      <c r="F21" s="1720"/>
      <c r="G21" s="1720"/>
      <c r="H21" s="1720"/>
      <c r="I21" s="1720"/>
      <c r="J21" s="1718"/>
      <c r="K21" s="1711"/>
      <c r="L21" s="1711"/>
      <c r="M21" s="1713"/>
      <c r="N21" s="1715"/>
      <c r="O21" s="1717"/>
      <c r="P21" s="1705"/>
      <c r="Q21" s="1726"/>
      <c r="R21" s="1699"/>
      <c r="S21" s="1699"/>
      <c r="T21" s="1707"/>
    </row>
    <row r="22" spans="1:20" ht="15.75" customHeight="1">
      <c r="A22" s="1702"/>
      <c r="B22" s="1699"/>
      <c r="C22" s="1699"/>
      <c r="D22" s="1699"/>
      <c r="E22" s="693" t="s">
        <v>662</v>
      </c>
      <c r="F22" s="1720"/>
      <c r="G22" s="1720"/>
      <c r="H22" s="1720"/>
      <c r="I22" s="1720"/>
      <c r="J22" s="1718"/>
      <c r="K22" s="1711"/>
      <c r="L22" s="1711"/>
      <c r="M22" s="1713"/>
      <c r="N22" s="1715"/>
      <c r="O22" s="1717"/>
      <c r="P22" s="1705"/>
      <c r="Q22" s="1726"/>
      <c r="R22" s="1699"/>
      <c r="S22" s="1699"/>
      <c r="T22" s="1707"/>
    </row>
    <row r="23" spans="1:20" ht="15.75" customHeight="1">
      <c r="A23" s="1702"/>
      <c r="B23" s="1699"/>
      <c r="C23" s="1699"/>
      <c r="D23" s="1699"/>
      <c r="E23" s="693" t="s">
        <v>663</v>
      </c>
      <c r="F23" s="1720"/>
      <c r="G23" s="1720"/>
      <c r="H23" s="1720"/>
      <c r="I23" s="1720"/>
      <c r="J23" s="1718"/>
      <c r="K23" s="1711"/>
      <c r="L23" s="1711"/>
      <c r="M23" s="1713"/>
      <c r="N23" s="1715"/>
      <c r="O23" s="1717"/>
      <c r="P23" s="1705"/>
      <c r="Q23" s="1726"/>
      <c r="R23" s="1699"/>
      <c r="S23" s="1699"/>
      <c r="T23" s="1707"/>
    </row>
    <row r="24" spans="1:20" ht="15.75" customHeight="1">
      <c r="A24" s="1702"/>
      <c r="B24" s="1699"/>
      <c r="C24" s="1699"/>
      <c r="D24" s="1699"/>
      <c r="E24" s="693" t="s">
        <v>664</v>
      </c>
      <c r="F24" s="1720"/>
      <c r="G24" s="1720"/>
      <c r="H24" s="1720"/>
      <c r="I24" s="1720"/>
      <c r="J24" s="1718"/>
      <c r="K24" s="1711"/>
      <c r="L24" s="1711"/>
      <c r="M24" s="1713"/>
      <c r="N24" s="1715"/>
      <c r="O24" s="1717"/>
      <c r="P24" s="1705"/>
      <c r="Q24" s="1726"/>
      <c r="R24" s="1699"/>
      <c r="S24" s="1699"/>
      <c r="T24" s="1707"/>
    </row>
    <row r="25" spans="1:20" ht="15.75" customHeight="1">
      <c r="A25" s="1702"/>
      <c r="B25" s="1699"/>
      <c r="C25" s="1699"/>
      <c r="D25" s="1699"/>
      <c r="E25" s="693" t="s">
        <v>751</v>
      </c>
      <c r="F25" s="1720"/>
      <c r="G25" s="1720"/>
      <c r="H25" s="1720"/>
      <c r="I25" s="1720"/>
      <c r="J25" s="1718"/>
      <c r="K25" s="1711"/>
      <c r="L25" s="1711"/>
      <c r="M25" s="1713"/>
      <c r="N25" s="1715"/>
      <c r="O25" s="1717"/>
      <c r="P25" s="1705"/>
      <c r="Q25" s="1726"/>
      <c r="R25" s="1699"/>
      <c r="S25" s="1699"/>
      <c r="T25" s="1707"/>
    </row>
    <row r="26" spans="1:20" ht="29.25" customHeight="1">
      <c r="A26" s="1702"/>
      <c r="B26" s="1699"/>
      <c r="C26" s="1699"/>
      <c r="D26" s="1699"/>
      <c r="E26" s="693" t="s">
        <v>752</v>
      </c>
      <c r="F26" s="1720"/>
      <c r="G26" s="1720"/>
      <c r="H26" s="1720"/>
      <c r="I26" s="1720"/>
      <c r="J26" s="1718"/>
      <c r="K26" s="1711"/>
      <c r="L26" s="1711"/>
      <c r="M26" s="1713"/>
      <c r="N26" s="1715"/>
      <c r="O26" s="1717"/>
      <c r="P26" s="1705"/>
      <c r="Q26" s="1726"/>
      <c r="R26" s="1699"/>
      <c r="S26" s="1699"/>
      <c r="T26" s="1707"/>
    </row>
    <row r="27" spans="1:20" ht="33" customHeight="1">
      <c r="A27" s="1702"/>
      <c r="B27" s="1699"/>
      <c r="C27" s="1699"/>
      <c r="D27" s="1699"/>
      <c r="E27" s="693" t="s">
        <v>753</v>
      </c>
      <c r="F27" s="1720"/>
      <c r="G27" s="1720"/>
      <c r="H27" s="1720"/>
      <c r="I27" s="1720"/>
      <c r="J27" s="1718"/>
      <c r="K27" s="1711"/>
      <c r="L27" s="1711"/>
      <c r="M27" s="1713"/>
      <c r="N27" s="1715"/>
      <c r="O27" s="1717"/>
      <c r="P27" s="1705"/>
      <c r="Q27" s="1726"/>
      <c r="R27" s="1699"/>
      <c r="S27" s="1699"/>
      <c r="T27" s="1707"/>
    </row>
    <row r="28" spans="1:20" ht="29.25" customHeight="1">
      <c r="A28" s="1702"/>
      <c r="B28" s="1699"/>
      <c r="C28" s="1699"/>
      <c r="D28" s="1699" t="s">
        <v>754</v>
      </c>
      <c r="E28" s="693" t="s">
        <v>755</v>
      </c>
      <c r="F28" s="1720">
        <v>1</v>
      </c>
      <c r="G28" s="1720"/>
      <c r="H28" s="1720"/>
      <c r="I28" s="1720"/>
      <c r="J28" s="1718" t="s">
        <v>771</v>
      </c>
      <c r="K28" s="1711">
        <v>19200000</v>
      </c>
      <c r="L28" s="1711">
        <v>0</v>
      </c>
      <c r="M28" s="1713">
        <v>1</v>
      </c>
      <c r="N28" s="1715">
        <v>0</v>
      </c>
      <c r="O28" s="1717">
        <v>1</v>
      </c>
      <c r="P28" s="1705" t="s">
        <v>350</v>
      </c>
      <c r="Q28" s="1726"/>
      <c r="R28" s="1699"/>
      <c r="S28" s="1699"/>
      <c r="T28" s="1707"/>
    </row>
    <row r="29" spans="1:20" ht="21.75" customHeight="1">
      <c r="A29" s="1702"/>
      <c r="B29" s="1699"/>
      <c r="C29" s="1699"/>
      <c r="D29" s="1699"/>
      <c r="E29" s="693" t="s">
        <v>756</v>
      </c>
      <c r="F29" s="1720"/>
      <c r="G29" s="1720"/>
      <c r="H29" s="1720"/>
      <c r="I29" s="1720"/>
      <c r="J29" s="1718"/>
      <c r="K29" s="1711"/>
      <c r="L29" s="1711"/>
      <c r="M29" s="1713"/>
      <c r="N29" s="1715"/>
      <c r="O29" s="1717"/>
      <c r="P29" s="1705"/>
      <c r="Q29" s="1725">
        <v>0.25</v>
      </c>
      <c r="R29" s="1699" t="s">
        <v>775</v>
      </c>
      <c r="S29" s="1699" t="s">
        <v>776</v>
      </c>
      <c r="T29" s="1707" t="s">
        <v>777</v>
      </c>
    </row>
    <row r="30" spans="1:20" ht="21.75" customHeight="1">
      <c r="A30" s="1702"/>
      <c r="B30" s="1699"/>
      <c r="C30" s="1699"/>
      <c r="D30" s="1699"/>
      <c r="E30" s="693" t="s">
        <v>757</v>
      </c>
      <c r="F30" s="1720"/>
      <c r="G30" s="1720"/>
      <c r="H30" s="1720"/>
      <c r="I30" s="1720"/>
      <c r="J30" s="1718"/>
      <c r="K30" s="1711"/>
      <c r="L30" s="1711"/>
      <c r="M30" s="1713"/>
      <c r="N30" s="1715"/>
      <c r="O30" s="1717"/>
      <c r="P30" s="1705"/>
      <c r="Q30" s="1725"/>
      <c r="R30" s="1699"/>
      <c r="S30" s="1699"/>
      <c r="T30" s="1707"/>
    </row>
    <row r="31" spans="1:20" ht="37.5" customHeight="1">
      <c r="A31" s="1702"/>
      <c r="B31" s="1699"/>
      <c r="C31" s="1699"/>
      <c r="D31" s="1699"/>
      <c r="E31" s="693" t="s">
        <v>758</v>
      </c>
      <c r="F31" s="1720"/>
      <c r="G31" s="1720"/>
      <c r="H31" s="1720"/>
      <c r="I31" s="1720"/>
      <c r="J31" s="1718"/>
      <c r="K31" s="1711"/>
      <c r="L31" s="1711"/>
      <c r="M31" s="1713"/>
      <c r="N31" s="1715"/>
      <c r="O31" s="1717"/>
      <c r="P31" s="1705"/>
      <c r="Q31" s="1725"/>
      <c r="R31" s="1699"/>
      <c r="S31" s="1699"/>
      <c r="T31" s="1707"/>
    </row>
    <row r="32" spans="1:20" ht="24" customHeight="1">
      <c r="A32" s="1702"/>
      <c r="B32" s="1699"/>
      <c r="C32" s="1699"/>
      <c r="D32" s="1699"/>
      <c r="E32" s="693" t="s">
        <v>759</v>
      </c>
      <c r="F32" s="1720"/>
      <c r="G32" s="1720"/>
      <c r="H32" s="1720"/>
      <c r="I32" s="1720"/>
      <c r="J32" s="1718"/>
      <c r="K32" s="1711"/>
      <c r="L32" s="1711"/>
      <c r="M32" s="1713"/>
      <c r="N32" s="1715"/>
      <c r="O32" s="1717"/>
      <c r="P32" s="1705"/>
      <c r="Q32" s="1725"/>
      <c r="R32" s="1699"/>
      <c r="S32" s="1699"/>
      <c r="T32" s="1707"/>
    </row>
    <row r="33" spans="1:20" ht="33" customHeight="1">
      <c r="A33" s="1702"/>
      <c r="B33" s="1699"/>
      <c r="C33" s="1699"/>
      <c r="D33" s="1699" t="s">
        <v>760</v>
      </c>
      <c r="E33" s="693" t="s">
        <v>761</v>
      </c>
      <c r="F33" s="1720">
        <v>3</v>
      </c>
      <c r="G33" s="1720"/>
      <c r="H33" s="1720"/>
      <c r="I33" s="1720"/>
      <c r="J33" s="1718" t="s">
        <v>666</v>
      </c>
      <c r="K33" s="1711">
        <v>0</v>
      </c>
      <c r="L33" s="1711">
        <v>0</v>
      </c>
      <c r="M33" s="1713">
        <v>3</v>
      </c>
      <c r="N33" s="1715">
        <f t="shared" ref="N33" si="2">IF(M33&lt;1,M33-AVERAGE(F33:I33),M33-(SUM(F33:I33)))</f>
        <v>0</v>
      </c>
      <c r="O33" s="1717">
        <f t="shared" ref="O33" si="3">IF(M33&lt;1,(AVERAGE(F33:I33)/M33),SUM(F33:I33)/M33)</f>
        <v>1</v>
      </c>
      <c r="P33" s="1705" t="s">
        <v>350</v>
      </c>
      <c r="Q33" s="1726"/>
      <c r="R33" s="1699"/>
      <c r="S33" s="1699"/>
      <c r="T33" s="1707"/>
    </row>
    <row r="34" spans="1:20" ht="26.25" customHeight="1">
      <c r="A34" s="1702"/>
      <c r="B34" s="1699"/>
      <c r="C34" s="1699"/>
      <c r="D34" s="1699"/>
      <c r="E34" s="693" t="s">
        <v>762</v>
      </c>
      <c r="F34" s="1720"/>
      <c r="G34" s="1720"/>
      <c r="H34" s="1720"/>
      <c r="I34" s="1720"/>
      <c r="J34" s="1718"/>
      <c r="K34" s="1711"/>
      <c r="L34" s="1711"/>
      <c r="M34" s="1713"/>
      <c r="N34" s="1715"/>
      <c r="O34" s="1717"/>
      <c r="P34" s="1705"/>
      <c r="Q34" s="1725">
        <v>0.25</v>
      </c>
      <c r="R34" s="1699" t="s">
        <v>778</v>
      </c>
      <c r="S34" s="1699" t="s">
        <v>779</v>
      </c>
      <c r="T34" s="1707" t="s">
        <v>780</v>
      </c>
    </row>
    <row r="35" spans="1:20" ht="15.75" customHeight="1">
      <c r="A35" s="1702"/>
      <c r="B35" s="1699"/>
      <c r="C35" s="1699"/>
      <c r="D35" s="1699" t="s">
        <v>763</v>
      </c>
      <c r="E35" s="693" t="s">
        <v>764</v>
      </c>
      <c r="F35" s="1720">
        <v>3</v>
      </c>
      <c r="G35" s="1720"/>
      <c r="H35" s="1720"/>
      <c r="I35" s="1720"/>
      <c r="J35" s="1718" t="s">
        <v>772</v>
      </c>
      <c r="K35" s="1711">
        <v>2150000</v>
      </c>
      <c r="L35" s="1711">
        <v>565423.88</v>
      </c>
      <c r="M35" s="1713">
        <v>3</v>
      </c>
      <c r="N35" s="1715">
        <f>IF(M35&lt;1,M35-AVERAGE(F35:I35),M35-(SUM(F35:I35)))</f>
        <v>0</v>
      </c>
      <c r="O35" s="1717">
        <f>O33</f>
        <v>1</v>
      </c>
      <c r="P35" s="1705" t="s">
        <v>350</v>
      </c>
      <c r="Q35" s="1726"/>
      <c r="R35" s="1699"/>
      <c r="S35" s="1699"/>
      <c r="T35" s="1707"/>
    </row>
    <row r="36" spans="1:20" ht="26.25" customHeight="1">
      <c r="A36" s="1702"/>
      <c r="B36" s="1699"/>
      <c r="C36" s="1699"/>
      <c r="D36" s="1699"/>
      <c r="E36" s="693" t="s">
        <v>765</v>
      </c>
      <c r="F36" s="1720"/>
      <c r="G36" s="1720"/>
      <c r="H36" s="1720"/>
      <c r="I36" s="1720"/>
      <c r="J36" s="1718"/>
      <c r="K36" s="1711"/>
      <c r="L36" s="1711"/>
      <c r="M36" s="1713"/>
      <c r="N36" s="1715"/>
      <c r="O36" s="1717"/>
      <c r="P36" s="1705"/>
      <c r="Q36" s="1723">
        <v>0.25</v>
      </c>
      <c r="R36" s="1699" t="s">
        <v>781</v>
      </c>
      <c r="S36" s="1699" t="s">
        <v>782</v>
      </c>
      <c r="T36" s="1707" t="s">
        <v>783</v>
      </c>
    </row>
    <row r="37" spans="1:20" ht="27" customHeight="1">
      <c r="A37" s="1702"/>
      <c r="B37" s="1699"/>
      <c r="C37" s="1699"/>
      <c r="D37" s="1699"/>
      <c r="E37" s="696" t="s">
        <v>665</v>
      </c>
      <c r="F37" s="1720"/>
      <c r="G37" s="1720"/>
      <c r="H37" s="1720"/>
      <c r="I37" s="1720"/>
      <c r="J37" s="1718"/>
      <c r="K37" s="1711"/>
      <c r="L37" s="1711"/>
      <c r="M37" s="1713"/>
      <c r="N37" s="1715"/>
      <c r="O37" s="1717"/>
      <c r="P37" s="1705"/>
      <c r="Q37" s="1715"/>
      <c r="R37" s="1699"/>
      <c r="S37" s="1699"/>
      <c r="T37" s="1707"/>
    </row>
    <row r="38" spans="1:20" ht="27" customHeight="1">
      <c r="A38" s="1702"/>
      <c r="B38" s="1699"/>
      <c r="C38" s="1699"/>
      <c r="D38" s="1699"/>
      <c r="E38" s="696" t="s">
        <v>665</v>
      </c>
      <c r="F38" s="1720"/>
      <c r="G38" s="1720"/>
      <c r="H38" s="1720"/>
      <c r="I38" s="1720"/>
      <c r="J38" s="1718"/>
      <c r="K38" s="1711"/>
      <c r="L38" s="1711"/>
      <c r="M38" s="1713"/>
      <c r="N38" s="1715"/>
      <c r="O38" s="1717"/>
      <c r="P38" s="1705"/>
      <c r="Q38" s="1715"/>
      <c r="R38" s="1699"/>
      <c r="S38" s="1699"/>
      <c r="T38" s="1707"/>
    </row>
    <row r="39" spans="1:20" ht="23.25" customHeight="1">
      <c r="A39" s="1702"/>
      <c r="B39" s="1699"/>
      <c r="C39" s="1699"/>
      <c r="D39" s="1699"/>
      <c r="E39" s="696" t="s">
        <v>665</v>
      </c>
      <c r="F39" s="1720"/>
      <c r="G39" s="1720"/>
      <c r="H39" s="1720"/>
      <c r="I39" s="1720"/>
      <c r="J39" s="1718"/>
      <c r="K39" s="1711"/>
      <c r="L39" s="1711"/>
      <c r="M39" s="1713"/>
      <c r="N39" s="1715"/>
      <c r="O39" s="1717"/>
      <c r="P39" s="1705"/>
      <c r="Q39" s="1715"/>
      <c r="R39" s="1699"/>
      <c r="S39" s="1699"/>
      <c r="T39" s="1707"/>
    </row>
    <row r="40" spans="1:20" ht="15.75" customHeight="1">
      <c r="A40" s="1702"/>
      <c r="B40" s="1699"/>
      <c r="C40" s="1699"/>
      <c r="D40" s="1699"/>
      <c r="E40" s="696" t="s">
        <v>665</v>
      </c>
      <c r="F40" s="1720"/>
      <c r="G40" s="1720"/>
      <c r="H40" s="1720"/>
      <c r="I40" s="1720"/>
      <c r="J40" s="1718"/>
      <c r="K40" s="1711"/>
      <c r="L40" s="1711"/>
      <c r="M40" s="1713"/>
      <c r="N40" s="1715"/>
      <c r="O40" s="1717"/>
      <c r="P40" s="1705"/>
      <c r="Q40" s="1715"/>
      <c r="R40" s="1699"/>
      <c r="S40" s="1699"/>
      <c r="T40" s="1707"/>
    </row>
    <row r="41" spans="1:20" ht="36.75" customHeight="1">
      <c r="A41" s="1702"/>
      <c r="B41" s="1699"/>
      <c r="C41" s="1699"/>
      <c r="D41" s="1699"/>
      <c r="E41" s="693" t="s">
        <v>766</v>
      </c>
      <c r="F41" s="1720"/>
      <c r="G41" s="1720"/>
      <c r="H41" s="1720"/>
      <c r="I41" s="1720"/>
      <c r="J41" s="1718"/>
      <c r="K41" s="1711"/>
      <c r="L41" s="1711"/>
      <c r="M41" s="1713"/>
      <c r="N41" s="1715"/>
      <c r="O41" s="1717"/>
      <c r="P41" s="1705"/>
      <c r="Q41" s="1715"/>
      <c r="R41" s="1699"/>
      <c r="S41" s="1699"/>
      <c r="T41" s="1707"/>
    </row>
    <row r="42" spans="1:20" ht="27.75" customHeight="1">
      <c r="A42" s="1702"/>
      <c r="B42" s="1699"/>
      <c r="C42" s="1699"/>
      <c r="D42" s="1699"/>
      <c r="E42" s="696" t="s">
        <v>767</v>
      </c>
      <c r="F42" s="1720"/>
      <c r="G42" s="1720"/>
      <c r="H42" s="1720"/>
      <c r="I42" s="1720"/>
      <c r="J42" s="1718"/>
      <c r="K42" s="1711"/>
      <c r="L42" s="1711"/>
      <c r="M42" s="1713"/>
      <c r="N42" s="1715"/>
      <c r="O42" s="1717"/>
      <c r="P42" s="1705"/>
      <c r="Q42" s="1715"/>
      <c r="R42" s="1699"/>
      <c r="S42" s="1699"/>
      <c r="T42" s="1707"/>
    </row>
    <row r="43" spans="1:20" ht="57.75" thickBot="1">
      <c r="A43" s="1703"/>
      <c r="B43" s="1700"/>
      <c r="C43" s="1700"/>
      <c r="D43" s="1700"/>
      <c r="E43" s="524" t="s">
        <v>768</v>
      </c>
      <c r="F43" s="698">
        <v>1</v>
      </c>
      <c r="G43" s="699"/>
      <c r="H43" s="699"/>
      <c r="I43" s="699"/>
      <c r="J43" s="697" t="s">
        <v>773</v>
      </c>
      <c r="K43" s="517">
        <v>11640000</v>
      </c>
      <c r="L43" s="517">
        <v>6039343.5999999996</v>
      </c>
      <c r="M43" s="700">
        <v>0</v>
      </c>
      <c r="N43" s="518">
        <v>1</v>
      </c>
      <c r="O43" s="701">
        <v>1</v>
      </c>
      <c r="P43" s="702" t="s">
        <v>350</v>
      </c>
      <c r="Q43" s="1724"/>
      <c r="R43" s="1700"/>
      <c r="S43" s="1700"/>
      <c r="T43" s="1722"/>
    </row>
    <row r="45" spans="1:20" ht="15.75">
      <c r="A45" s="90" t="s">
        <v>24</v>
      </c>
      <c r="B45" s="90"/>
      <c r="C45" s="90"/>
      <c r="D45" s="90"/>
      <c r="E45" s="62"/>
      <c r="F45" s="62"/>
      <c r="G45" s="62"/>
      <c r="H45" s="62"/>
      <c r="I45" s="62"/>
      <c r="J45" s="62"/>
      <c r="K45" s="62"/>
      <c r="L45" s="62"/>
      <c r="M45" s="351"/>
      <c r="N45" s="62"/>
      <c r="O45" s="62"/>
      <c r="P45" s="62"/>
      <c r="Q45" s="62"/>
    </row>
    <row r="46" spans="1:20">
      <c r="A46" s="62"/>
      <c r="B46" s="62"/>
      <c r="C46" s="62"/>
      <c r="D46" s="62"/>
      <c r="E46" s="62"/>
      <c r="F46" s="62"/>
      <c r="G46" s="62"/>
      <c r="H46" s="62"/>
      <c r="I46" s="62"/>
      <c r="J46" s="62"/>
      <c r="K46" s="62"/>
      <c r="L46" s="62"/>
      <c r="M46" s="62"/>
      <c r="N46" s="62"/>
      <c r="O46" s="93"/>
      <c r="P46" s="93"/>
      <c r="Q46" s="93"/>
    </row>
    <row r="47" spans="1:20">
      <c r="A47" s="92"/>
      <c r="B47" s="93"/>
      <c r="C47" s="93"/>
      <c r="D47" s="93"/>
      <c r="E47" s="93"/>
      <c r="F47" s="93"/>
      <c r="G47" s="93"/>
      <c r="H47" s="93"/>
      <c r="I47" s="93"/>
      <c r="J47" s="93"/>
      <c r="K47" s="93"/>
      <c r="L47" s="93"/>
      <c r="M47" s="93"/>
      <c r="N47" s="93"/>
      <c r="O47" s="93"/>
      <c r="P47" s="93"/>
      <c r="Q47" s="93"/>
    </row>
    <row r="48" spans="1:20">
      <c r="A48" s="92"/>
      <c r="B48" s="93"/>
      <c r="C48" s="93"/>
      <c r="D48" s="93"/>
      <c r="E48" s="93"/>
      <c r="F48" s="93"/>
      <c r="G48" s="93"/>
      <c r="H48" s="93"/>
      <c r="I48" s="93"/>
      <c r="J48" s="93"/>
      <c r="K48" s="93"/>
      <c r="L48" s="93"/>
      <c r="M48" s="93"/>
      <c r="N48" s="93"/>
      <c r="O48" s="93"/>
      <c r="P48" s="93"/>
      <c r="Q48" s="93"/>
    </row>
    <row r="49" spans="1:17">
      <c r="A49" s="92"/>
      <c r="B49" s="93"/>
      <c r="C49" s="93"/>
      <c r="D49" s="93"/>
      <c r="E49" s="93"/>
      <c r="F49" s="93"/>
      <c r="G49" s="93"/>
      <c r="H49" s="93"/>
      <c r="I49" s="93"/>
      <c r="J49" s="93"/>
      <c r="K49" s="93"/>
      <c r="L49" s="93"/>
      <c r="M49" s="93"/>
      <c r="N49" s="93"/>
      <c r="O49" s="93"/>
      <c r="P49" s="93"/>
      <c r="Q49" s="93"/>
    </row>
    <row r="50" spans="1:17">
      <c r="A50" s="92"/>
      <c r="B50" s="93"/>
      <c r="C50" s="93"/>
      <c r="D50" s="93"/>
      <c r="E50" s="93"/>
      <c r="F50" s="93"/>
      <c r="G50" s="93"/>
      <c r="H50" s="93"/>
      <c r="I50" s="93"/>
      <c r="J50" s="93"/>
      <c r="K50" s="93"/>
      <c r="L50" s="93"/>
      <c r="M50" s="93"/>
      <c r="N50" s="93"/>
      <c r="O50" s="93"/>
      <c r="P50" s="93"/>
      <c r="Q50" s="93"/>
    </row>
    <row r="51" spans="1:17">
      <c r="A51" s="92"/>
      <c r="B51" s="93"/>
      <c r="C51" s="93"/>
      <c r="D51" s="93"/>
      <c r="E51" s="93"/>
      <c r="F51" s="93"/>
      <c r="G51" s="93"/>
      <c r="H51" s="93"/>
      <c r="I51" s="93"/>
      <c r="J51" s="93"/>
      <c r="K51" s="93"/>
      <c r="L51" s="93"/>
      <c r="M51" s="93"/>
      <c r="N51" s="93"/>
      <c r="O51" s="93"/>
      <c r="P51" s="93"/>
      <c r="Q51" s="93"/>
    </row>
    <row r="52" spans="1:17">
      <c r="A52" s="92"/>
      <c r="B52" s="93"/>
      <c r="C52" s="93"/>
      <c r="D52" s="93"/>
      <c r="E52" s="93"/>
      <c r="F52" s="93"/>
      <c r="G52" s="93"/>
      <c r="H52" s="93"/>
      <c r="I52" s="93"/>
      <c r="J52" s="93"/>
      <c r="K52" s="93"/>
      <c r="L52" s="93"/>
      <c r="M52" s="93"/>
      <c r="N52" s="93"/>
      <c r="O52" s="93"/>
      <c r="P52" s="93"/>
      <c r="Q52" s="93"/>
    </row>
    <row r="53" spans="1:17">
      <c r="A53" s="92"/>
      <c r="B53" s="93"/>
      <c r="C53" s="93"/>
      <c r="D53" s="93"/>
      <c r="E53" s="93"/>
      <c r="F53" s="93"/>
      <c r="G53" s="93"/>
      <c r="H53" s="93"/>
      <c r="I53" s="93"/>
      <c r="J53" s="93"/>
      <c r="K53" s="93"/>
      <c r="L53" s="93"/>
      <c r="M53" s="93"/>
      <c r="N53" s="93"/>
    </row>
  </sheetData>
  <mergeCells count="114">
    <mergeCell ref="M35:M42"/>
    <mergeCell ref="N35:N42"/>
    <mergeCell ref="O35:O42"/>
    <mergeCell ref="I28:I32"/>
    <mergeCell ref="D35:D43"/>
    <mergeCell ref="L35:L42"/>
    <mergeCell ref="L28:L32"/>
    <mergeCell ref="M28:M32"/>
    <mergeCell ref="N28:N32"/>
    <mergeCell ref="O28:O32"/>
    <mergeCell ref="L33:L34"/>
    <mergeCell ref="M33:M34"/>
    <mergeCell ref="J35:J42"/>
    <mergeCell ref="K35:K42"/>
    <mergeCell ref="J33:J34"/>
    <mergeCell ref="K33:K34"/>
    <mergeCell ref="N33:N34"/>
    <mergeCell ref="O33:O34"/>
    <mergeCell ref="J28:J32"/>
    <mergeCell ref="K28:K32"/>
    <mergeCell ref="F35:F42"/>
    <mergeCell ref="G35:G42"/>
    <mergeCell ref="H35:H42"/>
    <mergeCell ref="I35:I42"/>
    <mergeCell ref="P35:P42"/>
    <mergeCell ref="R29:R33"/>
    <mergeCell ref="S29:S33"/>
    <mergeCell ref="T29:T33"/>
    <mergeCell ref="R36:R43"/>
    <mergeCell ref="S36:S43"/>
    <mergeCell ref="T36:T43"/>
    <mergeCell ref="Q36:Q43"/>
    <mergeCell ref="P28:P32"/>
    <mergeCell ref="P33:P34"/>
    <mergeCell ref="Q34:Q35"/>
    <mergeCell ref="R34:R35"/>
    <mergeCell ref="S34:S35"/>
    <mergeCell ref="T34:T35"/>
    <mergeCell ref="Q20:Q28"/>
    <mergeCell ref="R20:R28"/>
    <mergeCell ref="S20:S28"/>
    <mergeCell ref="T20:T28"/>
    <mergeCell ref="Q29:Q33"/>
    <mergeCell ref="N19:N27"/>
    <mergeCell ref="O19:O27"/>
    <mergeCell ref="J16:J18"/>
    <mergeCell ref="K16:K18"/>
    <mergeCell ref="D16:D18"/>
    <mergeCell ref="D19:D27"/>
    <mergeCell ref="F33:F34"/>
    <mergeCell ref="G33:G34"/>
    <mergeCell ref="H33:H34"/>
    <mergeCell ref="I33:I34"/>
    <mergeCell ref="D28:D32"/>
    <mergeCell ref="D33:D34"/>
    <mergeCell ref="F16:F18"/>
    <mergeCell ref="F19:F27"/>
    <mergeCell ref="G19:G27"/>
    <mergeCell ref="G16:G18"/>
    <mergeCell ref="H16:H18"/>
    <mergeCell ref="H19:H27"/>
    <mergeCell ref="I19:I27"/>
    <mergeCell ref="I16:I18"/>
    <mergeCell ref="F28:F32"/>
    <mergeCell ref="G28:G32"/>
    <mergeCell ref="H28:H32"/>
    <mergeCell ref="P16:P18"/>
    <mergeCell ref="P19:P27"/>
    <mergeCell ref="E13:E14"/>
    <mergeCell ref="T13:T14"/>
    <mergeCell ref="K13:K14"/>
    <mergeCell ref="L13:L14"/>
    <mergeCell ref="M13:M14"/>
    <mergeCell ref="N13:P13"/>
    <mergeCell ref="Q13:Q14"/>
    <mergeCell ref="R13:R14"/>
    <mergeCell ref="F13:I13"/>
    <mergeCell ref="J13:J14"/>
    <mergeCell ref="R16:R18"/>
    <mergeCell ref="S16:S18"/>
    <mergeCell ref="T16:T18"/>
    <mergeCell ref="Q16:Q18"/>
    <mergeCell ref="L16:L18"/>
    <mergeCell ref="M16:M18"/>
    <mergeCell ref="N16:N18"/>
    <mergeCell ref="O16:O18"/>
    <mergeCell ref="J19:J27"/>
    <mergeCell ref="K19:K27"/>
    <mergeCell ref="L19:L27"/>
    <mergeCell ref="M19:M27"/>
    <mergeCell ref="C16:C43"/>
    <mergeCell ref="B16:B43"/>
    <mergeCell ref="A16:A43"/>
    <mergeCell ref="A1:E3"/>
    <mergeCell ref="F1:M1"/>
    <mergeCell ref="N1:T1"/>
    <mergeCell ref="F2:M3"/>
    <mergeCell ref="N2:T2"/>
    <mergeCell ref="N3:T3"/>
    <mergeCell ref="A5:E5"/>
    <mergeCell ref="F5:M5"/>
    <mergeCell ref="A6:E6"/>
    <mergeCell ref="F6:M6"/>
    <mergeCell ref="A7:E7"/>
    <mergeCell ref="F7:M7"/>
    <mergeCell ref="A8:E8"/>
    <mergeCell ref="F8:M8"/>
    <mergeCell ref="A10:T10"/>
    <mergeCell ref="A12:L12"/>
    <mergeCell ref="M12:T12"/>
    <mergeCell ref="B13:B14"/>
    <mergeCell ref="C13:C14"/>
    <mergeCell ref="A13:A14"/>
    <mergeCell ref="D13:D14"/>
  </mergeCells>
  <conditionalFormatting sqref="P16 P33 P35">
    <cfRule type="containsText" dxfId="44" priority="21" stopIfTrue="1" operator="containsText" text="P">
      <formula>NOT(ISERROR(SEARCH("P",P16)))</formula>
    </cfRule>
    <cfRule type="containsText" dxfId="43" priority="22" stopIfTrue="1" operator="containsText" text="R">
      <formula>NOT(ISERROR(SEARCH("R",P16)))</formula>
    </cfRule>
    <cfRule type="containsText" dxfId="42" priority="23" operator="containsText" text="T">
      <formula>NOT(ISERROR(SEARCH("T",P16)))</formula>
    </cfRule>
  </conditionalFormatting>
  <conditionalFormatting sqref="P19">
    <cfRule type="containsText" dxfId="41" priority="13" stopIfTrue="1" operator="containsText" text="P">
      <formula>NOT(ISERROR(SEARCH("P",P19)))</formula>
    </cfRule>
    <cfRule type="containsText" dxfId="40" priority="14" stopIfTrue="1" operator="containsText" text="R">
      <formula>NOT(ISERROR(SEARCH("R",P19)))</formula>
    </cfRule>
    <cfRule type="containsText" dxfId="39" priority="15" operator="containsText" text="T">
      <formula>NOT(ISERROR(SEARCH("T",P19)))</formula>
    </cfRule>
    <cfRule type="iconSet" priority="16">
      <iconSet iconSet="3Symbols2">
        <cfvo type="percent" val="0"/>
        <cfvo type="percent" val="0.74"/>
        <cfvo type="percent" val="0.85"/>
      </iconSet>
    </cfRule>
  </conditionalFormatting>
  <conditionalFormatting sqref="P28">
    <cfRule type="containsText" dxfId="38" priority="5" stopIfTrue="1" operator="containsText" text="P">
      <formula>NOT(ISERROR(SEARCH("P",P28)))</formula>
    </cfRule>
    <cfRule type="containsText" dxfId="37" priority="6" stopIfTrue="1" operator="containsText" text="R">
      <formula>NOT(ISERROR(SEARCH("R",P28)))</formula>
    </cfRule>
    <cfRule type="containsText" dxfId="36" priority="7" operator="containsText" text="T">
      <formula>NOT(ISERROR(SEARCH("T",P28)))</formula>
    </cfRule>
    <cfRule type="iconSet" priority="8">
      <iconSet iconSet="3Symbols2">
        <cfvo type="percent" val="0"/>
        <cfvo type="percent" val="0.74"/>
        <cfvo type="percent" val="0.85"/>
      </iconSet>
    </cfRule>
  </conditionalFormatting>
  <conditionalFormatting sqref="P35 P16 P33">
    <cfRule type="iconSet" priority="24">
      <iconSet iconSet="3Symbols2">
        <cfvo type="percent" val="0"/>
        <cfvo type="percent" val="0.74"/>
        <cfvo type="percent" val="0.85"/>
      </iconSet>
    </cfRule>
  </conditionalFormatting>
  <conditionalFormatting sqref="P43">
    <cfRule type="containsText" dxfId="35" priority="1" stopIfTrue="1" operator="containsText" text="P">
      <formula>NOT(ISERROR(SEARCH("P",P43)))</formula>
    </cfRule>
    <cfRule type="containsText" dxfId="34" priority="2" stopIfTrue="1" operator="containsText" text="R">
      <formula>NOT(ISERROR(SEARCH("R",P43)))</formula>
    </cfRule>
    <cfRule type="containsText" dxfId="33" priority="3" operator="containsText" text="T">
      <formula>NOT(ISERROR(SEARCH("T",P43)))</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37"/>
  <sheetViews>
    <sheetView topLeftCell="F5" zoomScale="82" zoomScaleNormal="82" workbookViewId="0">
      <selection activeCell="M21" sqref="M21"/>
    </sheetView>
  </sheetViews>
  <sheetFormatPr baseColWidth="10" defaultRowHeight="15"/>
  <cols>
    <col min="3" max="3" width="18.5703125" customWidth="1"/>
    <col min="4" max="4" width="29.5703125" customWidth="1"/>
    <col min="5" max="5" width="4.140625" customWidth="1"/>
    <col min="6" max="6" width="38.7109375" customWidth="1"/>
    <col min="7" max="7" width="57.7109375" customWidth="1"/>
    <col min="8" max="8" width="8.42578125" customWidth="1"/>
    <col min="9" max="9" width="7.5703125" customWidth="1"/>
    <col min="10" max="10" width="8.42578125" customWidth="1"/>
    <col min="11" max="11" width="8.85546875" customWidth="1"/>
    <col min="12" max="12" width="38" customWidth="1"/>
    <col min="13" max="13" width="18.85546875" customWidth="1"/>
    <col min="14" max="14" width="19.140625" customWidth="1"/>
    <col min="18" max="18" width="17.140625" customWidth="1"/>
    <col min="19" max="19" width="29.7109375" customWidth="1"/>
    <col min="20" max="20" width="27.7109375" customWidth="1"/>
    <col min="21" max="21" width="20.7109375" customWidth="1"/>
    <col min="22" max="22" width="25" customWidth="1"/>
  </cols>
  <sheetData>
    <row r="1" spans="1:22">
      <c r="A1" s="135"/>
      <c r="B1" s="135"/>
      <c r="C1" s="135"/>
      <c r="D1" s="135"/>
      <c r="E1" s="135"/>
      <c r="F1" s="135"/>
      <c r="G1" s="135"/>
      <c r="H1" s="135"/>
      <c r="I1" s="135"/>
      <c r="J1" s="135"/>
      <c r="K1" s="135"/>
      <c r="L1" s="135"/>
      <c r="M1" s="135"/>
      <c r="N1" s="135"/>
      <c r="O1" s="135"/>
      <c r="P1" s="135"/>
      <c r="Q1" s="135"/>
      <c r="R1" s="135"/>
      <c r="S1" s="135"/>
      <c r="T1" s="135"/>
    </row>
    <row r="2" spans="1:22" ht="15.75" thickBot="1">
      <c r="A2" s="135"/>
      <c r="B2" s="135"/>
      <c r="C2" s="135"/>
      <c r="D2" s="135"/>
      <c r="E2" s="135"/>
      <c r="F2" s="135"/>
      <c r="G2" s="135"/>
      <c r="H2" s="135"/>
      <c r="I2" s="135"/>
      <c r="J2" s="135"/>
      <c r="K2" s="135"/>
      <c r="L2" s="135"/>
      <c r="M2" s="135"/>
      <c r="N2" s="135"/>
      <c r="O2" s="135"/>
      <c r="P2" s="135"/>
      <c r="Q2" s="135"/>
      <c r="R2" s="135"/>
      <c r="S2" s="135"/>
      <c r="T2" s="135"/>
    </row>
    <row r="3" spans="1:22" ht="34.5" customHeight="1" thickBot="1">
      <c r="A3" s="1020"/>
      <c r="B3" s="1021"/>
      <c r="C3" s="1021"/>
      <c r="D3" s="1021"/>
      <c r="E3" s="1022"/>
      <c r="F3" s="1740" t="s">
        <v>1121</v>
      </c>
      <c r="G3" s="1741"/>
      <c r="H3" s="1741"/>
      <c r="I3" s="1741"/>
      <c r="J3" s="1741"/>
      <c r="K3" s="1741"/>
      <c r="L3" s="1741"/>
      <c r="M3" s="1741"/>
      <c r="N3" s="1741"/>
      <c r="O3" s="1741"/>
      <c r="P3" s="1741"/>
      <c r="Q3" s="1741"/>
      <c r="R3" s="1741"/>
      <c r="S3" s="1741"/>
      <c r="T3" s="1741"/>
      <c r="U3" s="1742"/>
      <c r="V3" s="281" t="s">
        <v>512</v>
      </c>
    </row>
    <row r="4" spans="1:22" ht="33" customHeight="1" thickBot="1">
      <c r="A4" s="1023"/>
      <c r="B4" s="1024"/>
      <c r="C4" s="1024"/>
      <c r="D4" s="1024"/>
      <c r="E4" s="1025"/>
      <c r="F4" s="1743" t="s">
        <v>17</v>
      </c>
      <c r="G4" s="1744"/>
      <c r="H4" s="1744"/>
      <c r="I4" s="1744"/>
      <c r="J4" s="1744"/>
      <c r="K4" s="1744"/>
      <c r="L4" s="1744"/>
      <c r="M4" s="1744"/>
      <c r="N4" s="1744"/>
      <c r="O4" s="1744"/>
      <c r="P4" s="1744"/>
      <c r="Q4" s="1744"/>
      <c r="R4" s="1744"/>
      <c r="S4" s="1744"/>
      <c r="T4" s="1744"/>
      <c r="U4" s="1745"/>
      <c r="V4" s="282" t="s">
        <v>380</v>
      </c>
    </row>
    <row r="5" spans="1:22" ht="65.25" customHeight="1" thickBot="1">
      <c r="A5" s="1026"/>
      <c r="B5" s="1027"/>
      <c r="C5" s="1027"/>
      <c r="D5" s="1027"/>
      <c r="E5" s="1028"/>
      <c r="F5" s="1037"/>
      <c r="G5" s="1038"/>
      <c r="H5" s="1038"/>
      <c r="I5" s="1038"/>
      <c r="J5" s="1038"/>
      <c r="K5" s="1038"/>
      <c r="L5" s="1038"/>
      <c r="M5" s="1038"/>
      <c r="N5" s="1038"/>
      <c r="O5" s="1038"/>
      <c r="P5" s="1038"/>
      <c r="Q5" s="1038"/>
      <c r="R5" s="1038"/>
      <c r="S5" s="1038"/>
      <c r="T5" s="1038"/>
      <c r="U5" s="1039"/>
      <c r="V5" s="283" t="s">
        <v>8</v>
      </c>
    </row>
    <row r="6" spans="1:22">
      <c r="A6" s="135"/>
      <c r="B6" s="135"/>
      <c r="C6" s="135"/>
      <c r="D6" s="135"/>
      <c r="E6" s="135"/>
      <c r="F6" s="135"/>
      <c r="G6" s="135"/>
      <c r="H6" s="135"/>
      <c r="I6" s="135"/>
      <c r="J6" s="136"/>
      <c r="K6" s="136"/>
      <c r="L6" s="137"/>
      <c r="M6" s="137"/>
      <c r="N6" s="137"/>
      <c r="O6" s="137"/>
      <c r="P6" s="137"/>
      <c r="Q6" s="137"/>
      <c r="R6" s="137"/>
      <c r="S6" s="137"/>
      <c r="T6" s="137"/>
    </row>
    <row r="7" spans="1:22" ht="18.75">
      <c r="A7" s="1735" t="s">
        <v>409</v>
      </c>
      <c r="B7" s="1735"/>
      <c r="C7" s="1735"/>
      <c r="D7" s="1735"/>
      <c r="E7" s="1735"/>
      <c r="F7" s="873" t="s">
        <v>412</v>
      </c>
      <c r="G7" s="874"/>
      <c r="H7" s="874"/>
      <c r="I7" s="874"/>
      <c r="J7" s="874"/>
      <c r="K7" s="874"/>
      <c r="L7" s="874"/>
      <c r="M7" s="875"/>
      <c r="N7" s="137"/>
      <c r="O7" s="137"/>
      <c r="P7" s="137"/>
      <c r="Q7" s="137"/>
      <c r="R7" s="137"/>
      <c r="S7" s="137"/>
      <c r="T7" s="137"/>
    </row>
    <row r="8" spans="1:22" ht="18.75">
      <c r="A8" s="1735" t="s">
        <v>105</v>
      </c>
      <c r="B8" s="1735"/>
      <c r="C8" s="1735"/>
      <c r="D8" s="1735"/>
      <c r="E8" s="1735"/>
      <c r="F8" s="873">
        <v>2025</v>
      </c>
      <c r="G8" s="874"/>
      <c r="H8" s="874"/>
      <c r="I8" s="874"/>
      <c r="J8" s="874"/>
      <c r="K8" s="874"/>
      <c r="L8" s="874"/>
      <c r="M8" s="875"/>
      <c r="N8" s="137"/>
      <c r="O8" s="137"/>
      <c r="P8" s="137"/>
      <c r="Q8" s="137"/>
      <c r="R8" s="137"/>
      <c r="S8" s="137"/>
      <c r="T8" s="137"/>
    </row>
    <row r="9" spans="1:22" ht="18.75">
      <c r="A9" s="1735" t="s">
        <v>411</v>
      </c>
      <c r="B9" s="1735"/>
      <c r="C9" s="1735"/>
      <c r="D9" s="1735"/>
      <c r="E9" s="1735"/>
      <c r="F9" s="873" t="s">
        <v>745</v>
      </c>
      <c r="G9" s="874"/>
      <c r="H9" s="874"/>
      <c r="I9" s="874"/>
      <c r="J9" s="874"/>
      <c r="K9" s="874"/>
      <c r="L9" s="874"/>
      <c r="M9" s="875"/>
      <c r="N9" s="137"/>
      <c r="O9" s="137"/>
      <c r="P9" s="137"/>
      <c r="Q9" s="137"/>
      <c r="R9" s="137"/>
      <c r="S9" s="137"/>
      <c r="T9" s="137"/>
    </row>
    <row r="10" spans="1:22" ht="18.75">
      <c r="A10" s="1735" t="s">
        <v>410</v>
      </c>
      <c r="B10" s="1735"/>
      <c r="C10" s="1735"/>
      <c r="D10" s="1735"/>
      <c r="E10" s="1735"/>
      <c r="F10" s="873" t="s">
        <v>746</v>
      </c>
      <c r="G10" s="874"/>
      <c r="H10" s="874"/>
      <c r="I10" s="874"/>
      <c r="J10" s="874"/>
      <c r="K10" s="874"/>
      <c r="L10" s="874"/>
      <c r="M10" s="875"/>
      <c r="N10" s="137"/>
      <c r="O10" s="137"/>
      <c r="P10" s="137"/>
      <c r="Q10" s="137"/>
      <c r="R10" s="137"/>
      <c r="S10" s="137"/>
      <c r="T10" s="137"/>
    </row>
    <row r="11" spans="1:22" ht="15.75" thickBot="1">
      <c r="A11" s="138"/>
      <c r="B11" s="138"/>
      <c r="C11" s="138"/>
      <c r="D11" s="138"/>
      <c r="E11" s="138"/>
      <c r="F11" s="1736"/>
      <c r="G11" s="1737"/>
      <c r="H11" s="1737"/>
      <c r="I11" s="1737"/>
      <c r="J11" s="1737"/>
      <c r="K11" s="1737"/>
      <c r="L11" s="1737"/>
      <c r="M11" s="1738"/>
      <c r="N11" s="137"/>
      <c r="O11" s="137"/>
      <c r="P11" s="137"/>
      <c r="Q11" s="137"/>
      <c r="R11" s="137"/>
      <c r="S11" s="137"/>
      <c r="T11" s="137"/>
    </row>
    <row r="12" spans="1:22" ht="32.25" thickBot="1">
      <c r="A12" s="1049" t="s">
        <v>9</v>
      </c>
      <c r="B12" s="1050"/>
      <c r="C12" s="1050"/>
      <c r="D12" s="1050"/>
      <c r="E12" s="1050"/>
      <c r="F12" s="1050"/>
      <c r="G12" s="1050"/>
      <c r="H12" s="1050"/>
      <c r="I12" s="1050"/>
      <c r="J12" s="1050"/>
      <c r="K12" s="1050"/>
      <c r="L12" s="1050"/>
      <c r="M12" s="1050"/>
      <c r="N12" s="1050"/>
      <c r="O12" s="1050"/>
      <c r="P12" s="1050"/>
      <c r="Q12" s="1050"/>
      <c r="R12" s="1050"/>
      <c r="S12" s="1050"/>
      <c r="T12" s="1050"/>
      <c r="U12" s="1050"/>
      <c r="V12" s="1051"/>
    </row>
    <row r="13" spans="1:22" ht="16.5" thickBot="1">
      <c r="A13" s="139"/>
      <c r="B13" s="140"/>
      <c r="C13" s="140"/>
      <c r="D13" s="140"/>
      <c r="E13" s="140"/>
      <c r="F13" s="140"/>
      <c r="G13" s="140"/>
      <c r="H13" s="140"/>
      <c r="I13" s="140"/>
      <c r="J13" s="140"/>
      <c r="K13" s="140"/>
      <c r="L13" s="140"/>
      <c r="M13" s="140"/>
      <c r="N13" s="140"/>
      <c r="O13" s="140"/>
      <c r="P13" s="140"/>
      <c r="Q13" s="279"/>
      <c r="R13" s="279"/>
      <c r="S13" s="279"/>
      <c r="T13" s="279"/>
      <c r="U13" s="279"/>
      <c r="V13" s="280"/>
    </row>
    <row r="14" spans="1:22" ht="27" thickBot="1">
      <c r="A14" s="1052" t="s">
        <v>16</v>
      </c>
      <c r="B14" s="1053"/>
      <c r="C14" s="1053"/>
      <c r="D14" s="1053"/>
      <c r="E14" s="1053"/>
      <c r="F14" s="1053"/>
      <c r="G14" s="1053"/>
      <c r="H14" s="1053"/>
      <c r="I14" s="1053"/>
      <c r="J14" s="1053"/>
      <c r="K14" s="1053"/>
      <c r="L14" s="1054"/>
      <c r="M14" s="1262" t="s">
        <v>1</v>
      </c>
      <c r="N14" s="1055"/>
      <c r="O14" s="1055"/>
      <c r="P14" s="1055"/>
      <c r="Q14" s="1055"/>
      <c r="R14" s="1055"/>
      <c r="S14" s="1055"/>
      <c r="T14" s="1055"/>
      <c r="U14" s="1055"/>
      <c r="V14" s="1056"/>
    </row>
    <row r="15" spans="1:22" ht="30.75" customHeight="1" thickBot="1">
      <c r="A15" s="1044" t="s">
        <v>27</v>
      </c>
      <c r="B15" s="1729" t="s">
        <v>418</v>
      </c>
      <c r="C15" s="1730"/>
      <c r="D15" s="1729" t="s">
        <v>417</v>
      </c>
      <c r="E15" s="1730"/>
      <c r="F15" s="1044" t="s">
        <v>26</v>
      </c>
      <c r="G15" s="1046" t="s">
        <v>19</v>
      </c>
      <c r="H15" s="1061" t="s">
        <v>11</v>
      </c>
      <c r="I15" s="1062"/>
      <c r="J15" s="1062"/>
      <c r="K15" s="1063"/>
      <c r="L15" s="1064" t="s">
        <v>20</v>
      </c>
      <c r="M15" s="1064" t="s">
        <v>21</v>
      </c>
      <c r="N15" s="1064" t="s">
        <v>2</v>
      </c>
      <c r="O15" s="1068" t="s">
        <v>22</v>
      </c>
      <c r="P15" s="1070" t="s">
        <v>3</v>
      </c>
      <c r="Q15" s="1071"/>
      <c r="R15" s="1072"/>
      <c r="S15" s="1081" t="s">
        <v>164</v>
      </c>
      <c r="T15" s="1057" t="s">
        <v>5</v>
      </c>
      <c r="U15" s="149" t="s">
        <v>29</v>
      </c>
      <c r="V15" s="1059" t="s">
        <v>0</v>
      </c>
    </row>
    <row r="16" spans="1:22" ht="27" customHeight="1" thickBot="1">
      <c r="A16" s="1045"/>
      <c r="B16" s="1731"/>
      <c r="C16" s="1732"/>
      <c r="D16" s="1731"/>
      <c r="E16" s="1732"/>
      <c r="F16" s="1045"/>
      <c r="G16" s="1047"/>
      <c r="H16" s="143" t="s">
        <v>12</v>
      </c>
      <c r="I16" s="143" t="s">
        <v>13</v>
      </c>
      <c r="J16" s="143" t="s">
        <v>14</v>
      </c>
      <c r="K16" s="143" t="s">
        <v>15</v>
      </c>
      <c r="L16" s="1065"/>
      <c r="M16" s="1065"/>
      <c r="N16" s="1065"/>
      <c r="O16" s="1069"/>
      <c r="P16" s="144" t="s">
        <v>30</v>
      </c>
      <c r="Q16" s="145" t="s">
        <v>28</v>
      </c>
      <c r="R16" s="146" t="s">
        <v>31</v>
      </c>
      <c r="S16" s="1082"/>
      <c r="T16" s="1058"/>
      <c r="U16" s="147"/>
      <c r="V16" s="1060"/>
    </row>
    <row r="17" spans="1:22" ht="15.75" customHeight="1" thickBot="1">
      <c r="A17" s="151"/>
      <c r="B17" s="1727"/>
      <c r="C17" s="1728"/>
      <c r="D17" s="1020"/>
      <c r="E17" s="1022"/>
      <c r="F17" s="151"/>
      <c r="G17" s="152"/>
      <c r="H17" s="152"/>
      <c r="I17" s="152"/>
      <c r="J17" s="152"/>
      <c r="K17" s="152"/>
      <c r="L17" s="152"/>
      <c r="M17" s="152"/>
      <c r="N17" s="161"/>
      <c r="O17" s="152"/>
      <c r="P17" s="183"/>
      <c r="Q17" s="183"/>
      <c r="R17" s="183"/>
      <c r="S17" s="152"/>
      <c r="T17" s="152"/>
      <c r="U17" s="152"/>
      <c r="V17" s="153"/>
    </row>
    <row r="18" spans="1:22" ht="57.75">
      <c r="A18" s="1127">
        <v>1</v>
      </c>
      <c r="B18" s="944" t="s">
        <v>1120</v>
      </c>
      <c r="C18" s="944"/>
      <c r="D18" s="944" t="s">
        <v>381</v>
      </c>
      <c r="E18" s="944"/>
      <c r="F18" s="944" t="s">
        <v>416</v>
      </c>
      <c r="G18" s="703" t="s">
        <v>382</v>
      </c>
      <c r="H18" s="537">
        <v>25</v>
      </c>
      <c r="I18" s="362"/>
      <c r="J18" s="365"/>
      <c r="K18" s="365"/>
      <c r="L18" s="340" t="s">
        <v>383</v>
      </c>
      <c r="M18" s="828">
        <v>14807494.029999999</v>
      </c>
      <c r="N18" s="827">
        <v>21517431.32</v>
      </c>
      <c r="O18" s="369">
        <v>31</v>
      </c>
      <c r="P18" s="369">
        <f>IF(O18&lt;1,O18-AVERAGE(H18:K18),O18-(SUM(H18:K18)))</f>
        <v>6</v>
      </c>
      <c r="Q18" s="370">
        <f>IF(O18&lt;1,(AVERAGE(H18:K18)/O18),SUM(H18:K18)/O18)</f>
        <v>0.80645161290322576</v>
      </c>
      <c r="R18" s="528" t="str">
        <f>IF(Q18&lt;=X$17,"T",IF(Q18&lt;$Y$17,"R",IF(Q18&gt;=$Y$17,"P")))</f>
        <v>P</v>
      </c>
      <c r="S18" s="829">
        <f>N18/M18</f>
        <v>1.4531446898716056</v>
      </c>
      <c r="T18" s="1733" t="s">
        <v>384</v>
      </c>
      <c r="U18" s="944" t="s">
        <v>385</v>
      </c>
      <c r="V18" s="1098" t="s">
        <v>386</v>
      </c>
    </row>
    <row r="19" spans="1:22" ht="42.75">
      <c r="A19" s="1128"/>
      <c r="B19" s="945"/>
      <c r="C19" s="945"/>
      <c r="D19" s="945"/>
      <c r="E19" s="945"/>
      <c r="F19" s="945"/>
      <c r="G19" s="705" t="s">
        <v>387</v>
      </c>
      <c r="H19" s="363">
        <v>3</v>
      </c>
      <c r="I19" s="366"/>
      <c r="J19" s="363"/>
      <c r="K19" s="363"/>
      <c r="L19" s="342" t="s">
        <v>388</v>
      </c>
      <c r="M19" s="706"/>
      <c r="N19" s="348"/>
      <c r="O19" s="344">
        <v>3</v>
      </c>
      <c r="P19" s="344">
        <f>IF(O19&lt;1,O19-AVERAGE(H19:K19),O19-(SUM(H19:K19)))</f>
        <v>0</v>
      </c>
      <c r="Q19" s="345">
        <f>IF(O19&lt;1,(AVERAGE(H19:K19)/O19),SUM(H19:K19)/O19)</f>
        <v>1</v>
      </c>
      <c r="R19" s="530" t="str">
        <f t="shared" ref="R19:R29" si="0">IF(Q19&lt;=X$17,"T",IF(Q19&lt;$Y$17,"R",IF(Q19&gt;=$Y$17,"P")))</f>
        <v>P</v>
      </c>
      <c r="S19" s="830"/>
      <c r="T19" s="1734"/>
      <c r="U19" s="945"/>
      <c r="V19" s="1099"/>
    </row>
    <row r="20" spans="1:22" ht="57.75">
      <c r="A20" s="1128"/>
      <c r="B20" s="945"/>
      <c r="C20" s="945"/>
      <c r="D20" s="945"/>
      <c r="E20" s="945"/>
      <c r="F20" s="945"/>
      <c r="G20" s="705" t="s">
        <v>1117</v>
      </c>
      <c r="H20" s="707">
        <v>25</v>
      </c>
      <c r="I20" s="366"/>
      <c r="J20" s="363"/>
      <c r="K20" s="363"/>
      <c r="L20" s="342" t="s">
        <v>389</v>
      </c>
      <c r="M20" s="706"/>
      <c r="N20" s="348"/>
      <c r="O20" s="344">
        <v>31</v>
      </c>
      <c r="P20" s="344">
        <v>0</v>
      </c>
      <c r="Q20" s="345">
        <f t="shared" ref="Q20:Q28" si="1">IF(O20&lt;1,(AVERAGE(H20:K20)/O20),SUM(H20:K20)/O20)</f>
        <v>0.80645161290322576</v>
      </c>
      <c r="R20" s="530" t="str">
        <f t="shared" si="0"/>
        <v>P</v>
      </c>
      <c r="S20" s="830"/>
      <c r="T20" s="1734"/>
      <c r="U20" s="945"/>
      <c r="V20" s="1099"/>
    </row>
    <row r="21" spans="1:22" ht="57">
      <c r="A21" s="1128"/>
      <c r="B21" s="945"/>
      <c r="C21" s="945"/>
      <c r="D21" s="945"/>
      <c r="E21" s="945"/>
      <c r="F21" s="945"/>
      <c r="G21" s="705" t="s">
        <v>390</v>
      </c>
      <c r="H21" s="569">
        <v>1</v>
      </c>
      <c r="I21" s="569"/>
      <c r="J21" s="569"/>
      <c r="K21" s="569"/>
      <c r="L21" s="342" t="s">
        <v>391</v>
      </c>
      <c r="M21" s="348"/>
      <c r="N21" s="348"/>
      <c r="O21" s="569">
        <v>1</v>
      </c>
      <c r="P21" s="708">
        <f t="shared" ref="P21:P29" si="2">IF(O21&lt;1,O21-AVERAGE(H21:K21),O21-(SUM(H21:K21)))</f>
        <v>0</v>
      </c>
      <c r="Q21" s="345">
        <f t="shared" si="1"/>
        <v>1</v>
      </c>
      <c r="R21" s="530" t="str">
        <f t="shared" si="0"/>
        <v>P</v>
      </c>
      <c r="S21" s="830"/>
      <c r="T21" s="1734"/>
      <c r="U21" s="945"/>
      <c r="V21" s="1099"/>
    </row>
    <row r="22" spans="1:22" ht="29.25">
      <c r="A22" s="1128"/>
      <c r="B22" s="945"/>
      <c r="C22" s="945"/>
      <c r="D22" s="945"/>
      <c r="E22" s="945"/>
      <c r="F22" s="945"/>
      <c r="G22" s="709" t="s">
        <v>392</v>
      </c>
      <c r="H22" s="569">
        <v>1</v>
      </c>
      <c r="I22" s="569"/>
      <c r="J22" s="569"/>
      <c r="K22" s="569"/>
      <c r="L22" s="710" t="s">
        <v>393</v>
      </c>
      <c r="M22" s="711"/>
      <c r="N22" s="711"/>
      <c r="O22" s="569">
        <v>1</v>
      </c>
      <c r="P22" s="712">
        <f t="shared" si="2"/>
        <v>0</v>
      </c>
      <c r="Q22" s="713">
        <f t="shared" si="1"/>
        <v>1</v>
      </c>
      <c r="R22" s="530" t="str">
        <f t="shared" si="0"/>
        <v>P</v>
      </c>
      <c r="S22" s="831"/>
      <c r="T22" s="1734" t="s">
        <v>394</v>
      </c>
      <c r="U22" s="945"/>
      <c r="V22" s="1099" t="s">
        <v>1119</v>
      </c>
    </row>
    <row r="23" spans="1:22" ht="57">
      <c r="A23" s="1128"/>
      <c r="B23" s="945"/>
      <c r="C23" s="945"/>
      <c r="D23" s="945"/>
      <c r="E23" s="945"/>
      <c r="F23" s="945"/>
      <c r="G23" s="705" t="s">
        <v>396</v>
      </c>
      <c r="H23" s="714">
        <v>3</v>
      </c>
      <c r="I23" s="366"/>
      <c r="J23" s="363"/>
      <c r="K23" s="363"/>
      <c r="L23" s="342" t="s">
        <v>397</v>
      </c>
      <c r="M23" s="348"/>
      <c r="N23" s="348"/>
      <c r="O23" s="344">
        <v>3</v>
      </c>
      <c r="P23" s="344">
        <f t="shared" si="2"/>
        <v>0</v>
      </c>
      <c r="Q23" s="713">
        <f t="shared" si="1"/>
        <v>1</v>
      </c>
      <c r="R23" s="530" t="str">
        <f t="shared" si="0"/>
        <v>P</v>
      </c>
      <c r="S23" s="830"/>
      <c r="T23" s="1734"/>
      <c r="U23" s="945"/>
      <c r="V23" s="1099"/>
    </row>
    <row r="24" spans="1:22" ht="43.5">
      <c r="A24" s="1128"/>
      <c r="B24" s="945"/>
      <c r="C24" s="945"/>
      <c r="D24" s="945"/>
      <c r="E24" s="945"/>
      <c r="F24" s="945"/>
      <c r="G24" s="705" t="s">
        <v>398</v>
      </c>
      <c r="H24" s="642">
        <v>1</v>
      </c>
      <c r="I24" s="569"/>
      <c r="J24" s="569"/>
      <c r="K24" s="569"/>
      <c r="L24" s="342" t="s">
        <v>399</v>
      </c>
      <c r="M24" s="348"/>
      <c r="N24" s="348"/>
      <c r="O24" s="569">
        <v>1</v>
      </c>
      <c r="P24" s="344">
        <f t="shared" si="2"/>
        <v>0</v>
      </c>
      <c r="Q24" s="713">
        <f t="shared" si="1"/>
        <v>1</v>
      </c>
      <c r="R24" s="530" t="str">
        <f t="shared" si="0"/>
        <v>P</v>
      </c>
      <c r="S24" s="830"/>
      <c r="T24" s="1734"/>
      <c r="U24" s="945"/>
      <c r="V24" s="1099"/>
    </row>
    <row r="25" spans="1:22" ht="42.75">
      <c r="A25" s="1128"/>
      <c r="B25" s="945"/>
      <c r="C25" s="945"/>
      <c r="D25" s="945"/>
      <c r="E25" s="945"/>
      <c r="F25" s="945"/>
      <c r="G25" s="709" t="s">
        <v>400</v>
      </c>
      <c r="H25" s="642">
        <v>1</v>
      </c>
      <c r="I25" s="569"/>
      <c r="J25" s="569"/>
      <c r="K25" s="569"/>
      <c r="L25" s="342" t="s">
        <v>401</v>
      </c>
      <c r="M25" s="348"/>
      <c r="N25" s="348"/>
      <c r="O25" s="569">
        <v>1</v>
      </c>
      <c r="P25" s="344">
        <f t="shared" si="2"/>
        <v>0</v>
      </c>
      <c r="Q25" s="713">
        <f t="shared" si="1"/>
        <v>1</v>
      </c>
      <c r="R25" s="530" t="str">
        <f t="shared" si="0"/>
        <v>P</v>
      </c>
      <c r="S25" s="830"/>
      <c r="T25" s="1734"/>
      <c r="U25" s="945"/>
      <c r="V25" s="1099"/>
    </row>
    <row r="26" spans="1:22" ht="57">
      <c r="A26" s="1128"/>
      <c r="B26" s="945"/>
      <c r="C26" s="945"/>
      <c r="D26" s="945"/>
      <c r="E26" s="945"/>
      <c r="F26" s="945"/>
      <c r="G26" s="705" t="s">
        <v>402</v>
      </c>
      <c r="H26" s="569">
        <v>1</v>
      </c>
      <c r="I26" s="569"/>
      <c r="J26" s="569"/>
      <c r="K26" s="569"/>
      <c r="L26" s="342" t="s">
        <v>403</v>
      </c>
      <c r="M26" s="711"/>
      <c r="N26" s="711"/>
      <c r="O26" s="569">
        <v>1</v>
      </c>
      <c r="P26" s="344">
        <f t="shared" si="2"/>
        <v>0</v>
      </c>
      <c r="Q26" s="713">
        <f t="shared" si="1"/>
        <v>1</v>
      </c>
      <c r="R26" s="530" t="str">
        <f t="shared" si="0"/>
        <v>P</v>
      </c>
      <c r="S26" s="831"/>
      <c r="T26" s="1734"/>
      <c r="U26" s="945"/>
      <c r="V26" s="1099"/>
    </row>
    <row r="27" spans="1:22" ht="42.75">
      <c r="A27" s="1128"/>
      <c r="B27" s="945"/>
      <c r="C27" s="945"/>
      <c r="D27" s="945"/>
      <c r="E27" s="945"/>
      <c r="F27" s="945" t="s">
        <v>1118</v>
      </c>
      <c r="G27" s="705" t="s">
        <v>421</v>
      </c>
      <c r="H27" s="363">
        <v>3</v>
      </c>
      <c r="I27" s="366"/>
      <c r="J27" s="363"/>
      <c r="K27" s="363"/>
      <c r="L27" s="342" t="s">
        <v>404</v>
      </c>
      <c r="M27" s="348"/>
      <c r="N27" s="348"/>
      <c r="O27" s="344">
        <v>3</v>
      </c>
      <c r="P27" s="344">
        <f t="shared" si="2"/>
        <v>0</v>
      </c>
      <c r="Q27" s="345">
        <f t="shared" si="1"/>
        <v>1</v>
      </c>
      <c r="R27" s="530" t="str">
        <f t="shared" si="0"/>
        <v>P</v>
      </c>
      <c r="S27" s="830"/>
      <c r="T27" s="1734" t="s">
        <v>405</v>
      </c>
      <c r="U27" s="945"/>
      <c r="V27" s="1099" t="s">
        <v>406</v>
      </c>
    </row>
    <row r="28" spans="1:22" ht="57">
      <c r="A28" s="1128"/>
      <c r="B28" s="945"/>
      <c r="C28" s="945"/>
      <c r="D28" s="945"/>
      <c r="E28" s="945"/>
      <c r="F28" s="945"/>
      <c r="G28" s="705" t="s">
        <v>419</v>
      </c>
      <c r="H28" s="569">
        <v>1</v>
      </c>
      <c r="I28" s="569"/>
      <c r="J28" s="569"/>
      <c r="K28" s="569"/>
      <c r="L28" s="342" t="s">
        <v>407</v>
      </c>
      <c r="M28" s="348"/>
      <c r="N28" s="348"/>
      <c r="O28" s="569">
        <v>1</v>
      </c>
      <c r="P28" s="708">
        <f t="shared" si="2"/>
        <v>0</v>
      </c>
      <c r="Q28" s="345">
        <f t="shared" si="1"/>
        <v>1</v>
      </c>
      <c r="R28" s="530" t="str">
        <f t="shared" si="0"/>
        <v>P</v>
      </c>
      <c r="S28" s="830"/>
      <c r="T28" s="1734"/>
      <c r="U28" s="945"/>
      <c r="V28" s="1099"/>
    </row>
    <row r="29" spans="1:22" ht="42.75">
      <c r="A29" s="1128"/>
      <c r="B29" s="945"/>
      <c r="C29" s="945"/>
      <c r="D29" s="945"/>
      <c r="E29" s="945"/>
      <c r="F29" s="945"/>
      <c r="G29" s="705" t="s">
        <v>420</v>
      </c>
      <c r="H29" s="569">
        <v>1</v>
      </c>
      <c r="I29" s="569"/>
      <c r="J29" s="569"/>
      <c r="K29" s="569"/>
      <c r="L29" s="342" t="s">
        <v>408</v>
      </c>
      <c r="M29" s="348"/>
      <c r="N29" s="348"/>
      <c r="O29" s="569">
        <v>1</v>
      </c>
      <c r="P29" s="344">
        <f t="shared" si="2"/>
        <v>0</v>
      </c>
      <c r="Q29" s="345">
        <f>IF(O29&lt;1,(AVERAGE(H29:K29)/O29),SUM(H29:K29)/O29)</f>
        <v>1</v>
      </c>
      <c r="R29" s="530" t="str">
        <f t="shared" si="0"/>
        <v>P</v>
      </c>
      <c r="S29" s="830"/>
      <c r="T29" s="1734"/>
      <c r="U29" s="945"/>
      <c r="V29" s="1099"/>
    </row>
    <row r="31" spans="1:22" ht="16.5">
      <c r="A31" s="61" t="s">
        <v>24</v>
      </c>
      <c r="B31" s="61"/>
      <c r="C31" s="61"/>
      <c r="D31" s="61"/>
      <c r="E31" s="47"/>
      <c r="F31" s="47"/>
      <c r="G31" s="47"/>
      <c r="H31" s="47"/>
      <c r="I31" s="47"/>
      <c r="J31" s="47"/>
      <c r="K31" s="47"/>
      <c r="L31" s="47"/>
      <c r="M31" s="47"/>
      <c r="N31" s="47"/>
      <c r="O31" s="47"/>
      <c r="P31" s="47"/>
      <c r="Q31" s="47"/>
      <c r="R31" s="47"/>
      <c r="S31" s="47"/>
      <c r="T31" s="47"/>
    </row>
    <row r="32" spans="1:22" ht="15.75">
      <c r="A32" s="1739"/>
      <c r="B32" s="1739"/>
      <c r="C32" s="1739"/>
      <c r="D32" s="1739"/>
      <c r="E32" s="1739"/>
      <c r="F32" s="1739"/>
      <c r="G32" s="1739"/>
      <c r="H32" s="1739"/>
      <c r="I32" s="1739"/>
      <c r="J32" s="1739"/>
      <c r="K32" s="1739"/>
      <c r="L32" s="1739"/>
      <c r="M32" s="1739"/>
      <c r="N32" s="1739"/>
      <c r="O32" s="1739"/>
      <c r="P32" s="1739"/>
      <c r="Q32" s="1739"/>
      <c r="R32" s="1739"/>
      <c r="S32" s="1739"/>
      <c r="T32" s="1739"/>
      <c r="U32" s="1739"/>
      <c r="V32" s="1739"/>
    </row>
    <row r="33" spans="1:22" ht="15.75">
      <c r="A33" s="1739"/>
      <c r="B33" s="1739"/>
      <c r="C33" s="1739"/>
      <c r="D33" s="1739"/>
      <c r="E33" s="1739"/>
      <c r="F33" s="1739"/>
      <c r="G33" s="1739"/>
      <c r="H33" s="1739"/>
      <c r="I33" s="1739"/>
      <c r="J33" s="1739"/>
      <c r="K33" s="1739"/>
      <c r="L33" s="1739"/>
      <c r="M33" s="1739"/>
      <c r="N33" s="1739"/>
      <c r="O33" s="1739"/>
      <c r="P33" s="1739"/>
      <c r="Q33" s="1739"/>
      <c r="R33" s="1739"/>
      <c r="S33" s="1739"/>
      <c r="T33" s="1739"/>
      <c r="U33" s="1739"/>
      <c r="V33" s="1739"/>
    </row>
    <row r="34" spans="1:22" ht="15.75">
      <c r="A34" s="1739"/>
      <c r="B34" s="1739"/>
      <c r="C34" s="1739"/>
      <c r="D34" s="1739"/>
      <c r="E34" s="1739"/>
      <c r="F34" s="1739"/>
      <c r="G34" s="1739"/>
      <c r="H34" s="1739"/>
      <c r="I34" s="1739"/>
      <c r="J34" s="1739"/>
      <c r="K34" s="1739"/>
      <c r="L34" s="1739"/>
      <c r="M34" s="1739"/>
      <c r="N34" s="1739"/>
      <c r="O34" s="1739"/>
      <c r="P34" s="1739"/>
      <c r="Q34" s="1739"/>
      <c r="R34" s="1739"/>
      <c r="S34" s="1739"/>
      <c r="T34" s="1739"/>
      <c r="U34" s="1739"/>
      <c r="V34" s="1739"/>
    </row>
    <row r="35" spans="1:22" ht="15.75">
      <c r="A35" s="1739"/>
      <c r="B35" s="1739"/>
      <c r="C35" s="1739"/>
      <c r="D35" s="1739"/>
      <c r="E35" s="1739"/>
      <c r="F35" s="1739"/>
      <c r="G35" s="1739"/>
      <c r="H35" s="1739"/>
      <c r="I35" s="1739"/>
      <c r="J35" s="1739"/>
      <c r="K35" s="1739"/>
      <c r="L35" s="1739"/>
      <c r="M35" s="1739"/>
      <c r="N35" s="1739"/>
      <c r="O35" s="1739"/>
      <c r="P35" s="1739"/>
      <c r="Q35" s="1739"/>
      <c r="R35" s="1739"/>
      <c r="S35" s="1739"/>
      <c r="T35" s="1739"/>
      <c r="U35" s="1739"/>
      <c r="V35" s="1739"/>
    </row>
    <row r="36" spans="1:22" ht="15.75">
      <c r="A36" s="1739"/>
      <c r="B36" s="1739"/>
      <c r="C36" s="1739"/>
      <c r="D36" s="1739"/>
      <c r="E36" s="1739"/>
      <c r="F36" s="1739"/>
      <c r="G36" s="1739"/>
      <c r="H36" s="1739"/>
      <c r="I36" s="1739"/>
      <c r="J36" s="1739"/>
      <c r="K36" s="1739"/>
      <c r="L36" s="1739"/>
      <c r="M36" s="1739"/>
      <c r="N36" s="1739"/>
      <c r="O36" s="1739"/>
      <c r="P36" s="1739"/>
      <c r="Q36" s="1739"/>
      <c r="R36" s="1739"/>
      <c r="S36" s="1739"/>
      <c r="T36" s="1739"/>
      <c r="U36" s="1739"/>
      <c r="V36" s="1739"/>
    </row>
    <row r="37" spans="1:22" ht="15.75">
      <c r="A37" s="1739"/>
      <c r="B37" s="1739"/>
      <c r="C37" s="1739"/>
      <c r="D37" s="1739"/>
      <c r="E37" s="1739"/>
      <c r="F37" s="1739"/>
      <c r="G37" s="1739"/>
      <c r="H37" s="1739"/>
      <c r="I37" s="1739"/>
      <c r="J37" s="1739"/>
      <c r="K37" s="1739"/>
      <c r="L37" s="1739"/>
      <c r="M37" s="1739"/>
      <c r="N37" s="1739"/>
      <c r="O37" s="1739"/>
      <c r="P37" s="1739"/>
      <c r="Q37" s="1739"/>
      <c r="R37" s="1739"/>
      <c r="S37" s="1739"/>
      <c r="T37" s="1739"/>
      <c r="U37" s="1739"/>
      <c r="V37" s="1739"/>
    </row>
  </sheetData>
  <mergeCells count="49">
    <mergeCell ref="A34:V34"/>
    <mergeCell ref="A35:V35"/>
    <mergeCell ref="A36:V36"/>
    <mergeCell ref="A37:V37"/>
    <mergeCell ref="A3:E5"/>
    <mergeCell ref="F3:U3"/>
    <mergeCell ref="F4:U5"/>
    <mergeCell ref="A32:V32"/>
    <mergeCell ref="A33:V33"/>
    <mergeCell ref="A7:E7"/>
    <mergeCell ref="F7:M7"/>
    <mergeCell ref="A8:E8"/>
    <mergeCell ref="F8:M8"/>
    <mergeCell ref="A9:E9"/>
    <mergeCell ref="F9:M9"/>
    <mergeCell ref="S15:S16"/>
    <mergeCell ref="T15:T16"/>
    <mergeCell ref="A10:E10"/>
    <mergeCell ref="F10:M10"/>
    <mergeCell ref="A14:L14"/>
    <mergeCell ref="A15:A16"/>
    <mergeCell ref="F15:F16"/>
    <mergeCell ref="G15:G16"/>
    <mergeCell ref="H15:K15"/>
    <mergeCell ref="L15:L16"/>
    <mergeCell ref="F11:M11"/>
    <mergeCell ref="A12:V12"/>
    <mergeCell ref="M14:V14"/>
    <mergeCell ref="F18:F26"/>
    <mergeCell ref="F27:F29"/>
    <mergeCell ref="D15:E16"/>
    <mergeCell ref="B15:C16"/>
    <mergeCell ref="V27:V29"/>
    <mergeCell ref="V15:V16"/>
    <mergeCell ref="T18:T21"/>
    <mergeCell ref="U18:U29"/>
    <mergeCell ref="V18:V21"/>
    <mergeCell ref="T22:T26"/>
    <mergeCell ref="V22:V26"/>
    <mergeCell ref="T27:T29"/>
    <mergeCell ref="M15:M16"/>
    <mergeCell ref="N15:N16"/>
    <mergeCell ref="O15:O16"/>
    <mergeCell ref="P15:R15"/>
    <mergeCell ref="D17:E17"/>
    <mergeCell ref="B18:C29"/>
    <mergeCell ref="B17:C17"/>
    <mergeCell ref="D18:E29"/>
    <mergeCell ref="A18:A29"/>
  </mergeCells>
  <conditionalFormatting sqref="R18:R29">
    <cfRule type="containsText" dxfId="32" priority="422" stopIfTrue="1" operator="containsText" text="P">
      <formula>NOT(ISERROR(SEARCH("P",R18)))</formula>
    </cfRule>
    <cfRule type="containsText" dxfId="31" priority="423" stopIfTrue="1" operator="containsText" text="R">
      <formula>NOT(ISERROR(SEARCH("R",R18)))</formula>
    </cfRule>
    <cfRule type="containsText" dxfId="30" priority="424" operator="containsText" text="T">
      <formula>NOT(ISERROR(SEARCH("T",R18)))</formula>
    </cfRule>
    <cfRule type="iconSet" priority="42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5"/>
  <sheetViews>
    <sheetView topLeftCell="A21" zoomScale="87" zoomScaleNormal="87" workbookViewId="0">
      <selection activeCell="A16" sqref="A16:T44"/>
    </sheetView>
  </sheetViews>
  <sheetFormatPr baseColWidth="10"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020"/>
      <c r="B1" s="1021"/>
      <c r="C1" s="1021"/>
      <c r="D1" s="1021"/>
      <c r="E1" s="1022"/>
      <c r="F1" s="1746" t="s">
        <v>18</v>
      </c>
      <c r="G1" s="1747"/>
      <c r="H1" s="1747"/>
      <c r="I1" s="1747"/>
      <c r="J1" s="1747"/>
      <c r="K1" s="1747"/>
      <c r="L1" s="1747"/>
      <c r="M1" s="1748"/>
      <c r="N1" s="1032" t="s">
        <v>512</v>
      </c>
      <c r="O1" s="1033"/>
      <c r="P1" s="1033"/>
      <c r="Q1" s="1033"/>
      <c r="R1" s="1033"/>
      <c r="S1" s="1033"/>
      <c r="T1" s="1263"/>
    </row>
    <row r="2" spans="1:20" ht="16.5" thickBot="1">
      <c r="A2" s="1023"/>
      <c r="B2" s="1024"/>
      <c r="C2" s="1024"/>
      <c r="D2" s="1024"/>
      <c r="E2" s="1025"/>
      <c r="F2" s="1749" t="s">
        <v>17</v>
      </c>
      <c r="G2" s="1750"/>
      <c r="H2" s="1750"/>
      <c r="I2" s="1750"/>
      <c r="J2" s="1750"/>
      <c r="K2" s="1750"/>
      <c r="L2" s="1750"/>
      <c r="M2" s="1751"/>
      <c r="N2" s="1040" t="s">
        <v>377</v>
      </c>
      <c r="O2" s="1041"/>
      <c r="P2" s="1041"/>
      <c r="Q2" s="1041"/>
      <c r="R2" s="1041"/>
      <c r="S2" s="1041"/>
      <c r="T2" s="1270"/>
    </row>
    <row r="3" spans="1:20" ht="16.5" thickBot="1">
      <c r="A3" s="1026"/>
      <c r="B3" s="1027"/>
      <c r="C3" s="1027"/>
      <c r="D3" s="1027"/>
      <c r="E3" s="1028"/>
      <c r="F3" s="1267"/>
      <c r="G3" s="1268"/>
      <c r="H3" s="1268"/>
      <c r="I3" s="1268"/>
      <c r="J3" s="1268"/>
      <c r="K3" s="1268"/>
      <c r="L3" s="1268"/>
      <c r="M3" s="1269"/>
      <c r="N3" s="1042" t="s">
        <v>8</v>
      </c>
      <c r="O3" s="1043"/>
      <c r="P3" s="1043"/>
      <c r="Q3" s="1043"/>
      <c r="R3" s="1043"/>
      <c r="S3" s="1043"/>
      <c r="T3" s="1271"/>
    </row>
    <row r="4" spans="1:20">
      <c r="A4" s="135"/>
      <c r="B4" s="135"/>
      <c r="C4" s="135"/>
      <c r="D4" s="135"/>
      <c r="E4" s="135"/>
      <c r="F4" s="135"/>
      <c r="G4" s="135"/>
      <c r="H4" s="135"/>
      <c r="I4" s="135"/>
      <c r="J4" s="136"/>
      <c r="K4" s="136"/>
      <c r="L4" s="137"/>
      <c r="M4" s="137"/>
      <c r="N4" s="137"/>
      <c r="O4" s="137"/>
      <c r="P4" s="137"/>
      <c r="Q4" s="137"/>
      <c r="R4" s="137"/>
      <c r="S4" s="137"/>
      <c r="T4" s="137"/>
    </row>
    <row r="5" spans="1:20">
      <c r="A5" s="1048" t="s">
        <v>447</v>
      </c>
      <c r="B5" s="1048"/>
      <c r="C5" s="1048"/>
      <c r="D5" s="1048"/>
      <c r="E5" s="1048"/>
      <c r="F5" s="873" t="s">
        <v>448</v>
      </c>
      <c r="G5" s="874"/>
      <c r="H5" s="874"/>
      <c r="I5" s="874"/>
      <c r="J5" s="874"/>
      <c r="K5" s="874"/>
      <c r="L5" s="874"/>
      <c r="M5" s="875"/>
      <c r="N5" s="137"/>
      <c r="O5" s="137"/>
      <c r="P5" s="137"/>
      <c r="Q5" s="137"/>
      <c r="R5" s="137"/>
      <c r="S5" s="137"/>
      <c r="T5" s="137"/>
    </row>
    <row r="6" spans="1:20">
      <c r="A6" s="1048" t="s">
        <v>25</v>
      </c>
      <c r="B6" s="1048"/>
      <c r="C6" s="1048"/>
      <c r="D6" s="1048"/>
      <c r="E6" s="1048"/>
      <c r="F6" s="873">
        <v>2025</v>
      </c>
      <c r="G6" s="874"/>
      <c r="H6" s="874"/>
      <c r="I6" s="874"/>
      <c r="J6" s="874"/>
      <c r="K6" s="874"/>
      <c r="L6" s="874"/>
      <c r="M6" s="875"/>
      <c r="N6" s="137"/>
      <c r="O6" s="137"/>
      <c r="P6" s="137"/>
      <c r="Q6" s="137"/>
      <c r="R6" s="137"/>
      <c r="S6" s="137"/>
      <c r="T6" s="137"/>
    </row>
    <row r="7" spans="1:20">
      <c r="A7" s="1048" t="s">
        <v>6</v>
      </c>
      <c r="B7" s="1048"/>
      <c r="C7" s="1048"/>
      <c r="D7" s="1048"/>
      <c r="E7" s="1048"/>
      <c r="F7" s="873" t="s">
        <v>745</v>
      </c>
      <c r="G7" s="874"/>
      <c r="H7" s="874"/>
      <c r="I7" s="874"/>
      <c r="J7" s="874"/>
      <c r="K7" s="874"/>
      <c r="L7" s="874"/>
      <c r="M7" s="875"/>
      <c r="N7" s="137"/>
      <c r="O7" s="137"/>
      <c r="P7" s="137"/>
      <c r="Q7" s="137"/>
      <c r="R7" s="137"/>
      <c r="S7" s="137"/>
      <c r="T7" s="137"/>
    </row>
    <row r="8" spans="1:20">
      <c r="A8" s="1048" t="s">
        <v>7</v>
      </c>
      <c r="B8" s="1048"/>
      <c r="C8" s="1048"/>
      <c r="D8" s="1048"/>
      <c r="E8" s="1048"/>
      <c r="F8" s="873" t="s">
        <v>746</v>
      </c>
      <c r="G8" s="874"/>
      <c r="H8" s="874"/>
      <c r="I8" s="874"/>
      <c r="J8" s="874"/>
      <c r="K8" s="874"/>
      <c r="L8" s="874"/>
      <c r="M8" s="875"/>
      <c r="N8" s="137"/>
      <c r="O8" s="137"/>
      <c r="P8" s="137"/>
      <c r="Q8" s="137"/>
      <c r="R8" s="137"/>
      <c r="S8" s="137"/>
      <c r="T8" s="137"/>
    </row>
    <row r="9" spans="1:20" ht="15.75" thickBot="1">
      <c r="A9" s="138"/>
      <c r="B9" s="138"/>
      <c r="C9" s="138"/>
      <c r="D9" s="138"/>
      <c r="E9" s="138"/>
      <c r="F9" s="138"/>
      <c r="G9" s="138"/>
      <c r="H9" s="138"/>
      <c r="I9" s="138"/>
      <c r="J9" s="136"/>
      <c r="K9" s="136"/>
      <c r="L9" s="136"/>
      <c r="M9" s="136"/>
      <c r="N9" s="137"/>
      <c r="O9" s="137"/>
      <c r="P9" s="137"/>
      <c r="Q9" s="137"/>
      <c r="R9" s="137"/>
      <c r="S9" s="137"/>
      <c r="T9" s="137"/>
    </row>
    <row r="10" spans="1:20" ht="32.25" thickBot="1">
      <c r="A10" s="1049" t="s">
        <v>9</v>
      </c>
      <c r="B10" s="1050"/>
      <c r="C10" s="1050"/>
      <c r="D10" s="1050"/>
      <c r="E10" s="1050"/>
      <c r="F10" s="1050"/>
      <c r="G10" s="1050"/>
      <c r="H10" s="1050"/>
      <c r="I10" s="1050"/>
      <c r="J10" s="1050"/>
      <c r="K10" s="1050"/>
      <c r="L10" s="1050"/>
      <c r="M10" s="1050"/>
      <c r="N10" s="1050"/>
      <c r="O10" s="1050"/>
      <c r="P10" s="1050"/>
      <c r="Q10" s="1050"/>
      <c r="R10" s="1050"/>
      <c r="S10" s="1050"/>
      <c r="T10" s="1051"/>
    </row>
    <row r="11" spans="1:20" ht="16.5" thickBot="1">
      <c r="A11" s="139"/>
      <c r="B11" s="140"/>
      <c r="C11" s="140"/>
      <c r="D11" s="140"/>
      <c r="E11" s="140"/>
      <c r="F11" s="140"/>
      <c r="G11" s="140"/>
      <c r="H11" s="140"/>
      <c r="I11" s="140"/>
      <c r="J11" s="140"/>
      <c r="K11" s="140"/>
      <c r="L11" s="140"/>
      <c r="M11" s="140"/>
      <c r="N11" s="140"/>
      <c r="O11" s="140"/>
      <c r="P11" s="140"/>
      <c r="Q11" s="140"/>
      <c r="R11" s="140"/>
      <c r="S11" s="140"/>
      <c r="T11" s="141"/>
    </row>
    <row r="12" spans="1:20" ht="27" thickBot="1">
      <c r="A12" s="1052" t="s">
        <v>16</v>
      </c>
      <c r="B12" s="1053"/>
      <c r="C12" s="1053"/>
      <c r="D12" s="1053"/>
      <c r="E12" s="1053"/>
      <c r="F12" s="1053"/>
      <c r="G12" s="1053"/>
      <c r="H12" s="1053"/>
      <c r="I12" s="1053"/>
      <c r="J12" s="1053"/>
      <c r="K12" s="1053"/>
      <c r="L12" s="1054"/>
      <c r="M12" s="1055" t="s">
        <v>1</v>
      </c>
      <c r="N12" s="1055"/>
      <c r="O12" s="1055"/>
      <c r="P12" s="1055"/>
      <c r="Q12" s="1055"/>
      <c r="R12" s="1055"/>
      <c r="S12" s="1055"/>
      <c r="T12" s="1056"/>
    </row>
    <row r="13" spans="1:20" ht="26.25" customHeight="1" thickBot="1">
      <c r="A13" s="1044" t="s">
        <v>27</v>
      </c>
      <c r="B13" s="1729" t="s">
        <v>418</v>
      </c>
      <c r="C13" s="1730" t="s">
        <v>417</v>
      </c>
      <c r="D13" s="1044" t="s">
        <v>26</v>
      </c>
      <c r="E13" s="1046" t="s">
        <v>19</v>
      </c>
      <c r="F13" s="1061" t="s">
        <v>11</v>
      </c>
      <c r="G13" s="1062"/>
      <c r="H13" s="1062"/>
      <c r="I13" s="1063"/>
      <c r="J13" s="1064" t="s">
        <v>20</v>
      </c>
      <c r="K13" s="1064" t="s">
        <v>21</v>
      </c>
      <c r="L13" s="1064" t="s">
        <v>2</v>
      </c>
      <c r="M13" s="1068" t="s">
        <v>22</v>
      </c>
      <c r="N13" s="1070" t="s">
        <v>3</v>
      </c>
      <c r="O13" s="1071"/>
      <c r="P13" s="1072"/>
      <c r="Q13" s="1081" t="s">
        <v>4</v>
      </c>
      <c r="R13" s="1057" t="s">
        <v>5</v>
      </c>
      <c r="S13" s="142" t="s">
        <v>29</v>
      </c>
      <c r="T13" s="1059" t="s">
        <v>0</v>
      </c>
    </row>
    <row r="14" spans="1:20" ht="30.75" customHeight="1" thickBot="1">
      <c r="A14" s="1045"/>
      <c r="B14" s="1731"/>
      <c r="C14" s="1732"/>
      <c r="D14" s="1045"/>
      <c r="E14" s="1047"/>
      <c r="F14" s="143" t="s">
        <v>12</v>
      </c>
      <c r="G14" s="143" t="s">
        <v>13</v>
      </c>
      <c r="H14" s="143" t="s">
        <v>14</v>
      </c>
      <c r="I14" s="143" t="s">
        <v>15</v>
      </c>
      <c r="J14" s="1065"/>
      <c r="K14" s="1065"/>
      <c r="L14" s="1065"/>
      <c r="M14" s="1069"/>
      <c r="N14" s="144" t="s">
        <v>30</v>
      </c>
      <c r="O14" s="145" t="s">
        <v>28</v>
      </c>
      <c r="P14" s="146" t="s">
        <v>31</v>
      </c>
      <c r="Q14" s="1082"/>
      <c r="R14" s="1058"/>
      <c r="S14" s="147"/>
      <c r="T14" s="1060"/>
    </row>
    <row r="15" spans="1:20" ht="16.5" customHeight="1" thickBot="1">
      <c r="A15" s="135"/>
      <c r="B15" s="135"/>
      <c r="C15" s="135"/>
      <c r="D15" s="135"/>
      <c r="E15" s="135"/>
      <c r="F15" s="135"/>
      <c r="G15" s="135"/>
      <c r="H15" s="135"/>
      <c r="I15" s="135"/>
      <c r="J15" s="135"/>
      <c r="K15" s="135"/>
      <c r="L15" s="162"/>
      <c r="M15" s="135"/>
      <c r="Q15" s="135"/>
      <c r="R15" s="135"/>
      <c r="S15" s="135"/>
      <c r="T15" s="135"/>
    </row>
    <row r="16" spans="1:20" ht="45" customHeight="1">
      <c r="A16" s="1127">
        <v>1</v>
      </c>
      <c r="B16" s="1537" t="s">
        <v>503</v>
      </c>
      <c r="C16" s="1537" t="s">
        <v>354</v>
      </c>
      <c r="D16" s="1758" t="s">
        <v>449</v>
      </c>
      <c r="E16" s="717" t="s">
        <v>450</v>
      </c>
      <c r="F16" s="1442">
        <v>3</v>
      </c>
      <c r="G16" s="1442"/>
      <c r="H16" s="1442"/>
      <c r="I16" s="1442"/>
      <c r="J16" s="1752" t="s">
        <v>451</v>
      </c>
      <c r="K16" s="1686">
        <v>0</v>
      </c>
      <c r="L16" s="1686">
        <v>0</v>
      </c>
      <c r="M16" s="1753">
        <v>12</v>
      </c>
      <c r="N16" s="1447">
        <f>IF(M16&lt;1,M16-AVERAGE(F16:I16),M16-(SUM(F16:I16)))</f>
        <v>9</v>
      </c>
      <c r="O16" s="1085">
        <f>IF(M16&lt;1,(AVERAGE(F16:I16)/M16),SUM(F16:I16)/M16)</f>
        <v>0.25</v>
      </c>
      <c r="P16" s="949" t="str">
        <f t="shared" ref="P16" si="0">IF(O16&lt;=V$17,"T",IF(O16&lt;$Y$17,"R",IF(O16&gt;=$Y$17,"P")))</f>
        <v>P</v>
      </c>
      <c r="Q16" s="948">
        <v>0.25</v>
      </c>
      <c r="R16" s="944" t="s">
        <v>452</v>
      </c>
      <c r="S16" s="944" t="s">
        <v>453</v>
      </c>
      <c r="T16" s="1098" t="s">
        <v>454</v>
      </c>
    </row>
    <row r="17" spans="1:20" ht="48" customHeight="1">
      <c r="A17" s="1128"/>
      <c r="B17" s="1760"/>
      <c r="C17" s="1760"/>
      <c r="D17" s="1759"/>
      <c r="E17" s="719" t="s">
        <v>455</v>
      </c>
      <c r="F17" s="1138"/>
      <c r="G17" s="1138"/>
      <c r="H17" s="1138"/>
      <c r="I17" s="1138"/>
      <c r="J17" s="936"/>
      <c r="K17" s="1140"/>
      <c r="L17" s="1140"/>
      <c r="M17" s="1754"/>
      <c r="N17" s="1135"/>
      <c r="O17" s="1086"/>
      <c r="P17" s="932"/>
      <c r="Q17" s="933"/>
      <c r="R17" s="945"/>
      <c r="S17" s="945"/>
      <c r="T17" s="1099"/>
    </row>
    <row r="18" spans="1:20" ht="31.5" customHeight="1">
      <c r="A18" s="1128"/>
      <c r="B18" s="1760"/>
      <c r="C18" s="1760"/>
      <c r="D18" s="1759"/>
      <c r="E18" s="719" t="s">
        <v>456</v>
      </c>
      <c r="F18" s="1138"/>
      <c r="G18" s="1138"/>
      <c r="H18" s="1138"/>
      <c r="I18" s="1138"/>
      <c r="J18" s="936"/>
      <c r="K18" s="1140"/>
      <c r="L18" s="1140"/>
      <c r="M18" s="1754"/>
      <c r="N18" s="1135"/>
      <c r="O18" s="1086"/>
      <c r="P18" s="932"/>
      <c r="Q18" s="933"/>
      <c r="R18" s="945"/>
      <c r="S18" s="945"/>
      <c r="T18" s="1099"/>
    </row>
    <row r="19" spans="1:20" ht="32.25" customHeight="1">
      <c r="A19" s="1128"/>
      <c r="B19" s="1760"/>
      <c r="C19" s="1760"/>
      <c r="D19" s="1759"/>
      <c r="E19" s="719" t="s">
        <v>457</v>
      </c>
      <c r="F19" s="1138"/>
      <c r="G19" s="1138"/>
      <c r="H19" s="1138"/>
      <c r="I19" s="1138"/>
      <c r="J19" s="936"/>
      <c r="K19" s="1140"/>
      <c r="L19" s="1140"/>
      <c r="M19" s="1754"/>
      <c r="N19" s="1135"/>
      <c r="O19" s="1086"/>
      <c r="P19" s="932"/>
      <c r="Q19" s="933"/>
      <c r="R19" s="945"/>
      <c r="S19" s="945"/>
      <c r="T19" s="1099"/>
    </row>
    <row r="20" spans="1:20" ht="32.25" customHeight="1">
      <c r="A20" s="1128"/>
      <c r="B20" s="1760"/>
      <c r="C20" s="1760"/>
      <c r="D20" s="1759"/>
      <c r="E20" s="719" t="s">
        <v>458</v>
      </c>
      <c r="F20" s="1138"/>
      <c r="G20" s="1138"/>
      <c r="H20" s="1138"/>
      <c r="I20" s="1138"/>
      <c r="J20" s="936"/>
      <c r="K20" s="1140"/>
      <c r="L20" s="1140"/>
      <c r="M20" s="1754"/>
      <c r="N20" s="1135"/>
      <c r="O20" s="1086"/>
      <c r="P20" s="932"/>
      <c r="Q20" s="933"/>
      <c r="R20" s="945"/>
      <c r="S20" s="945"/>
      <c r="T20" s="1099"/>
    </row>
    <row r="21" spans="1:20" ht="59.25" customHeight="1">
      <c r="A21" s="1128"/>
      <c r="B21" s="1760"/>
      <c r="C21" s="1760"/>
      <c r="D21" s="1759"/>
      <c r="E21" s="719" t="s">
        <v>459</v>
      </c>
      <c r="F21" s="1138"/>
      <c r="G21" s="1138"/>
      <c r="H21" s="1138"/>
      <c r="I21" s="1138"/>
      <c r="J21" s="936"/>
      <c r="K21" s="1140"/>
      <c r="L21" s="1140"/>
      <c r="M21" s="1754"/>
      <c r="N21" s="1135"/>
      <c r="O21" s="1086"/>
      <c r="P21" s="932"/>
      <c r="Q21" s="933"/>
      <c r="R21" s="945"/>
      <c r="S21" s="945"/>
      <c r="T21" s="1099"/>
    </row>
    <row r="22" spans="1:20" ht="35.25" customHeight="1">
      <c r="A22" s="1128"/>
      <c r="B22" s="1760"/>
      <c r="C22" s="1760"/>
      <c r="D22" s="1759"/>
      <c r="E22" s="719" t="s">
        <v>460</v>
      </c>
      <c r="F22" s="1138"/>
      <c r="G22" s="1138"/>
      <c r="H22" s="1138"/>
      <c r="I22" s="1138"/>
      <c r="J22" s="936"/>
      <c r="K22" s="1140"/>
      <c r="L22" s="1140"/>
      <c r="M22" s="1754"/>
      <c r="N22" s="1135"/>
      <c r="O22" s="1086"/>
      <c r="P22" s="932"/>
      <c r="Q22" s="933"/>
      <c r="R22" s="945"/>
      <c r="S22" s="945"/>
      <c r="T22" s="1099"/>
    </row>
    <row r="23" spans="1:20" ht="25.5" customHeight="1">
      <c r="A23" s="1128"/>
      <c r="B23" s="1760"/>
      <c r="C23" s="1760"/>
      <c r="D23" s="1759"/>
      <c r="E23" s="719" t="s">
        <v>461</v>
      </c>
      <c r="F23" s="1138"/>
      <c r="G23" s="1138"/>
      <c r="H23" s="1138"/>
      <c r="I23" s="1138"/>
      <c r="J23" s="936"/>
      <c r="K23" s="1140"/>
      <c r="L23" s="1140"/>
      <c r="M23" s="1755"/>
      <c r="N23" s="1135"/>
      <c r="O23" s="1086"/>
      <c r="P23" s="932"/>
      <c r="Q23" s="1133"/>
      <c r="R23" s="945"/>
      <c r="S23" s="945"/>
      <c r="T23" s="1099"/>
    </row>
    <row r="24" spans="1:20" ht="24.75" customHeight="1">
      <c r="A24" s="1128"/>
      <c r="B24" s="1760"/>
      <c r="C24" s="1760"/>
      <c r="D24" s="856" t="s">
        <v>462</v>
      </c>
      <c r="E24" s="719" t="s">
        <v>463</v>
      </c>
      <c r="F24" s="1138">
        <v>3</v>
      </c>
      <c r="G24" s="1138"/>
      <c r="H24" s="1138"/>
      <c r="I24" s="1138"/>
      <c r="J24" s="936" t="s">
        <v>464</v>
      </c>
      <c r="K24" s="1140">
        <v>0</v>
      </c>
      <c r="L24" s="1140">
        <v>0</v>
      </c>
      <c r="M24" s="1753">
        <v>12</v>
      </c>
      <c r="N24" s="1135">
        <v>0</v>
      </c>
      <c r="O24" s="1086">
        <f t="shared" ref="O24" si="1">IF(M24&lt;1,(AVERAGE(F24:I24)/M24),SUM(F24:I24)/M24)</f>
        <v>0.25</v>
      </c>
      <c r="P24" s="932" t="str">
        <f t="shared" ref="P24" si="2">IF(O24&lt;=V$17,"T",IF(O24&lt;$Y$17,"R",IF(O24&gt;=$Y$17,"P")))</f>
        <v>P</v>
      </c>
      <c r="Q24" s="1757">
        <v>0.25</v>
      </c>
      <c r="R24" s="945" t="s">
        <v>465</v>
      </c>
      <c r="S24" s="945" t="s">
        <v>466</v>
      </c>
      <c r="T24" s="1099" t="s">
        <v>467</v>
      </c>
    </row>
    <row r="25" spans="1:20" ht="62.25" customHeight="1">
      <c r="A25" s="1128"/>
      <c r="B25" s="1760"/>
      <c r="C25" s="1760"/>
      <c r="D25" s="856"/>
      <c r="E25" s="719" t="s">
        <v>468</v>
      </c>
      <c r="F25" s="1138"/>
      <c r="G25" s="1138"/>
      <c r="H25" s="1138"/>
      <c r="I25" s="1138"/>
      <c r="J25" s="936"/>
      <c r="K25" s="1140"/>
      <c r="L25" s="1140"/>
      <c r="M25" s="1754"/>
      <c r="N25" s="1135"/>
      <c r="O25" s="1086"/>
      <c r="P25" s="932"/>
      <c r="Q25" s="1231"/>
      <c r="R25" s="945"/>
      <c r="S25" s="945"/>
      <c r="T25" s="1099"/>
    </row>
    <row r="26" spans="1:20" ht="36.75" customHeight="1">
      <c r="A26" s="1128"/>
      <c r="B26" s="1760"/>
      <c r="C26" s="1760"/>
      <c r="D26" s="856"/>
      <c r="E26" s="719" t="s">
        <v>469</v>
      </c>
      <c r="F26" s="1138"/>
      <c r="G26" s="1138"/>
      <c r="H26" s="1138"/>
      <c r="I26" s="1138"/>
      <c r="J26" s="936"/>
      <c r="K26" s="1140"/>
      <c r="L26" s="1140"/>
      <c r="M26" s="1754"/>
      <c r="N26" s="1135"/>
      <c r="O26" s="1086"/>
      <c r="P26" s="932"/>
      <c r="Q26" s="1231"/>
      <c r="R26" s="945"/>
      <c r="S26" s="945"/>
      <c r="T26" s="1099"/>
    </row>
    <row r="27" spans="1:20" ht="48" customHeight="1">
      <c r="A27" s="1128"/>
      <c r="B27" s="1760"/>
      <c r="C27" s="1760"/>
      <c r="D27" s="856"/>
      <c r="E27" s="719" t="s">
        <v>470</v>
      </c>
      <c r="F27" s="1138"/>
      <c r="G27" s="1138"/>
      <c r="H27" s="1138"/>
      <c r="I27" s="1138"/>
      <c r="J27" s="936"/>
      <c r="K27" s="1140"/>
      <c r="L27" s="1140"/>
      <c r="M27" s="1754"/>
      <c r="N27" s="1135"/>
      <c r="O27" s="1086"/>
      <c r="P27" s="932"/>
      <c r="Q27" s="1231"/>
      <c r="R27" s="945"/>
      <c r="S27" s="945"/>
      <c r="T27" s="1099"/>
    </row>
    <row r="28" spans="1:20" ht="49.5" customHeight="1">
      <c r="A28" s="1128"/>
      <c r="B28" s="1760"/>
      <c r="C28" s="1760"/>
      <c r="D28" s="856"/>
      <c r="E28" s="719" t="s">
        <v>471</v>
      </c>
      <c r="F28" s="1138"/>
      <c r="G28" s="1138"/>
      <c r="H28" s="1138"/>
      <c r="I28" s="1138"/>
      <c r="J28" s="936"/>
      <c r="K28" s="1140"/>
      <c r="L28" s="1140"/>
      <c r="M28" s="1754"/>
      <c r="N28" s="1135"/>
      <c r="O28" s="1086"/>
      <c r="P28" s="932"/>
      <c r="Q28" s="1231"/>
      <c r="R28" s="945"/>
      <c r="S28" s="945"/>
      <c r="T28" s="1099"/>
    </row>
    <row r="29" spans="1:20" ht="51.75" customHeight="1">
      <c r="A29" s="1128"/>
      <c r="B29" s="1760"/>
      <c r="C29" s="1760"/>
      <c r="D29" s="856"/>
      <c r="E29" s="719" t="s">
        <v>472</v>
      </c>
      <c r="F29" s="1138"/>
      <c r="G29" s="1138"/>
      <c r="H29" s="1138"/>
      <c r="I29" s="1138"/>
      <c r="J29" s="936"/>
      <c r="K29" s="1140"/>
      <c r="L29" s="1140"/>
      <c r="M29" s="1755"/>
      <c r="N29" s="1135"/>
      <c r="O29" s="1086"/>
      <c r="P29" s="932"/>
      <c r="Q29" s="1231"/>
      <c r="R29" s="945"/>
      <c r="S29" s="945"/>
      <c r="T29" s="1099"/>
    </row>
    <row r="30" spans="1:20" ht="32.25" customHeight="1">
      <c r="A30" s="1128"/>
      <c r="B30" s="1760"/>
      <c r="C30" s="1760"/>
      <c r="D30" s="855" t="s">
        <v>473</v>
      </c>
      <c r="E30" s="719" t="s">
        <v>474</v>
      </c>
      <c r="F30" s="1138">
        <v>1.5</v>
      </c>
      <c r="G30" s="1138"/>
      <c r="H30" s="1138"/>
      <c r="I30" s="1138"/>
      <c r="J30" s="936" t="s">
        <v>475</v>
      </c>
      <c r="K30" s="1140">
        <v>0</v>
      </c>
      <c r="L30" s="1140">
        <v>0</v>
      </c>
      <c r="M30" s="1753">
        <v>6</v>
      </c>
      <c r="N30" s="1135">
        <v>3</v>
      </c>
      <c r="O30" s="1086">
        <v>1</v>
      </c>
      <c r="P30" s="932" t="str">
        <f t="shared" ref="P30" si="3">IF(O30&lt;=V$17,"T",IF(O30&lt;$Y$17,"R",IF(O30&gt;=$Y$17,"P")))</f>
        <v>P</v>
      </c>
      <c r="Q30" s="1757">
        <v>0.25</v>
      </c>
      <c r="R30" s="945" t="s">
        <v>476</v>
      </c>
      <c r="S30" s="945" t="s">
        <v>477</v>
      </c>
      <c r="T30" s="1099" t="s">
        <v>478</v>
      </c>
    </row>
    <row r="31" spans="1:20" ht="29.25" customHeight="1">
      <c r="A31" s="1128"/>
      <c r="B31" s="1760"/>
      <c r="C31" s="1760"/>
      <c r="D31" s="855"/>
      <c r="E31" s="719" t="s">
        <v>479</v>
      </c>
      <c r="F31" s="1138"/>
      <c r="G31" s="1138"/>
      <c r="H31" s="1138"/>
      <c r="I31" s="1138"/>
      <c r="J31" s="936"/>
      <c r="K31" s="1140"/>
      <c r="L31" s="1140"/>
      <c r="M31" s="1754"/>
      <c r="N31" s="1135"/>
      <c r="O31" s="1086"/>
      <c r="P31" s="932"/>
      <c r="Q31" s="1231"/>
      <c r="R31" s="945"/>
      <c r="S31" s="945"/>
      <c r="T31" s="1099"/>
    </row>
    <row r="32" spans="1:20" ht="28.5" customHeight="1">
      <c r="A32" s="1128"/>
      <c r="B32" s="1760"/>
      <c r="C32" s="1760"/>
      <c r="D32" s="855"/>
      <c r="E32" s="719" t="s">
        <v>480</v>
      </c>
      <c r="F32" s="1138"/>
      <c r="G32" s="1138"/>
      <c r="H32" s="1138"/>
      <c r="I32" s="1138"/>
      <c r="J32" s="936"/>
      <c r="K32" s="1140"/>
      <c r="L32" s="1140"/>
      <c r="M32" s="1754"/>
      <c r="N32" s="1135"/>
      <c r="O32" s="1086"/>
      <c r="P32" s="932"/>
      <c r="Q32" s="1231"/>
      <c r="R32" s="945"/>
      <c r="S32" s="945"/>
      <c r="T32" s="1099"/>
    </row>
    <row r="33" spans="1:20" ht="43.5" customHeight="1">
      <c r="A33" s="1128"/>
      <c r="B33" s="1760"/>
      <c r="C33" s="1760"/>
      <c r="D33" s="855"/>
      <c r="E33" s="719" t="s">
        <v>481</v>
      </c>
      <c r="F33" s="1138"/>
      <c r="G33" s="1138"/>
      <c r="H33" s="1138"/>
      <c r="I33" s="1138"/>
      <c r="J33" s="936"/>
      <c r="K33" s="1140"/>
      <c r="L33" s="1140"/>
      <c r="M33" s="1755"/>
      <c r="N33" s="1135"/>
      <c r="O33" s="1086"/>
      <c r="P33" s="932"/>
      <c r="Q33" s="1231"/>
      <c r="R33" s="945"/>
      <c r="S33" s="945"/>
      <c r="T33" s="1099"/>
    </row>
    <row r="34" spans="1:20" ht="29.25" customHeight="1">
      <c r="A34" s="1128"/>
      <c r="B34" s="1760"/>
      <c r="C34" s="1760"/>
      <c r="D34" s="855" t="s">
        <v>482</v>
      </c>
      <c r="E34" s="719" t="s">
        <v>483</v>
      </c>
      <c r="F34" s="1138">
        <v>12</v>
      </c>
      <c r="G34" s="1133"/>
      <c r="H34" s="1138"/>
      <c r="I34" s="1138"/>
      <c r="J34" s="936" t="s">
        <v>484</v>
      </c>
      <c r="K34" s="1140">
        <v>0</v>
      </c>
      <c r="L34" s="1142">
        <v>0</v>
      </c>
      <c r="M34" s="1753">
        <v>12</v>
      </c>
      <c r="N34" s="1135" t="e">
        <f>IF(#REF!&lt;1,#REF!-AVERAGE(F34:I34),#REF!-(SUM(F34:I34)))</f>
        <v>#REF!</v>
      </c>
      <c r="O34" s="1086">
        <v>1</v>
      </c>
      <c r="P34" s="987" t="str">
        <f t="shared" ref="P34" si="4">IF(O34&lt;=V$17,"T",IF(O34&lt;$Y$17,"R",IF(O34&gt;=$Y$17,"P")))</f>
        <v>P</v>
      </c>
      <c r="Q34" s="861">
        <v>0.25</v>
      </c>
      <c r="R34" s="963" t="s">
        <v>485</v>
      </c>
      <c r="S34" s="963" t="s">
        <v>486</v>
      </c>
      <c r="T34" s="1756" t="s">
        <v>487</v>
      </c>
    </row>
    <row r="35" spans="1:20" ht="34.5" customHeight="1">
      <c r="A35" s="1128"/>
      <c r="B35" s="1760"/>
      <c r="C35" s="1760"/>
      <c r="D35" s="855"/>
      <c r="E35" s="719" t="s">
        <v>488</v>
      </c>
      <c r="F35" s="1138"/>
      <c r="G35" s="1133"/>
      <c r="H35" s="1138"/>
      <c r="I35" s="1138"/>
      <c r="J35" s="936"/>
      <c r="K35" s="1140"/>
      <c r="L35" s="1142"/>
      <c r="M35" s="1754"/>
      <c r="N35" s="1135"/>
      <c r="O35" s="1086"/>
      <c r="P35" s="1306"/>
      <c r="Q35" s="1449"/>
      <c r="R35" s="963"/>
      <c r="S35" s="963"/>
      <c r="T35" s="1756"/>
    </row>
    <row r="36" spans="1:20" ht="25.5" customHeight="1">
      <c r="A36" s="1128"/>
      <c r="B36" s="1760"/>
      <c r="C36" s="1760"/>
      <c r="D36" s="855"/>
      <c r="E36" s="719" t="s">
        <v>489</v>
      </c>
      <c r="F36" s="1138"/>
      <c r="G36" s="1133"/>
      <c r="H36" s="1138"/>
      <c r="I36" s="1138"/>
      <c r="J36" s="936"/>
      <c r="K36" s="1140"/>
      <c r="L36" s="1142"/>
      <c r="M36" s="1754"/>
      <c r="N36" s="1135"/>
      <c r="O36" s="1086"/>
      <c r="P36" s="1306"/>
      <c r="Q36" s="1449"/>
      <c r="R36" s="963"/>
      <c r="S36" s="963"/>
      <c r="T36" s="1756"/>
    </row>
    <row r="37" spans="1:20" ht="22.5" customHeight="1">
      <c r="A37" s="1128"/>
      <c r="B37" s="1760"/>
      <c r="C37" s="1760"/>
      <c r="D37" s="855"/>
      <c r="E37" s="719" t="s">
        <v>490</v>
      </c>
      <c r="F37" s="1138"/>
      <c r="G37" s="1133"/>
      <c r="H37" s="1138"/>
      <c r="I37" s="1138"/>
      <c r="J37" s="936"/>
      <c r="K37" s="1140"/>
      <c r="L37" s="1142"/>
      <c r="M37" s="1754"/>
      <c r="N37" s="1135"/>
      <c r="O37" s="1086"/>
      <c r="P37" s="1306"/>
      <c r="Q37" s="1449"/>
      <c r="R37" s="963"/>
      <c r="S37" s="963"/>
      <c r="T37" s="1756"/>
    </row>
    <row r="38" spans="1:20" ht="35.25" customHeight="1">
      <c r="A38" s="1128"/>
      <c r="B38" s="1760"/>
      <c r="C38" s="1760"/>
      <c r="D38" s="855"/>
      <c r="E38" s="719" t="s">
        <v>491</v>
      </c>
      <c r="F38" s="1138"/>
      <c r="G38" s="1133"/>
      <c r="H38" s="1138"/>
      <c r="I38" s="1138"/>
      <c r="J38" s="936"/>
      <c r="K38" s="1140"/>
      <c r="L38" s="1142"/>
      <c r="M38" s="1754"/>
      <c r="N38" s="1135"/>
      <c r="O38" s="1086"/>
      <c r="P38" s="1306"/>
      <c r="Q38" s="1449"/>
      <c r="R38" s="963"/>
      <c r="S38" s="963"/>
      <c r="T38" s="1756"/>
    </row>
    <row r="39" spans="1:20" ht="33" customHeight="1">
      <c r="A39" s="1128"/>
      <c r="B39" s="1760"/>
      <c r="C39" s="1760"/>
      <c r="D39" s="855"/>
      <c r="E39" s="719" t="s">
        <v>492</v>
      </c>
      <c r="F39" s="1138"/>
      <c r="G39" s="1133"/>
      <c r="H39" s="1138"/>
      <c r="I39" s="1138"/>
      <c r="J39" s="936"/>
      <c r="K39" s="1140"/>
      <c r="L39" s="1142"/>
      <c r="M39" s="1755"/>
      <c r="N39" s="1135"/>
      <c r="O39" s="1086"/>
      <c r="P39" s="988"/>
      <c r="Q39" s="1449"/>
      <c r="R39" s="963"/>
      <c r="S39" s="963"/>
      <c r="T39" s="1756"/>
    </row>
    <row r="40" spans="1:20" ht="27.75" customHeight="1">
      <c r="A40" s="1128"/>
      <c r="B40" s="1760"/>
      <c r="C40" s="1760"/>
      <c r="D40" s="855" t="s">
        <v>493</v>
      </c>
      <c r="E40" s="945" t="s">
        <v>494</v>
      </c>
      <c r="F40" s="1138">
        <v>3</v>
      </c>
      <c r="G40" s="1138"/>
      <c r="H40" s="1138"/>
      <c r="I40" s="1138"/>
      <c r="J40" s="936" t="s">
        <v>495</v>
      </c>
      <c r="K40" s="1140">
        <v>0</v>
      </c>
      <c r="L40" s="1142">
        <v>0</v>
      </c>
      <c r="M40" s="1753">
        <v>12</v>
      </c>
      <c r="N40" s="1135">
        <f t="shared" ref="N40" si="5">IF(M40&lt;1,M40-AVERAGE(F40:I40),M40-(SUM(F40:I40)))</f>
        <v>9</v>
      </c>
      <c r="O40" s="1086">
        <f t="shared" ref="O40" si="6">IF(M40&lt;1,(AVERAGE(F40:I40)/M40),SUM(F40:I40)/M40)</f>
        <v>0.25</v>
      </c>
      <c r="P40" s="932" t="str">
        <f t="shared" ref="P40:P42" si="7">IF(O40&lt;=V$17,"T",IF(O40&lt;$Y$17,"R",IF(O40&gt;=$Y$17,"P")))</f>
        <v>P</v>
      </c>
      <c r="Q40" s="861">
        <v>0</v>
      </c>
      <c r="R40" s="963" t="s">
        <v>97</v>
      </c>
      <c r="S40" s="963" t="s">
        <v>496</v>
      </c>
      <c r="T40" s="1756" t="s">
        <v>497</v>
      </c>
    </row>
    <row r="41" spans="1:20" ht="15.75" customHeight="1">
      <c r="A41" s="1128"/>
      <c r="B41" s="1760"/>
      <c r="C41" s="1760"/>
      <c r="D41" s="855"/>
      <c r="E41" s="945"/>
      <c r="F41" s="1138"/>
      <c r="G41" s="1138"/>
      <c r="H41" s="1138"/>
      <c r="I41" s="1138"/>
      <c r="J41" s="936"/>
      <c r="K41" s="1140"/>
      <c r="L41" s="1142"/>
      <c r="M41" s="1755"/>
      <c r="N41" s="1135"/>
      <c r="O41" s="1086"/>
      <c r="P41" s="932"/>
      <c r="Q41" s="1449"/>
      <c r="R41" s="963"/>
      <c r="S41" s="963"/>
      <c r="T41" s="1756"/>
    </row>
    <row r="42" spans="1:20" ht="15" customHeight="1">
      <c r="A42" s="1128"/>
      <c r="B42" s="1760"/>
      <c r="C42" s="1760"/>
      <c r="D42" s="855" t="s">
        <v>498</v>
      </c>
      <c r="E42" s="945" t="s">
        <v>499</v>
      </c>
      <c r="F42" s="1138">
        <v>3</v>
      </c>
      <c r="G42" s="1138"/>
      <c r="H42" s="1138"/>
      <c r="I42" s="1138"/>
      <c r="J42" s="936" t="s">
        <v>1122</v>
      </c>
      <c r="K42" s="1140">
        <v>0</v>
      </c>
      <c r="L42" s="1142">
        <v>0</v>
      </c>
      <c r="M42" s="1753">
        <v>12</v>
      </c>
      <c r="N42" s="1135">
        <f t="shared" ref="N42" si="8">IF(M42&lt;1,M42-AVERAGE(F42:I42),M42-(SUM(F42:I42)))</f>
        <v>9</v>
      </c>
      <c r="O42" s="1086">
        <f t="shared" ref="O42" si="9">IF(M42&lt;1,(AVERAGE(F42:I42)/M42),SUM(F42:I42)/M42)</f>
        <v>0.25</v>
      </c>
      <c r="P42" s="932" t="str">
        <f t="shared" si="7"/>
        <v>P</v>
      </c>
      <c r="Q42" s="861">
        <v>0</v>
      </c>
      <c r="R42" s="963" t="s">
        <v>500</v>
      </c>
      <c r="S42" s="963" t="s">
        <v>501</v>
      </c>
      <c r="T42" s="1756" t="s">
        <v>502</v>
      </c>
    </row>
    <row r="43" spans="1:20" ht="42" customHeight="1">
      <c r="A43" s="1128"/>
      <c r="B43" s="1760"/>
      <c r="C43" s="1760"/>
      <c r="D43" s="855"/>
      <c r="E43" s="945"/>
      <c r="F43" s="1138"/>
      <c r="G43" s="1138"/>
      <c r="H43" s="1138"/>
      <c r="I43" s="1138"/>
      <c r="J43" s="936"/>
      <c r="K43" s="1140"/>
      <c r="L43" s="1142"/>
      <c r="M43" s="1754"/>
      <c r="N43" s="1135"/>
      <c r="O43" s="1086"/>
      <c r="P43" s="932"/>
      <c r="Q43" s="861"/>
      <c r="R43" s="963"/>
      <c r="S43" s="963"/>
      <c r="T43" s="1756"/>
    </row>
    <row r="44" spans="1:20" ht="39" customHeight="1">
      <c r="A44" s="1128"/>
      <c r="B44" s="1760"/>
      <c r="C44" s="1760"/>
      <c r="D44" s="855"/>
      <c r="E44" s="721" t="s">
        <v>572</v>
      </c>
      <c r="F44" s="1138"/>
      <c r="G44" s="1138"/>
      <c r="H44" s="1138"/>
      <c r="I44" s="1138"/>
      <c r="J44" s="936"/>
      <c r="K44" s="1140"/>
      <c r="L44" s="1142"/>
      <c r="M44" s="1755"/>
      <c r="N44" s="1135"/>
      <c r="O44" s="1086"/>
      <c r="P44" s="932"/>
      <c r="Q44" s="1449"/>
      <c r="R44" s="963"/>
      <c r="S44" s="963"/>
      <c r="T44" s="1756"/>
    </row>
    <row r="45" spans="1:20" ht="15" customHeight="1">
      <c r="M45" s="221"/>
    </row>
  </sheetData>
  <mergeCells count="132">
    <mergeCell ref="R42:R44"/>
    <mergeCell ref="S42:S44"/>
    <mergeCell ref="T42:T44"/>
    <mergeCell ref="N42:N44"/>
    <mergeCell ref="O42:O44"/>
    <mergeCell ref="P42:P44"/>
    <mergeCell ref="Q42:Q44"/>
    <mergeCell ref="T40:T41"/>
    <mergeCell ref="N40:N41"/>
    <mergeCell ref="O40:O41"/>
    <mergeCell ref="P40:P41"/>
    <mergeCell ref="Q40:Q41"/>
    <mergeCell ref="L42:L44"/>
    <mergeCell ref="M42:M44"/>
    <mergeCell ref="D42:D44"/>
    <mergeCell ref="E42:E43"/>
    <mergeCell ref="F42:F44"/>
    <mergeCell ref="G42:G44"/>
    <mergeCell ref="H42:H44"/>
    <mergeCell ref="I42:I44"/>
    <mergeCell ref="J42:J44"/>
    <mergeCell ref="K42:K44"/>
    <mergeCell ref="D40:D41"/>
    <mergeCell ref="E40:E41"/>
    <mergeCell ref="F40:F41"/>
    <mergeCell ref="G40:G41"/>
    <mergeCell ref="A16:A44"/>
    <mergeCell ref="D16:D23"/>
    <mergeCell ref="F16:F23"/>
    <mergeCell ref="G16:G23"/>
    <mergeCell ref="H16:H23"/>
    <mergeCell ref="C16:C44"/>
    <mergeCell ref="B16:B44"/>
    <mergeCell ref="R34:R39"/>
    <mergeCell ref="S34:S39"/>
    <mergeCell ref="R40:R41"/>
    <mergeCell ref="S40:S41"/>
    <mergeCell ref="H40:H41"/>
    <mergeCell ref="I40:I41"/>
    <mergeCell ref="J40:J41"/>
    <mergeCell ref="K40:K41"/>
    <mergeCell ref="L40:L41"/>
    <mergeCell ref="M40:M41"/>
    <mergeCell ref="I34:I39"/>
    <mergeCell ref="N30:N33"/>
    <mergeCell ref="O30:O33"/>
    <mergeCell ref="P30:P33"/>
    <mergeCell ref="P34:P39"/>
    <mergeCell ref="Q34:Q39"/>
    <mergeCell ref="O24:O29"/>
    <mergeCell ref="P24:P29"/>
    <mergeCell ref="Q24:Q29"/>
    <mergeCell ref="M24:M29"/>
    <mergeCell ref="T34:T39"/>
    <mergeCell ref="N34:N39"/>
    <mergeCell ref="O34:O39"/>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D34:D39"/>
    <mergeCell ref="F34:F39"/>
    <mergeCell ref="G34:G39"/>
    <mergeCell ref="H34:H39"/>
    <mergeCell ref="K30:K33"/>
    <mergeCell ref="L30:L33"/>
    <mergeCell ref="M30:M33"/>
    <mergeCell ref="I16:I23"/>
    <mergeCell ref="J16:J23"/>
    <mergeCell ref="K16:K23"/>
    <mergeCell ref="L16:L23"/>
    <mergeCell ref="L24:L29"/>
    <mergeCell ref="S16:S23"/>
    <mergeCell ref="T16:T23"/>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N24:N29"/>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A5:E5"/>
    <mergeCell ref="F5:M5"/>
    <mergeCell ref="A6:E6"/>
    <mergeCell ref="F6:M6"/>
    <mergeCell ref="A7:E7"/>
    <mergeCell ref="F7:M7"/>
    <mergeCell ref="A1:E3"/>
    <mergeCell ref="F1:M1"/>
    <mergeCell ref="N1:T1"/>
    <mergeCell ref="F2:M3"/>
    <mergeCell ref="N2:T2"/>
    <mergeCell ref="N3:T3"/>
  </mergeCells>
  <conditionalFormatting sqref="P16">
    <cfRule type="containsText" dxfId="29" priority="49" stopIfTrue="1" operator="containsText" text="P">
      <formula>NOT(ISERROR(SEARCH("P",P16)))</formula>
    </cfRule>
    <cfRule type="containsText" dxfId="28" priority="50" stopIfTrue="1" operator="containsText" text="R">
      <formula>NOT(ISERROR(SEARCH("R",P16)))</formula>
    </cfRule>
    <cfRule type="containsText" dxfId="27" priority="51" operator="containsText" text="T">
      <formula>NOT(ISERROR(SEARCH("T",P16)))</formula>
    </cfRule>
    <cfRule type="iconSet" priority="52">
      <iconSet iconSet="3Symbols2">
        <cfvo type="percent" val="0"/>
        <cfvo type="percent" val="0.74"/>
        <cfvo type="percent" val="0.85"/>
      </iconSet>
    </cfRule>
  </conditionalFormatting>
  <conditionalFormatting sqref="P24">
    <cfRule type="containsText" dxfId="26" priority="45" stopIfTrue="1" operator="containsText" text="P">
      <formula>NOT(ISERROR(SEARCH("P",P24)))</formula>
    </cfRule>
    <cfRule type="containsText" dxfId="25" priority="46" stopIfTrue="1" operator="containsText" text="R">
      <formula>NOT(ISERROR(SEARCH("R",P24)))</formula>
    </cfRule>
    <cfRule type="containsText" dxfId="24" priority="47" operator="containsText" text="T">
      <formula>NOT(ISERROR(SEARCH("T",P24)))</formula>
    </cfRule>
    <cfRule type="iconSet" priority="48">
      <iconSet iconSet="3Symbols2">
        <cfvo type="percent" val="0"/>
        <cfvo type="percent" val="0.74"/>
        <cfvo type="percent" val="0.85"/>
      </iconSet>
    </cfRule>
  </conditionalFormatting>
  <conditionalFormatting sqref="P30">
    <cfRule type="containsText" dxfId="23" priority="29" stopIfTrue="1" operator="containsText" text="P">
      <formula>NOT(ISERROR(SEARCH("P",P30)))</formula>
    </cfRule>
    <cfRule type="containsText" dxfId="22" priority="30" stopIfTrue="1" operator="containsText" text="R">
      <formula>NOT(ISERROR(SEARCH("R",P30)))</formula>
    </cfRule>
    <cfRule type="containsText" dxfId="21" priority="31" operator="containsText" text="T">
      <formula>NOT(ISERROR(SEARCH("T",P30)))</formula>
    </cfRule>
    <cfRule type="iconSet" priority="32">
      <iconSet iconSet="3Symbols2">
        <cfvo type="percent" val="0"/>
        <cfvo type="percent" val="0.74"/>
        <cfvo type="percent" val="0.85"/>
      </iconSet>
    </cfRule>
  </conditionalFormatting>
  <conditionalFormatting sqref="P34">
    <cfRule type="containsText" dxfId="20" priority="5" stopIfTrue="1" operator="containsText" text="P">
      <formula>NOT(ISERROR(SEARCH("P",P34)))</formula>
    </cfRule>
    <cfRule type="containsText" dxfId="19" priority="6" stopIfTrue="1" operator="containsText" text="R">
      <formula>NOT(ISERROR(SEARCH("R",P34)))</formula>
    </cfRule>
    <cfRule type="containsText" dxfId="18" priority="7" operator="containsText" text="T">
      <formula>NOT(ISERROR(SEARCH("T",P34)))</formula>
    </cfRule>
    <cfRule type="iconSet" priority="8">
      <iconSet iconSet="3Symbols2">
        <cfvo type="percent" val="0"/>
        <cfvo type="percent" val="0.74"/>
        <cfvo type="percent" val="0.85"/>
      </iconSet>
    </cfRule>
  </conditionalFormatting>
  <conditionalFormatting sqref="P40">
    <cfRule type="containsText" dxfId="17" priority="9" stopIfTrue="1" operator="containsText" text="P">
      <formula>NOT(ISERROR(SEARCH("P",P40)))</formula>
    </cfRule>
    <cfRule type="containsText" dxfId="16" priority="10" stopIfTrue="1" operator="containsText" text="R">
      <formula>NOT(ISERROR(SEARCH("R",P40)))</formula>
    </cfRule>
    <cfRule type="containsText" dxfId="15" priority="11" operator="containsText" text="T">
      <formula>NOT(ISERROR(SEARCH("T",P40)))</formula>
    </cfRule>
    <cfRule type="iconSet" priority="12">
      <iconSet iconSet="3Symbols2">
        <cfvo type="percent" val="0"/>
        <cfvo type="percent" val="0.74"/>
        <cfvo type="percent" val="0.85"/>
      </iconSet>
    </cfRule>
  </conditionalFormatting>
  <conditionalFormatting sqref="P42">
    <cfRule type="containsText" dxfId="14" priority="17" stopIfTrue="1" operator="containsText" text="P">
      <formula>NOT(ISERROR(SEARCH("P",P42)))</formula>
    </cfRule>
    <cfRule type="containsText" dxfId="13" priority="18" stopIfTrue="1" operator="containsText" text="R">
      <formula>NOT(ISERROR(SEARCH("R",P42)))</formula>
    </cfRule>
    <cfRule type="containsText" dxfId="12" priority="19" operator="containsText" text="T">
      <formula>NOT(ISERROR(SEARCH("T",P42)))</formula>
    </cfRule>
    <cfRule type="iconSet" priority="20">
      <iconSet iconSet="3Symbols2">
        <cfvo type="percent" val="0"/>
        <cfvo type="percent" val="0.74"/>
        <cfvo type="percent" val="0.85"/>
      </iconSet>
    </cfRule>
  </conditionalFormatting>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2"/>
  <sheetViews>
    <sheetView topLeftCell="A15" workbookViewId="0">
      <selection activeCell="E21" sqref="E21"/>
    </sheetView>
  </sheetViews>
  <sheetFormatPr baseColWidth="10" defaultRowHeight="15"/>
  <cols>
    <col min="1" max="1" width="6.85546875" customWidth="1"/>
    <col min="4" max="4" width="29.85546875" customWidth="1"/>
    <col min="5" max="5" width="67.7109375" customWidth="1"/>
    <col min="6" max="6" width="11" customWidth="1"/>
    <col min="7" max="7" width="6.5703125" customWidth="1"/>
    <col min="8" max="8" width="7.42578125" customWidth="1"/>
    <col min="9" max="9" width="5.85546875" customWidth="1"/>
    <col min="10" max="10" width="26.85546875"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020"/>
      <c r="B1" s="1021"/>
      <c r="C1" s="1021"/>
      <c r="D1" s="1021"/>
      <c r="E1" s="1022"/>
      <c r="F1" s="1746" t="s">
        <v>18</v>
      </c>
      <c r="G1" s="1747"/>
      <c r="H1" s="1747"/>
      <c r="I1" s="1747"/>
      <c r="J1" s="1747"/>
      <c r="K1" s="1747"/>
      <c r="L1" s="1747"/>
      <c r="M1" s="1748"/>
      <c r="N1" s="1032" t="s">
        <v>512</v>
      </c>
      <c r="O1" s="1033"/>
      <c r="P1" s="1033"/>
      <c r="Q1" s="1033"/>
      <c r="R1" s="1033"/>
      <c r="S1" s="1033"/>
      <c r="T1" s="1263"/>
    </row>
    <row r="2" spans="1:20" ht="16.5" thickBot="1">
      <c r="A2" s="1023"/>
      <c r="B2" s="1024"/>
      <c r="C2" s="1024"/>
      <c r="D2" s="1024"/>
      <c r="E2" s="1025"/>
      <c r="F2" s="1749" t="s">
        <v>17</v>
      </c>
      <c r="G2" s="1750"/>
      <c r="H2" s="1750"/>
      <c r="I2" s="1750"/>
      <c r="J2" s="1750"/>
      <c r="K2" s="1750"/>
      <c r="L2" s="1750"/>
      <c r="M2" s="1751"/>
      <c r="N2" s="1040" t="s">
        <v>23</v>
      </c>
      <c r="O2" s="1041"/>
      <c r="P2" s="1041"/>
      <c r="Q2" s="1041"/>
      <c r="R2" s="1041"/>
      <c r="S2" s="1041"/>
      <c r="T2" s="1270"/>
    </row>
    <row r="3" spans="1:20" ht="38.25" customHeight="1" thickBot="1">
      <c r="A3" s="1026"/>
      <c r="B3" s="1027"/>
      <c r="C3" s="1027"/>
      <c r="D3" s="1027"/>
      <c r="E3" s="1028"/>
      <c r="F3" s="1267"/>
      <c r="G3" s="1268"/>
      <c r="H3" s="1268"/>
      <c r="I3" s="1268"/>
      <c r="J3" s="1268"/>
      <c r="K3" s="1268"/>
      <c r="L3" s="1268"/>
      <c r="M3" s="1269"/>
      <c r="N3" s="1042" t="s">
        <v>8</v>
      </c>
      <c r="O3" s="1043"/>
      <c r="P3" s="1043"/>
      <c r="Q3" s="1043"/>
      <c r="R3" s="1043"/>
      <c r="S3" s="1043"/>
      <c r="T3" s="1271"/>
    </row>
    <row r="4" spans="1:20">
      <c r="A4" s="135"/>
      <c r="B4" s="135"/>
      <c r="C4" s="135"/>
      <c r="D4" s="135"/>
      <c r="E4" s="135"/>
      <c r="F4" s="135"/>
      <c r="G4" s="135"/>
      <c r="H4" s="135"/>
      <c r="I4" s="135"/>
      <c r="J4" s="136"/>
      <c r="K4" s="136"/>
      <c r="L4" s="137"/>
      <c r="M4" s="137"/>
      <c r="N4" s="137"/>
      <c r="O4" s="137"/>
      <c r="P4" s="137"/>
      <c r="Q4" s="137"/>
      <c r="R4" s="137"/>
      <c r="S4" s="137"/>
      <c r="T4" s="137"/>
    </row>
    <row r="5" spans="1:20">
      <c r="A5" s="1048" t="s">
        <v>10</v>
      </c>
      <c r="B5" s="1048"/>
      <c r="C5" s="1048"/>
      <c r="D5" s="1048"/>
      <c r="E5" s="1048"/>
      <c r="F5" s="873" t="s">
        <v>509</v>
      </c>
      <c r="G5" s="874"/>
      <c r="H5" s="874"/>
      <c r="I5" s="874"/>
      <c r="J5" s="874"/>
      <c r="K5" s="874"/>
      <c r="L5" s="874"/>
      <c r="M5" s="875"/>
      <c r="N5" s="137"/>
      <c r="O5" s="137"/>
      <c r="P5" s="137"/>
      <c r="Q5" s="137"/>
      <c r="R5" s="137"/>
      <c r="S5" s="137"/>
      <c r="T5" s="137"/>
    </row>
    <row r="6" spans="1:20">
      <c r="A6" s="1048" t="s">
        <v>25</v>
      </c>
      <c r="B6" s="1048"/>
      <c r="C6" s="1048"/>
      <c r="D6" s="1048"/>
      <c r="E6" s="1048"/>
      <c r="F6" s="873">
        <v>2025</v>
      </c>
      <c r="G6" s="874"/>
      <c r="H6" s="874"/>
      <c r="I6" s="874"/>
      <c r="J6" s="874"/>
      <c r="K6" s="874"/>
      <c r="L6" s="874"/>
      <c r="M6" s="875"/>
      <c r="N6" s="137"/>
      <c r="O6" s="137"/>
      <c r="P6" s="137"/>
      <c r="Q6" s="137"/>
      <c r="R6" s="137"/>
      <c r="S6" s="137"/>
      <c r="T6" s="137"/>
    </row>
    <row r="7" spans="1:20">
      <c r="A7" s="1048" t="s">
        <v>6</v>
      </c>
      <c r="B7" s="1048"/>
      <c r="C7" s="1048"/>
      <c r="D7" s="1048"/>
      <c r="E7" s="1048"/>
      <c r="F7" s="873" t="s">
        <v>745</v>
      </c>
      <c r="G7" s="874"/>
      <c r="H7" s="874"/>
      <c r="I7" s="874"/>
      <c r="J7" s="874"/>
      <c r="K7" s="874"/>
      <c r="L7" s="874"/>
      <c r="M7" s="875"/>
      <c r="N7" s="137"/>
      <c r="O7" s="137"/>
      <c r="P7" s="137"/>
      <c r="Q7" s="137"/>
      <c r="R7" s="137"/>
      <c r="S7" s="137"/>
      <c r="T7" s="137"/>
    </row>
    <row r="8" spans="1:20">
      <c r="A8" s="1048" t="s">
        <v>7</v>
      </c>
      <c r="B8" s="1048"/>
      <c r="C8" s="1048"/>
      <c r="D8" s="1048"/>
      <c r="E8" s="1048"/>
      <c r="F8" s="873" t="s">
        <v>746</v>
      </c>
      <c r="G8" s="874"/>
      <c r="H8" s="874"/>
      <c r="I8" s="874"/>
      <c r="J8" s="874"/>
      <c r="K8" s="874"/>
      <c r="L8" s="874"/>
      <c r="M8" s="875"/>
      <c r="N8" s="137"/>
      <c r="O8" s="137"/>
      <c r="P8" s="137"/>
      <c r="Q8" s="137"/>
      <c r="R8" s="137"/>
      <c r="S8" s="137"/>
      <c r="T8" s="137"/>
    </row>
    <row r="9" spans="1:20" ht="15.75" thickBot="1">
      <c r="A9" s="138"/>
      <c r="B9" s="138"/>
      <c r="C9" s="138"/>
      <c r="D9" s="138"/>
      <c r="E9" s="138"/>
      <c r="F9" s="138"/>
      <c r="G9" s="138"/>
      <c r="H9" s="138"/>
      <c r="I9" s="138"/>
      <c r="J9" s="136"/>
      <c r="K9" s="136"/>
      <c r="L9" s="136"/>
      <c r="M9" s="136"/>
      <c r="N9" s="137"/>
      <c r="O9" s="137"/>
      <c r="P9" s="137"/>
      <c r="Q9" s="137"/>
      <c r="R9" s="137"/>
      <c r="S9" s="137"/>
      <c r="T9" s="137"/>
    </row>
    <row r="10" spans="1:20" ht="32.25" thickBot="1">
      <c r="A10" s="1049" t="s">
        <v>9</v>
      </c>
      <c r="B10" s="1050"/>
      <c r="C10" s="1050"/>
      <c r="D10" s="1050"/>
      <c r="E10" s="1050"/>
      <c r="F10" s="1050"/>
      <c r="G10" s="1050"/>
      <c r="H10" s="1050"/>
      <c r="I10" s="1050"/>
      <c r="J10" s="1050"/>
      <c r="K10" s="1050"/>
      <c r="L10" s="1050"/>
      <c r="M10" s="1050"/>
      <c r="N10" s="1050"/>
      <c r="O10" s="1050"/>
      <c r="P10" s="1050"/>
      <c r="Q10" s="1050"/>
      <c r="R10" s="1050"/>
      <c r="S10" s="1050"/>
      <c r="T10" s="1051"/>
    </row>
    <row r="11" spans="1:20" ht="16.5" thickBot="1">
      <c r="A11" s="139"/>
      <c r="B11" s="140"/>
      <c r="C11" s="140"/>
      <c r="D11" s="140"/>
      <c r="E11" s="140"/>
      <c r="F11" s="140"/>
      <c r="G11" s="140"/>
      <c r="H11" s="140"/>
      <c r="I11" s="140"/>
      <c r="J11" s="140"/>
      <c r="K11" s="140"/>
      <c r="L11" s="140"/>
      <c r="M11" s="140"/>
      <c r="N11" s="140"/>
      <c r="O11" s="140"/>
      <c r="P11" s="140"/>
      <c r="Q11" s="140"/>
      <c r="R11" s="140"/>
      <c r="S11" s="140"/>
      <c r="T11" s="141"/>
    </row>
    <row r="12" spans="1:20" ht="27" thickBot="1">
      <c r="A12" s="1761" t="s">
        <v>16</v>
      </c>
      <c r="B12" s="1762"/>
      <c r="C12" s="1762"/>
      <c r="D12" s="1053"/>
      <c r="E12" s="1053"/>
      <c r="F12" s="1053"/>
      <c r="G12" s="1053"/>
      <c r="H12" s="1053"/>
      <c r="I12" s="1053"/>
      <c r="J12" s="1053"/>
      <c r="K12" s="1053"/>
      <c r="L12" s="1054"/>
      <c r="M12" s="1055" t="s">
        <v>1</v>
      </c>
      <c r="N12" s="1055"/>
      <c r="O12" s="1055"/>
      <c r="P12" s="1055"/>
      <c r="Q12" s="1055"/>
      <c r="R12" s="1055"/>
      <c r="S12" s="1055"/>
      <c r="T12" s="1056"/>
    </row>
    <row r="13" spans="1:20" ht="26.25" customHeight="1" thickBot="1">
      <c r="A13" s="1766" t="s">
        <v>27</v>
      </c>
      <c r="B13" s="1046" t="s">
        <v>418</v>
      </c>
      <c r="C13" s="1768" t="s">
        <v>417</v>
      </c>
      <c r="D13" s="1063" t="s">
        <v>26</v>
      </c>
      <c r="E13" s="1046" t="s">
        <v>19</v>
      </c>
      <c r="F13" s="1061" t="s">
        <v>11</v>
      </c>
      <c r="G13" s="1062"/>
      <c r="H13" s="1062"/>
      <c r="I13" s="1063"/>
      <c r="J13" s="1064" t="s">
        <v>20</v>
      </c>
      <c r="K13" s="1064" t="s">
        <v>21</v>
      </c>
      <c r="L13" s="1064" t="s">
        <v>2</v>
      </c>
      <c r="M13" s="1068" t="s">
        <v>22</v>
      </c>
      <c r="N13" s="1070" t="s">
        <v>3</v>
      </c>
      <c r="O13" s="1071"/>
      <c r="P13" s="1072"/>
      <c r="Q13" s="1081" t="s">
        <v>4</v>
      </c>
      <c r="R13" s="1057" t="s">
        <v>5</v>
      </c>
      <c r="S13" s="142" t="s">
        <v>29</v>
      </c>
      <c r="T13" s="1059" t="s">
        <v>0</v>
      </c>
    </row>
    <row r="14" spans="1:20" ht="55.5" customHeight="1" thickBot="1">
      <c r="A14" s="1767"/>
      <c r="B14" s="1047"/>
      <c r="C14" s="1769"/>
      <c r="D14" s="1770"/>
      <c r="E14" s="1047"/>
      <c r="F14" s="143" t="s">
        <v>12</v>
      </c>
      <c r="G14" s="143" t="s">
        <v>13</v>
      </c>
      <c r="H14" s="143" t="s">
        <v>14</v>
      </c>
      <c r="I14" s="143" t="s">
        <v>15</v>
      </c>
      <c r="J14" s="1065"/>
      <c r="K14" s="1065"/>
      <c r="L14" s="1065"/>
      <c r="M14" s="1069"/>
      <c r="N14" s="144" t="s">
        <v>30</v>
      </c>
      <c r="O14" s="145" t="s">
        <v>28</v>
      </c>
      <c r="P14" s="146" t="s">
        <v>31</v>
      </c>
      <c r="Q14" s="1082"/>
      <c r="R14" s="1058"/>
      <c r="S14" s="147"/>
      <c r="T14" s="1060"/>
    </row>
    <row r="15" spans="1:20" ht="15.75" thickBot="1">
      <c r="A15" s="135"/>
      <c r="B15" s="135"/>
      <c r="C15" s="135"/>
      <c r="D15" s="135"/>
      <c r="E15" s="135"/>
      <c r="F15" s="135"/>
      <c r="G15" s="135"/>
      <c r="H15" s="135"/>
      <c r="I15" s="135"/>
      <c r="J15" s="135"/>
      <c r="K15" s="135"/>
      <c r="L15" s="162"/>
      <c r="M15" s="135"/>
      <c r="Q15" s="135"/>
      <c r="R15" s="135"/>
      <c r="S15" s="135"/>
      <c r="T15" s="135"/>
    </row>
    <row r="16" spans="1:20" ht="56.25" customHeight="1">
      <c r="A16" s="853">
        <v>1</v>
      </c>
      <c r="B16" s="1763" t="s">
        <v>508</v>
      </c>
      <c r="C16" s="1763" t="s">
        <v>355</v>
      </c>
      <c r="D16" s="944" t="s">
        <v>639</v>
      </c>
      <c r="E16" s="722" t="s">
        <v>504</v>
      </c>
      <c r="F16" s="606">
        <v>1</v>
      </c>
      <c r="G16" s="723"/>
      <c r="H16" s="723"/>
      <c r="I16" s="671"/>
      <c r="J16" s="724" t="s">
        <v>626</v>
      </c>
      <c r="K16" s="704"/>
      <c r="L16" s="542"/>
      <c r="M16" s="606">
        <v>1</v>
      </c>
      <c r="N16" s="369">
        <f>IF(M16&lt;1,M16-AVERAGE(F16:I16),M16-(SUM(F16:I16)))</f>
        <v>0</v>
      </c>
      <c r="O16" s="606">
        <v>1</v>
      </c>
      <c r="P16" s="725" t="str">
        <f t="shared" ref="P16:P28" si="0">IF(O16&lt;=V$17,"T",IF(O16&lt;$AA$17,"R",IF(O16&gt;=$AA$17,"P")))</f>
        <v>P</v>
      </c>
      <c r="Q16" s="542"/>
      <c r="R16" s="542"/>
      <c r="S16" s="542"/>
      <c r="T16" s="609"/>
    </row>
    <row r="17" spans="1:20" ht="28.5" customHeight="1">
      <c r="A17" s="847"/>
      <c r="B17" s="1764"/>
      <c r="C17" s="1764"/>
      <c r="D17" s="945"/>
      <c r="E17" s="726" t="s">
        <v>566</v>
      </c>
      <c r="F17" s="569">
        <v>1</v>
      </c>
      <c r="G17" s="727"/>
      <c r="H17" s="727"/>
      <c r="I17" s="673"/>
      <c r="J17" s="551" t="s">
        <v>627</v>
      </c>
      <c r="K17" s="706"/>
      <c r="L17" s="348"/>
      <c r="M17" s="569">
        <v>1</v>
      </c>
      <c r="N17" s="344">
        <f>IF(M17&lt;1,M17-AVERAGE(F17:I17),M17-(SUM(F17:I17)))</f>
        <v>0</v>
      </c>
      <c r="O17" s="569">
        <v>1</v>
      </c>
      <c r="P17" s="728" t="str">
        <f t="shared" si="0"/>
        <v>P</v>
      </c>
      <c r="Q17" s="348"/>
      <c r="R17" s="348"/>
      <c r="S17" s="348"/>
      <c r="T17" s="613"/>
    </row>
    <row r="18" spans="1:20" ht="57.75">
      <c r="A18" s="847"/>
      <c r="B18" s="1764"/>
      <c r="C18" s="1764"/>
      <c r="D18" s="945"/>
      <c r="E18" s="726" t="s">
        <v>505</v>
      </c>
      <c r="F18" s="569">
        <v>1</v>
      </c>
      <c r="G18" s="727"/>
      <c r="H18" s="727"/>
      <c r="I18" s="348"/>
      <c r="J18" s="551" t="s">
        <v>628</v>
      </c>
      <c r="K18" s="706"/>
      <c r="L18" s="348"/>
      <c r="M18" s="729">
        <v>1</v>
      </c>
      <c r="N18" s="344">
        <f t="shared" ref="N18:N28" si="1">IF(M18&lt;1,M18-AVERAGE(F18:I18),M18-(SUM(F18:I18)))</f>
        <v>0</v>
      </c>
      <c r="O18" s="569">
        <v>1</v>
      </c>
      <c r="P18" s="728" t="str">
        <f t="shared" si="0"/>
        <v>P</v>
      </c>
      <c r="Q18" s="348"/>
      <c r="R18" s="348"/>
      <c r="S18" s="348"/>
      <c r="T18" s="613"/>
    </row>
    <row r="19" spans="1:20" ht="39.75" customHeight="1">
      <c r="A19" s="847"/>
      <c r="B19" s="1764"/>
      <c r="C19" s="1764"/>
      <c r="D19" s="945"/>
      <c r="E19" s="348" t="s">
        <v>568</v>
      </c>
      <c r="F19" s="569">
        <v>1</v>
      </c>
      <c r="G19" s="727"/>
      <c r="H19" s="727"/>
      <c r="I19" s="348"/>
      <c r="J19" s="551" t="s">
        <v>629</v>
      </c>
      <c r="K19" s="348"/>
      <c r="L19" s="348"/>
      <c r="M19" s="729">
        <v>1</v>
      </c>
      <c r="N19" s="344">
        <f t="shared" si="1"/>
        <v>0</v>
      </c>
      <c r="O19" s="569">
        <v>1</v>
      </c>
      <c r="P19" s="728" t="str">
        <f t="shared" si="0"/>
        <v>P</v>
      </c>
      <c r="Q19" s="348"/>
      <c r="R19" s="348"/>
      <c r="S19" s="348"/>
      <c r="T19" s="613"/>
    </row>
    <row r="20" spans="1:20" ht="46.5" customHeight="1">
      <c r="A20" s="847"/>
      <c r="B20" s="1764"/>
      <c r="C20" s="1764"/>
      <c r="D20" s="945"/>
      <c r="E20" s="726" t="s">
        <v>620</v>
      </c>
      <c r="F20" s="569">
        <v>1</v>
      </c>
      <c r="G20" s="727"/>
      <c r="H20" s="727"/>
      <c r="I20" s="348"/>
      <c r="J20" s="551" t="s">
        <v>630</v>
      </c>
      <c r="K20" s="706"/>
      <c r="L20" s="348"/>
      <c r="M20" s="729">
        <v>1</v>
      </c>
      <c r="N20" s="344">
        <f t="shared" si="1"/>
        <v>0</v>
      </c>
      <c r="O20" s="569">
        <v>1</v>
      </c>
      <c r="P20" s="728" t="str">
        <f t="shared" si="0"/>
        <v>P</v>
      </c>
      <c r="Q20" s="348"/>
      <c r="R20" s="348"/>
      <c r="S20" s="348"/>
      <c r="T20" s="613"/>
    </row>
    <row r="21" spans="1:20" ht="47.25" customHeight="1">
      <c r="A21" s="847"/>
      <c r="B21" s="1764"/>
      <c r="C21" s="1764"/>
      <c r="D21" s="945" t="s">
        <v>640</v>
      </c>
      <c r="E21" s="726" t="s">
        <v>569</v>
      </c>
      <c r="F21" s="569">
        <v>1</v>
      </c>
      <c r="G21" s="727"/>
      <c r="H21" s="727"/>
      <c r="I21" s="348"/>
      <c r="J21" s="551" t="s">
        <v>631</v>
      </c>
      <c r="K21" s="706"/>
      <c r="L21" s="348"/>
      <c r="M21" s="729">
        <v>1</v>
      </c>
      <c r="N21" s="344">
        <f t="shared" si="1"/>
        <v>0</v>
      </c>
      <c r="O21" s="569">
        <v>1</v>
      </c>
      <c r="P21" s="728" t="str">
        <f t="shared" si="0"/>
        <v>P</v>
      </c>
      <c r="Q21" s="348"/>
      <c r="R21" s="348"/>
      <c r="S21" s="348"/>
      <c r="T21" s="613"/>
    </row>
    <row r="22" spans="1:20" ht="53.25" customHeight="1">
      <c r="A22" s="847"/>
      <c r="B22" s="1764"/>
      <c r="C22" s="1764"/>
      <c r="D22" s="945"/>
      <c r="E22" s="726" t="s">
        <v>506</v>
      </c>
      <c r="F22" s="569">
        <v>1</v>
      </c>
      <c r="G22" s="727"/>
      <c r="H22" s="727"/>
      <c r="I22" s="348"/>
      <c r="J22" s="551" t="s">
        <v>632</v>
      </c>
      <c r="K22" s="706"/>
      <c r="L22" s="348"/>
      <c r="M22" s="729">
        <v>1</v>
      </c>
      <c r="N22" s="344">
        <f t="shared" si="1"/>
        <v>0</v>
      </c>
      <c r="O22" s="569">
        <v>1</v>
      </c>
      <c r="P22" s="728" t="str">
        <f t="shared" si="0"/>
        <v>P</v>
      </c>
      <c r="Q22" s="348"/>
      <c r="R22" s="348"/>
      <c r="S22" s="348"/>
      <c r="T22" s="613"/>
    </row>
    <row r="23" spans="1:20" ht="57.75">
      <c r="A23" s="847"/>
      <c r="B23" s="1764"/>
      <c r="C23" s="1764"/>
      <c r="D23" s="945"/>
      <c r="E23" s="726" t="s">
        <v>567</v>
      </c>
      <c r="F23" s="569">
        <v>1</v>
      </c>
      <c r="G23" s="727"/>
      <c r="H23" s="727"/>
      <c r="I23" s="348"/>
      <c r="J23" s="551" t="s">
        <v>633</v>
      </c>
      <c r="K23" s="706"/>
      <c r="L23" s="348"/>
      <c r="M23" s="729">
        <v>1</v>
      </c>
      <c r="N23" s="344">
        <f t="shared" si="1"/>
        <v>0</v>
      </c>
      <c r="O23" s="569">
        <v>1</v>
      </c>
      <c r="P23" s="728" t="str">
        <f t="shared" si="0"/>
        <v>P</v>
      </c>
      <c r="Q23" s="348"/>
      <c r="R23" s="348"/>
      <c r="S23" s="348"/>
      <c r="T23" s="613"/>
    </row>
    <row r="24" spans="1:20" ht="15.75" customHeight="1">
      <c r="A24" s="847"/>
      <c r="B24" s="1764"/>
      <c r="C24" s="1764"/>
      <c r="D24" s="945"/>
      <c r="E24" s="348" t="s">
        <v>570</v>
      </c>
      <c r="F24" s="569">
        <v>1</v>
      </c>
      <c r="G24" s="727"/>
      <c r="H24" s="727"/>
      <c r="I24" s="348"/>
      <c r="J24" s="551" t="s">
        <v>634</v>
      </c>
      <c r="K24" s="348"/>
      <c r="L24" s="348"/>
      <c r="M24" s="729">
        <v>1</v>
      </c>
      <c r="N24" s="344">
        <f t="shared" si="1"/>
        <v>0</v>
      </c>
      <c r="O24" s="569">
        <v>1</v>
      </c>
      <c r="P24" s="728" t="str">
        <f t="shared" si="0"/>
        <v>P</v>
      </c>
      <c r="Q24" s="348"/>
      <c r="R24" s="348"/>
      <c r="S24" s="348"/>
      <c r="T24" s="613"/>
    </row>
    <row r="25" spans="1:20" ht="57.75">
      <c r="A25" s="847"/>
      <c r="B25" s="1764"/>
      <c r="C25" s="1764"/>
      <c r="D25" s="963" t="s">
        <v>507</v>
      </c>
      <c r="E25" s="348" t="s">
        <v>621</v>
      </c>
      <c r="F25" s="569">
        <v>1</v>
      </c>
      <c r="G25" s="348"/>
      <c r="H25" s="348"/>
      <c r="I25" s="348"/>
      <c r="J25" s="551" t="s">
        <v>635</v>
      </c>
      <c r="K25" s="348"/>
      <c r="L25" s="348"/>
      <c r="M25" s="729">
        <v>1</v>
      </c>
      <c r="N25" s="344">
        <f t="shared" si="1"/>
        <v>0</v>
      </c>
      <c r="O25" s="569">
        <v>1</v>
      </c>
      <c r="P25" s="728" t="str">
        <f t="shared" si="0"/>
        <v>P</v>
      </c>
      <c r="Q25" s="348"/>
      <c r="R25" s="348"/>
      <c r="S25" s="348"/>
      <c r="T25" s="613"/>
    </row>
    <row r="26" spans="1:20" ht="43.5">
      <c r="A26" s="847"/>
      <c r="B26" s="1764"/>
      <c r="C26" s="1764"/>
      <c r="D26" s="963"/>
      <c r="E26" s="348" t="s">
        <v>622</v>
      </c>
      <c r="F26" s="569">
        <v>1</v>
      </c>
      <c r="G26" s="348"/>
      <c r="H26" s="348"/>
      <c r="I26" s="348"/>
      <c r="J26" s="551" t="s">
        <v>636</v>
      </c>
      <c r="K26" s="348"/>
      <c r="L26" s="348"/>
      <c r="M26" s="729">
        <v>1</v>
      </c>
      <c r="N26" s="344">
        <f t="shared" si="1"/>
        <v>0</v>
      </c>
      <c r="O26" s="569">
        <v>1</v>
      </c>
      <c r="P26" s="728" t="str">
        <f t="shared" si="0"/>
        <v>P</v>
      </c>
      <c r="Q26" s="348"/>
      <c r="R26" s="348"/>
      <c r="S26" s="348"/>
      <c r="T26" s="613"/>
    </row>
    <row r="27" spans="1:20" ht="15.75" customHeight="1">
      <c r="A27" s="847"/>
      <c r="B27" s="1764"/>
      <c r="C27" s="1764"/>
      <c r="D27" s="963"/>
      <c r="E27" s="348" t="s">
        <v>623</v>
      </c>
      <c r="F27" s="569">
        <v>1</v>
      </c>
      <c r="G27" s="348"/>
      <c r="H27" s="348"/>
      <c r="I27" s="348"/>
      <c r="J27" s="551" t="s">
        <v>637</v>
      </c>
      <c r="K27" s="348"/>
      <c r="L27" s="348"/>
      <c r="M27" s="729">
        <v>1</v>
      </c>
      <c r="N27" s="344">
        <f t="shared" si="1"/>
        <v>0</v>
      </c>
      <c r="O27" s="569">
        <v>1</v>
      </c>
      <c r="P27" s="728" t="str">
        <f t="shared" si="0"/>
        <v>P</v>
      </c>
      <c r="Q27" s="348"/>
      <c r="R27" s="348"/>
      <c r="S27" s="348"/>
      <c r="T27" s="613"/>
    </row>
    <row r="28" spans="1:20" ht="29.25">
      <c r="A28" s="847"/>
      <c r="B28" s="1764"/>
      <c r="C28" s="1764"/>
      <c r="D28" s="1406" t="s">
        <v>641</v>
      </c>
      <c r="E28" s="348" t="s">
        <v>624</v>
      </c>
      <c r="F28" s="569">
        <v>1</v>
      </c>
      <c r="G28" s="348"/>
      <c r="H28" s="348"/>
      <c r="I28" s="348"/>
      <c r="J28" s="551" t="s">
        <v>638</v>
      </c>
      <c r="K28" s="348"/>
      <c r="L28" s="348"/>
      <c r="M28" s="729">
        <v>1</v>
      </c>
      <c r="N28" s="344">
        <f t="shared" si="1"/>
        <v>0</v>
      </c>
      <c r="O28" s="569">
        <v>1</v>
      </c>
      <c r="P28" s="728" t="str">
        <f t="shared" si="0"/>
        <v>P</v>
      </c>
      <c r="Q28" s="348"/>
      <c r="R28" s="348"/>
      <c r="S28" s="348"/>
      <c r="T28" s="613"/>
    </row>
    <row r="29" spans="1:20" ht="15.75" thickBot="1">
      <c r="A29" s="848"/>
      <c r="B29" s="1765"/>
      <c r="C29" s="1765"/>
      <c r="D29" s="1771"/>
      <c r="E29" s="564" t="s">
        <v>625</v>
      </c>
      <c r="F29" s="730">
        <v>1</v>
      </c>
      <c r="G29" s="564"/>
      <c r="H29" s="564"/>
      <c r="I29" s="564"/>
      <c r="J29" s="682"/>
      <c r="K29" s="564"/>
      <c r="L29" s="564"/>
      <c r="M29" s="731"/>
      <c r="N29" s="378"/>
      <c r="O29" s="572"/>
      <c r="P29" s="732"/>
      <c r="Q29" s="564"/>
      <c r="R29" s="564"/>
      <c r="S29" s="564"/>
      <c r="T29" s="623"/>
    </row>
    <row r="30" spans="1:20" ht="16.5">
      <c r="A30" s="61" t="s">
        <v>24</v>
      </c>
      <c r="B30" s="61"/>
      <c r="C30" s="61"/>
      <c r="D30" s="61"/>
      <c r="E30" s="47"/>
      <c r="F30" s="47"/>
      <c r="G30" s="47"/>
      <c r="H30" s="47"/>
      <c r="I30" s="47"/>
      <c r="J30" s="47"/>
      <c r="K30" s="47"/>
      <c r="L30" s="47"/>
      <c r="M30" s="47"/>
      <c r="N30" s="47"/>
      <c r="O30" s="47"/>
      <c r="P30" s="47"/>
      <c r="Q30" s="47"/>
      <c r="R30" s="47"/>
      <c r="S30" s="47"/>
      <c r="T30" s="47"/>
    </row>
    <row r="31" spans="1:20" ht="15.75">
      <c r="A31" s="47"/>
      <c r="B31" s="47"/>
      <c r="C31" s="47"/>
      <c r="D31" s="47"/>
      <c r="E31" s="47"/>
      <c r="F31" s="47"/>
      <c r="G31" s="47"/>
      <c r="H31" s="47"/>
      <c r="I31" s="47"/>
      <c r="J31" s="47"/>
      <c r="K31" s="47"/>
      <c r="L31" s="47"/>
      <c r="M31" s="47"/>
      <c r="N31" s="47"/>
      <c r="O31" s="47"/>
      <c r="P31" s="47"/>
      <c r="Q31" s="47"/>
      <c r="R31" s="47"/>
      <c r="S31" s="47"/>
      <c r="T31" s="47"/>
    </row>
    <row r="32" spans="1:20" ht="15.75">
      <c r="A32" s="1336"/>
      <c r="B32" s="1337"/>
      <c r="C32" s="1337"/>
      <c r="D32" s="1337"/>
      <c r="E32" s="1337"/>
      <c r="F32" s="1337"/>
      <c r="G32" s="1337"/>
      <c r="H32" s="1337"/>
      <c r="I32" s="1337"/>
      <c r="J32" s="1337"/>
      <c r="K32" s="1337"/>
      <c r="L32" s="1337"/>
      <c r="M32" s="1337"/>
      <c r="N32" s="1337"/>
      <c r="O32" s="1337"/>
      <c r="P32" s="1337"/>
      <c r="Q32" s="1337"/>
      <c r="R32" s="1337"/>
      <c r="S32" s="1337"/>
      <c r="T32" s="1338"/>
    </row>
    <row r="33" spans="1:20" ht="15.75">
      <c r="A33" s="1336"/>
      <c r="B33" s="1337"/>
      <c r="C33" s="1337"/>
      <c r="D33" s="1337"/>
      <c r="E33" s="1337"/>
      <c r="F33" s="1337"/>
      <c r="G33" s="1337"/>
      <c r="H33" s="1337"/>
      <c r="I33" s="1337"/>
      <c r="J33" s="1337"/>
      <c r="K33" s="1337"/>
      <c r="L33" s="1337"/>
      <c r="M33" s="1337"/>
      <c r="N33" s="1337"/>
      <c r="O33" s="1337"/>
      <c r="P33" s="1337"/>
      <c r="Q33" s="1337"/>
      <c r="R33" s="1337"/>
      <c r="S33" s="1337"/>
      <c r="T33" s="1338"/>
    </row>
    <row r="34" spans="1:20" ht="15.75">
      <c r="A34" s="1336"/>
      <c r="B34" s="1337"/>
      <c r="C34" s="1337"/>
      <c r="D34" s="1337"/>
      <c r="E34" s="1337"/>
      <c r="F34" s="1337"/>
      <c r="G34" s="1337"/>
      <c r="H34" s="1337"/>
      <c r="I34" s="1337"/>
      <c r="J34" s="1337"/>
      <c r="K34" s="1337"/>
      <c r="L34" s="1337"/>
      <c r="M34" s="1337"/>
      <c r="N34" s="1337"/>
      <c r="O34" s="1337"/>
      <c r="P34" s="1337"/>
      <c r="Q34" s="1337"/>
      <c r="R34" s="1337"/>
      <c r="S34" s="1337"/>
      <c r="T34" s="1338"/>
    </row>
    <row r="35" spans="1:20" ht="15.75">
      <c r="A35" s="1336"/>
      <c r="B35" s="1337"/>
      <c r="C35" s="1337"/>
      <c r="D35" s="1337"/>
      <c r="E35" s="1337"/>
      <c r="F35" s="1337"/>
      <c r="G35" s="1337"/>
      <c r="H35" s="1337"/>
      <c r="I35" s="1337"/>
      <c r="J35" s="1337"/>
      <c r="K35" s="1337"/>
      <c r="L35" s="1337"/>
      <c r="M35" s="1337"/>
      <c r="N35" s="1337"/>
      <c r="O35" s="1337"/>
      <c r="P35" s="1337"/>
      <c r="Q35" s="1337"/>
      <c r="R35" s="1337"/>
      <c r="S35" s="1337"/>
      <c r="T35" s="1338"/>
    </row>
    <row r="36" spans="1:20" ht="15.75">
      <c r="A36" s="1336"/>
      <c r="B36" s="1337"/>
      <c r="C36" s="1337"/>
      <c r="D36" s="1337"/>
      <c r="E36" s="1337"/>
      <c r="F36" s="1337"/>
      <c r="G36" s="1337"/>
      <c r="H36" s="1337"/>
      <c r="I36" s="1337"/>
      <c r="J36" s="1337"/>
      <c r="K36" s="1337"/>
      <c r="L36" s="1337"/>
      <c r="M36" s="1337"/>
      <c r="N36" s="1337"/>
      <c r="O36" s="1337"/>
      <c r="P36" s="1337"/>
      <c r="Q36" s="1337"/>
      <c r="R36" s="1337"/>
      <c r="S36" s="1337"/>
      <c r="T36" s="1338"/>
    </row>
    <row r="37" spans="1:20" ht="15.75">
      <c r="A37" s="1336"/>
      <c r="B37" s="1337"/>
      <c r="C37" s="1337"/>
      <c r="D37" s="1337"/>
      <c r="E37" s="1337"/>
      <c r="F37" s="1337"/>
      <c r="G37" s="1337"/>
      <c r="H37" s="1337"/>
      <c r="I37" s="1337"/>
      <c r="J37" s="1337"/>
      <c r="K37" s="1337"/>
      <c r="L37" s="1337"/>
      <c r="M37" s="1337"/>
      <c r="N37" s="1337"/>
      <c r="O37" s="1337"/>
      <c r="P37" s="1337"/>
      <c r="Q37" s="1337"/>
      <c r="R37" s="1337"/>
      <c r="S37" s="1337"/>
      <c r="T37" s="1338"/>
    </row>
    <row r="38" spans="1:20" ht="15.75">
      <c r="A38" s="1336"/>
      <c r="B38" s="1337"/>
      <c r="C38" s="1337"/>
      <c r="D38" s="1337"/>
      <c r="E38" s="1337"/>
      <c r="F38" s="1337"/>
      <c r="G38" s="1337"/>
      <c r="H38" s="1337"/>
      <c r="I38" s="1337"/>
      <c r="J38" s="1337"/>
      <c r="K38" s="1337"/>
      <c r="L38" s="1337"/>
      <c r="M38" s="1337"/>
      <c r="N38" s="1337"/>
      <c r="O38" s="1337"/>
      <c r="P38" s="1337"/>
      <c r="Q38" s="1337"/>
      <c r="R38" s="1337"/>
      <c r="S38" s="1337"/>
      <c r="T38" s="1338"/>
    </row>
    <row r="39" spans="1:20" ht="15.75">
      <c r="A39" s="1336"/>
      <c r="B39" s="1337"/>
      <c r="C39" s="1337"/>
      <c r="D39" s="1337"/>
      <c r="E39" s="1337"/>
      <c r="F39" s="1337"/>
      <c r="G39" s="1337"/>
      <c r="H39" s="1337"/>
      <c r="I39" s="1337"/>
      <c r="J39" s="1337"/>
      <c r="K39" s="1337"/>
      <c r="L39" s="1337"/>
      <c r="M39" s="1337"/>
      <c r="N39" s="1337"/>
      <c r="O39" s="1337"/>
      <c r="P39" s="1337"/>
      <c r="Q39" s="1337"/>
      <c r="R39" s="1337"/>
      <c r="S39" s="1337"/>
      <c r="T39" s="1338"/>
    </row>
    <row r="40" spans="1:20" ht="15.75">
      <c r="A40" s="1336"/>
      <c r="B40" s="1337"/>
      <c r="C40" s="1337"/>
      <c r="D40" s="1337"/>
      <c r="E40" s="1337"/>
      <c r="F40" s="1337"/>
      <c r="G40" s="1337"/>
      <c r="H40" s="1337"/>
      <c r="I40" s="1337"/>
      <c r="J40" s="1337"/>
      <c r="K40" s="1337"/>
      <c r="L40" s="1337"/>
      <c r="M40" s="1337"/>
      <c r="N40" s="1337"/>
      <c r="O40" s="1337"/>
      <c r="P40" s="1337"/>
      <c r="Q40" s="1337"/>
      <c r="R40" s="1337"/>
      <c r="S40" s="1337"/>
      <c r="T40" s="1338"/>
    </row>
    <row r="41" spans="1:20" ht="15.75">
      <c r="A41" s="1336"/>
      <c r="B41" s="1337"/>
      <c r="C41" s="1337"/>
      <c r="D41" s="1337"/>
      <c r="E41" s="1337"/>
      <c r="F41" s="1337"/>
      <c r="G41" s="1337"/>
      <c r="H41" s="1337"/>
      <c r="I41" s="1337"/>
      <c r="J41" s="1337"/>
      <c r="K41" s="1337"/>
      <c r="L41" s="1337"/>
      <c r="M41" s="1337"/>
      <c r="N41" s="1337"/>
      <c r="O41" s="1337"/>
      <c r="P41" s="1337"/>
      <c r="Q41" s="1337"/>
      <c r="R41" s="1337"/>
      <c r="S41" s="1337"/>
      <c r="T41" s="1338"/>
    </row>
    <row r="42" spans="1:20" ht="15.75">
      <c r="A42" s="1336"/>
      <c r="B42" s="1337"/>
      <c r="C42" s="1337"/>
      <c r="D42" s="1337"/>
      <c r="E42" s="1337"/>
      <c r="F42" s="1337"/>
      <c r="G42" s="1337"/>
      <c r="H42" s="1337"/>
      <c r="I42" s="1337"/>
      <c r="J42" s="1337"/>
      <c r="K42" s="1337"/>
      <c r="L42" s="1337"/>
      <c r="M42" s="1337"/>
      <c r="N42" s="1337"/>
      <c r="O42" s="1337"/>
      <c r="P42" s="1337"/>
      <c r="Q42" s="1337"/>
      <c r="R42" s="1337"/>
      <c r="S42" s="1337"/>
      <c r="T42" s="1338"/>
    </row>
  </sheetData>
  <mergeCells count="49">
    <mergeCell ref="A42:T42"/>
    <mergeCell ref="A37:T37"/>
    <mergeCell ref="A38:T38"/>
    <mergeCell ref="A39:T39"/>
    <mergeCell ref="A40:T40"/>
    <mergeCell ref="A41:T41"/>
    <mergeCell ref="A32:T32"/>
    <mergeCell ref="A33:T33"/>
    <mergeCell ref="A34:T34"/>
    <mergeCell ref="A35:T35"/>
    <mergeCell ref="A36:T36"/>
    <mergeCell ref="D21:D24"/>
    <mergeCell ref="D25:D27"/>
    <mergeCell ref="C16:C29"/>
    <mergeCell ref="A13:A14"/>
    <mergeCell ref="B13:B14"/>
    <mergeCell ref="C13:C14"/>
    <mergeCell ref="B16:B29"/>
    <mergeCell ref="A16:A29"/>
    <mergeCell ref="D13:D14"/>
    <mergeCell ref="D28:D29"/>
    <mergeCell ref="E13:E14"/>
    <mergeCell ref="F13:I13"/>
    <mergeCell ref="J13:J14"/>
    <mergeCell ref="D16:D20"/>
    <mergeCell ref="A8:E8"/>
    <mergeCell ref="F8:M8"/>
    <mergeCell ref="A10:T10"/>
    <mergeCell ref="A12:L12"/>
    <mergeCell ref="M12:T12"/>
    <mergeCell ref="T13:T14"/>
    <mergeCell ref="K13:K14"/>
    <mergeCell ref="L13:L14"/>
    <mergeCell ref="M13:M14"/>
    <mergeCell ref="N13:P13"/>
    <mergeCell ref="Q13:Q14"/>
    <mergeCell ref="R13:R14"/>
    <mergeCell ref="A1:E3"/>
    <mergeCell ref="F1:M1"/>
    <mergeCell ref="N1:T1"/>
    <mergeCell ref="F2:M3"/>
    <mergeCell ref="N2:T2"/>
    <mergeCell ref="N3:T3"/>
    <mergeCell ref="A5:E5"/>
    <mergeCell ref="F5:M5"/>
    <mergeCell ref="A6:E6"/>
    <mergeCell ref="F6:M6"/>
    <mergeCell ref="A7:E7"/>
    <mergeCell ref="F7:M7"/>
  </mergeCells>
  <conditionalFormatting sqref="P16:P29">
    <cfRule type="containsText" dxfId="11" priority="395" stopIfTrue="1" operator="containsText" text="P">
      <formula>NOT(ISERROR(SEARCH("P",P16)))</formula>
    </cfRule>
    <cfRule type="containsText" dxfId="10" priority="396" stopIfTrue="1" operator="containsText" text="R">
      <formula>NOT(ISERROR(SEARCH("R",P16)))</formula>
    </cfRule>
    <cfRule type="containsText" dxfId="9" priority="397" operator="containsText" text="T">
      <formula>NOT(ISERROR(SEARCH("T",P16)))</formula>
    </cfRule>
    <cfRule type="iconSet" priority="398">
      <iconSet iconSet="3Symbols2">
        <cfvo type="percent" val="0"/>
        <cfvo type="percent" val="0.74"/>
        <cfvo type="percent" val="0.85"/>
      </iconSet>
    </cfRule>
  </conditionalFormatting>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U39"/>
  <sheetViews>
    <sheetView topLeftCell="A14" workbookViewId="0">
      <selection activeCell="C20" sqref="C20"/>
    </sheetView>
  </sheetViews>
  <sheetFormatPr baseColWidth="10" defaultRowHeight="15"/>
  <cols>
    <col min="1" max="1" width="5.85546875" customWidth="1"/>
    <col min="2" max="2" width="29.140625" customWidth="1"/>
    <col min="3" max="3" width="62.7109375" customWidth="1"/>
    <col min="4" max="4" width="7" customWidth="1"/>
    <col min="5" max="5" width="5.85546875" customWidth="1"/>
    <col min="6" max="6" width="6.140625" customWidth="1"/>
    <col min="7" max="7" width="8.7109375" customWidth="1"/>
    <col min="8" max="8" width="40" customWidth="1"/>
    <col min="9" max="9" width="12.42578125" bestFit="1" customWidth="1"/>
    <col min="10" max="10" width="15.140625" customWidth="1"/>
    <col min="11" max="13" width="11.5703125" bestFit="1" customWidth="1"/>
    <col min="15" max="15" width="15.7109375" customWidth="1"/>
    <col min="16" max="16" width="15.140625" customWidth="1"/>
    <col min="18" max="18" width="14.28515625" customWidth="1"/>
  </cols>
  <sheetData>
    <row r="1" spans="1:18" ht="16.5" thickBot="1">
      <c r="A1" s="1020"/>
      <c r="B1" s="1021"/>
      <c r="C1" s="1022"/>
      <c r="D1" s="1746" t="s">
        <v>18</v>
      </c>
      <c r="E1" s="1747"/>
      <c r="F1" s="1747"/>
      <c r="G1" s="1747"/>
      <c r="H1" s="1747"/>
      <c r="I1" s="1747"/>
      <c r="J1" s="1747"/>
      <c r="K1" s="1748"/>
      <c r="L1" s="1032" t="s">
        <v>512</v>
      </c>
      <c r="M1" s="1033"/>
      <c r="N1" s="1033"/>
      <c r="O1" s="1033"/>
      <c r="P1" s="1033"/>
      <c r="Q1" s="1033"/>
      <c r="R1" s="1263"/>
    </row>
    <row r="2" spans="1:18" ht="16.5" thickBot="1">
      <c r="A2" s="1023"/>
      <c r="B2" s="1024"/>
      <c r="C2" s="1025"/>
      <c r="D2" s="1749" t="s">
        <v>17</v>
      </c>
      <c r="E2" s="1750"/>
      <c r="F2" s="1750"/>
      <c r="G2" s="1750"/>
      <c r="H2" s="1750"/>
      <c r="I2" s="1750"/>
      <c r="J2" s="1750"/>
      <c r="K2" s="1751"/>
      <c r="L2" s="1040" t="s">
        <v>545</v>
      </c>
      <c r="M2" s="1041"/>
      <c r="N2" s="1041"/>
      <c r="O2" s="1041"/>
      <c r="P2" s="1041"/>
      <c r="Q2" s="1041"/>
      <c r="R2" s="1270"/>
    </row>
    <row r="3" spans="1:18" ht="42" customHeight="1" thickBot="1">
      <c r="A3" s="1026"/>
      <c r="B3" s="1027"/>
      <c r="C3" s="1028"/>
      <c r="D3" s="1267"/>
      <c r="E3" s="1268"/>
      <c r="F3" s="1268"/>
      <c r="G3" s="1268"/>
      <c r="H3" s="1268"/>
      <c r="I3" s="1268"/>
      <c r="J3" s="1268"/>
      <c r="K3" s="1269"/>
      <c r="L3" s="1042" t="s">
        <v>8</v>
      </c>
      <c r="M3" s="1043"/>
      <c r="N3" s="1043"/>
      <c r="O3" s="1043"/>
      <c r="P3" s="1043"/>
      <c r="Q3" s="1043"/>
      <c r="R3" s="1271"/>
    </row>
    <row r="4" spans="1:18">
      <c r="A4" s="135"/>
      <c r="B4" s="135"/>
      <c r="C4" s="135"/>
      <c r="D4" s="135"/>
      <c r="E4" s="135"/>
      <c r="F4" s="135"/>
      <c r="G4" s="135"/>
      <c r="H4" s="136"/>
      <c r="I4" s="136"/>
      <c r="J4" s="137"/>
      <c r="K4" s="137"/>
      <c r="L4" s="137"/>
      <c r="M4" s="137"/>
      <c r="N4" s="137"/>
      <c r="O4" s="137"/>
      <c r="P4" s="137"/>
      <c r="Q4" s="137"/>
      <c r="R4" s="137"/>
    </row>
    <row r="5" spans="1:18">
      <c r="A5" s="1048" t="s">
        <v>10</v>
      </c>
      <c r="B5" s="1048"/>
      <c r="C5" s="1048"/>
      <c r="D5" s="873" t="s">
        <v>563</v>
      </c>
      <c r="E5" s="874"/>
      <c r="F5" s="874"/>
      <c r="G5" s="874"/>
      <c r="H5" s="874"/>
      <c r="I5" s="874"/>
      <c r="J5" s="874"/>
      <c r="K5" s="875"/>
      <c r="L5" s="137"/>
      <c r="M5" s="137"/>
      <c r="N5" s="137"/>
      <c r="O5" s="137"/>
      <c r="P5" s="137"/>
      <c r="Q5" s="137"/>
      <c r="R5" s="137"/>
    </row>
    <row r="6" spans="1:18">
      <c r="A6" s="1048" t="s">
        <v>25</v>
      </c>
      <c r="B6" s="1048"/>
      <c r="C6" s="1048"/>
      <c r="D6" s="873">
        <v>2025</v>
      </c>
      <c r="E6" s="874"/>
      <c r="F6" s="874"/>
      <c r="G6" s="874"/>
      <c r="H6" s="874"/>
      <c r="I6" s="874"/>
      <c r="J6" s="874"/>
      <c r="K6" s="875"/>
      <c r="L6" s="137"/>
      <c r="M6" s="137"/>
      <c r="N6" s="137"/>
      <c r="O6" s="137"/>
      <c r="P6" s="137"/>
      <c r="Q6" s="137"/>
      <c r="R6" s="137"/>
    </row>
    <row r="7" spans="1:18">
      <c r="A7" s="1048" t="s">
        <v>6</v>
      </c>
      <c r="B7" s="1048"/>
      <c r="C7" s="1048"/>
      <c r="D7" s="873" t="s">
        <v>745</v>
      </c>
      <c r="E7" s="874"/>
      <c r="F7" s="874"/>
      <c r="G7" s="874"/>
      <c r="H7" s="874"/>
      <c r="I7" s="874"/>
      <c r="J7" s="874"/>
      <c r="K7" s="875"/>
      <c r="L7" s="137"/>
      <c r="M7" s="137"/>
      <c r="N7" s="137"/>
      <c r="O7" s="137"/>
      <c r="P7" s="137"/>
      <c r="Q7" s="137"/>
      <c r="R7" s="137"/>
    </row>
    <row r="8" spans="1:18">
      <c r="A8" s="1048" t="s">
        <v>7</v>
      </c>
      <c r="B8" s="1048"/>
      <c r="C8" s="1048"/>
      <c r="D8" s="873" t="s">
        <v>817</v>
      </c>
      <c r="E8" s="874"/>
      <c r="F8" s="874"/>
      <c r="G8" s="874"/>
      <c r="H8" s="874"/>
      <c r="I8" s="874"/>
      <c r="J8" s="874"/>
      <c r="K8" s="875"/>
      <c r="L8" s="137"/>
      <c r="M8" s="137"/>
      <c r="N8" s="137"/>
      <c r="O8" s="137"/>
      <c r="P8" s="137"/>
      <c r="Q8" s="137"/>
      <c r="R8" s="137"/>
    </row>
    <row r="9" spans="1:18" ht="15.75" thickBot="1">
      <c r="A9" s="138"/>
      <c r="B9" s="138"/>
      <c r="C9" s="138"/>
      <c r="D9" s="138"/>
      <c r="E9" s="138"/>
      <c r="F9" s="138"/>
      <c r="G9" s="138"/>
      <c r="H9" s="136"/>
      <c r="I9" s="136"/>
      <c r="J9" s="136"/>
      <c r="K9" s="136"/>
      <c r="L9" s="137"/>
      <c r="M9" s="137"/>
      <c r="N9" s="137"/>
      <c r="O9" s="137"/>
      <c r="P9" s="137"/>
      <c r="Q9" s="137"/>
      <c r="R9" s="137"/>
    </row>
    <row r="10" spans="1:18" ht="32.25" thickBot="1">
      <c r="A10" s="1049" t="s">
        <v>9</v>
      </c>
      <c r="B10" s="1050"/>
      <c r="C10" s="1050"/>
      <c r="D10" s="1050"/>
      <c r="E10" s="1050"/>
      <c r="F10" s="1050"/>
      <c r="G10" s="1050"/>
      <c r="H10" s="1050"/>
      <c r="I10" s="1050"/>
      <c r="J10" s="1050"/>
      <c r="K10" s="1050"/>
      <c r="L10" s="1050"/>
      <c r="M10" s="1050"/>
      <c r="N10" s="1050"/>
      <c r="O10" s="1050"/>
      <c r="P10" s="1050"/>
      <c r="Q10" s="1050"/>
      <c r="R10" s="1051"/>
    </row>
    <row r="11" spans="1:18" ht="16.5" thickBot="1">
      <c r="A11" s="139"/>
      <c r="B11" s="140"/>
      <c r="C11" s="140"/>
      <c r="D11" s="140"/>
      <c r="E11" s="140"/>
      <c r="F11" s="140"/>
      <c r="G11" s="140"/>
      <c r="H11" s="140"/>
      <c r="I11" s="140"/>
      <c r="J11" s="140"/>
      <c r="K11" s="140"/>
      <c r="L11" s="140"/>
      <c r="M11" s="140"/>
      <c r="N11" s="140"/>
      <c r="O11" s="140"/>
      <c r="P11" s="140"/>
      <c r="Q11" s="140"/>
      <c r="R11" s="141"/>
    </row>
    <row r="12" spans="1:18" ht="27" thickBot="1">
      <c r="A12" s="1052" t="s">
        <v>16</v>
      </c>
      <c r="B12" s="1053"/>
      <c r="C12" s="1053"/>
      <c r="D12" s="1053"/>
      <c r="E12" s="1053"/>
      <c r="F12" s="1053"/>
      <c r="G12" s="1053"/>
      <c r="H12" s="1053"/>
      <c r="I12" s="1053"/>
      <c r="J12" s="1054"/>
      <c r="K12" s="1055" t="s">
        <v>1</v>
      </c>
      <c r="L12" s="1055"/>
      <c r="M12" s="1055"/>
      <c r="N12" s="1055"/>
      <c r="O12" s="1055"/>
      <c r="P12" s="1055"/>
      <c r="Q12" s="1055"/>
      <c r="R12" s="1056"/>
    </row>
    <row r="13" spans="1:18" ht="15.75" thickBot="1">
      <c r="A13" s="1044" t="s">
        <v>27</v>
      </c>
      <c r="B13" s="1044" t="s">
        <v>26</v>
      </c>
      <c r="C13" s="1772" t="s">
        <v>19</v>
      </c>
      <c r="D13" s="1061" t="s">
        <v>11</v>
      </c>
      <c r="E13" s="1062"/>
      <c r="F13" s="1062"/>
      <c r="G13" s="1063"/>
      <c r="H13" s="1064" t="s">
        <v>20</v>
      </c>
      <c r="I13" s="1064" t="s">
        <v>21</v>
      </c>
      <c r="J13" s="1064" t="s">
        <v>2</v>
      </c>
      <c r="K13" s="1068" t="s">
        <v>22</v>
      </c>
      <c r="L13" s="1070" t="s">
        <v>3</v>
      </c>
      <c r="M13" s="1071"/>
      <c r="N13" s="1072"/>
      <c r="O13" s="1081" t="s">
        <v>4</v>
      </c>
      <c r="P13" s="1057" t="s">
        <v>5</v>
      </c>
      <c r="Q13" s="142" t="s">
        <v>29</v>
      </c>
      <c r="R13" s="1059" t="s">
        <v>0</v>
      </c>
    </row>
    <row r="14" spans="1:18" ht="75.75" customHeight="1" thickBot="1">
      <c r="A14" s="1045"/>
      <c r="B14" s="1045"/>
      <c r="C14" s="1773"/>
      <c r="D14" s="143" t="s">
        <v>12</v>
      </c>
      <c r="E14" s="143" t="s">
        <v>13</v>
      </c>
      <c r="F14" s="143" t="s">
        <v>14</v>
      </c>
      <c r="G14" s="143" t="s">
        <v>15</v>
      </c>
      <c r="H14" s="1065"/>
      <c r="I14" s="1065"/>
      <c r="J14" s="1065"/>
      <c r="K14" s="1069"/>
      <c r="L14" s="144" t="s">
        <v>30</v>
      </c>
      <c r="M14" s="145" t="s">
        <v>28</v>
      </c>
      <c r="N14" s="146" t="s">
        <v>31</v>
      </c>
      <c r="O14" s="1082"/>
      <c r="P14" s="1058"/>
      <c r="Q14" s="147"/>
      <c r="R14" s="1060"/>
    </row>
    <row r="15" spans="1:18" ht="15.75" thickBot="1">
      <c r="A15" s="135"/>
      <c r="B15" s="135"/>
      <c r="C15" s="135"/>
      <c r="D15" s="135"/>
      <c r="E15" s="135"/>
      <c r="F15" s="135"/>
      <c r="G15" s="135"/>
      <c r="H15" s="135"/>
      <c r="I15" s="135"/>
      <c r="J15" s="162"/>
      <c r="K15" s="135"/>
      <c r="O15" s="135"/>
      <c r="P15" s="135"/>
      <c r="Q15" s="135"/>
      <c r="R15" s="135"/>
    </row>
    <row r="16" spans="1:18" ht="28.5">
      <c r="A16" s="853">
        <v>1</v>
      </c>
      <c r="B16" s="1417" t="s">
        <v>557</v>
      </c>
      <c r="C16" s="722" t="s">
        <v>558</v>
      </c>
      <c r="D16" s="606">
        <v>1</v>
      </c>
      <c r="E16" s="671"/>
      <c r="F16" s="671"/>
      <c r="G16" s="671"/>
      <c r="H16" s="724" t="s">
        <v>546</v>
      </c>
      <c r="I16" s="367">
        <v>250000</v>
      </c>
      <c r="J16" s="734">
        <v>40000</v>
      </c>
      <c r="K16" s="606">
        <v>1</v>
      </c>
      <c r="L16" s="369">
        <f>IF(K16&lt;1,K16-AVERAGE(D16:G16),K16-(SUM(D16:G16)))</f>
        <v>0</v>
      </c>
      <c r="M16" s="370">
        <f>IF(K16&lt;1,(AVERAGE(D16:G16)/K16),SUM(D16:G16)/K16)</f>
        <v>1</v>
      </c>
      <c r="N16" s="528" t="str">
        <f>IF(M16&lt;=T$17,"T",IF(M16&lt;$Y$17,"R",IF(M16&gt;=$Y$17,"P")))</f>
        <v>P</v>
      </c>
      <c r="O16" s="735">
        <f>J16/I16</f>
        <v>0.16</v>
      </c>
      <c r="P16" s="542" t="s">
        <v>547</v>
      </c>
      <c r="Q16" s="542" t="s">
        <v>367</v>
      </c>
      <c r="R16" s="609"/>
    </row>
    <row r="17" spans="1:21" ht="29.25">
      <c r="A17" s="847"/>
      <c r="B17" s="1410"/>
      <c r="C17" s="726" t="s">
        <v>559</v>
      </c>
      <c r="D17" s="569">
        <v>1</v>
      </c>
      <c r="E17" s="595"/>
      <c r="F17" s="595"/>
      <c r="G17" s="595"/>
      <c r="H17" s="551" t="s">
        <v>548</v>
      </c>
      <c r="I17" s="376">
        <v>0</v>
      </c>
      <c r="J17" s="348"/>
      <c r="K17" s="569">
        <v>1</v>
      </c>
      <c r="L17" s="344">
        <f>IF(K17&lt;1,K17-AVERAGE(D17:G17),K17-(SUM(D17:G17)))</f>
        <v>0</v>
      </c>
      <c r="M17" s="345">
        <f>IF(K17&lt;1,(AVERAGE(D17:G17)/K17),SUM(D17:G17)/K17)</f>
        <v>1</v>
      </c>
      <c r="N17" s="530" t="str">
        <f>IF(M17&lt;=T$17,"T",IF(M17&lt;$Y$17,"R",IF(M17&gt;=$Y$17,"P")))</f>
        <v>P</v>
      </c>
      <c r="O17" s="348"/>
      <c r="P17" s="348" t="s">
        <v>547</v>
      </c>
      <c r="Q17" s="348" t="s">
        <v>367</v>
      </c>
      <c r="R17" s="613"/>
    </row>
    <row r="18" spans="1:21" ht="30" customHeight="1">
      <c r="A18" s="847"/>
      <c r="B18" s="1410"/>
      <c r="C18" s="726" t="s">
        <v>560</v>
      </c>
      <c r="D18" s="569">
        <v>1</v>
      </c>
      <c r="E18" s="595"/>
      <c r="F18" s="595"/>
      <c r="G18" s="595"/>
      <c r="H18" s="551" t="s">
        <v>549</v>
      </c>
      <c r="I18" s="376">
        <v>0</v>
      </c>
      <c r="J18" s="348"/>
      <c r="K18" s="716">
        <v>1</v>
      </c>
      <c r="L18" s="344">
        <f t="shared" ref="L18:L25" si="0">IF(K18&lt;1,K18-AVERAGE(D18:G18),K18-(SUM(D18:G18)))</f>
        <v>0</v>
      </c>
      <c r="M18" s="345">
        <f t="shared" ref="M18:M25" si="1">IF(K18&lt;1,(AVERAGE(D18:G18)/K18),SUM(D18:G18)/K18)</f>
        <v>1</v>
      </c>
      <c r="N18" s="530" t="str">
        <f>IF(M18&lt;=T$17,"T",IF(M18&lt;$Y$17,"R",IF(M18&gt;=$Y$17,"P")))</f>
        <v>P</v>
      </c>
      <c r="O18" s="348"/>
      <c r="P18" s="348"/>
      <c r="Q18" s="348"/>
      <c r="R18" s="613"/>
    </row>
    <row r="19" spans="1:21" ht="29.25">
      <c r="A19" s="847">
        <v>2</v>
      </c>
      <c r="B19" s="1410" t="s">
        <v>562</v>
      </c>
      <c r="C19" s="551" t="s">
        <v>601</v>
      </c>
      <c r="D19" s="569">
        <v>1</v>
      </c>
      <c r="E19" s="595"/>
      <c r="F19" s="595"/>
      <c r="G19" s="595"/>
      <c r="H19" s="551" t="s">
        <v>550</v>
      </c>
      <c r="I19" s="376">
        <v>0</v>
      </c>
      <c r="J19" s="348"/>
      <c r="K19" s="716">
        <v>1</v>
      </c>
      <c r="L19" s="344">
        <f t="shared" si="0"/>
        <v>0</v>
      </c>
      <c r="M19" s="345">
        <f t="shared" si="1"/>
        <v>1</v>
      </c>
      <c r="N19" s="530" t="str">
        <f>IF(M19&lt;=T$17,"T",IF(M19&lt;$Y$17,"R",IF(M19&gt;=$Y$17,"P")))</f>
        <v>P</v>
      </c>
      <c r="O19" s="348"/>
      <c r="P19" s="348" t="s">
        <v>547</v>
      </c>
      <c r="Q19" s="348" t="s">
        <v>367</v>
      </c>
      <c r="R19" s="613"/>
    </row>
    <row r="20" spans="1:21" ht="29.25">
      <c r="A20" s="847"/>
      <c r="B20" s="1410"/>
      <c r="C20" s="726" t="s">
        <v>602</v>
      </c>
      <c r="D20" s="569">
        <v>1</v>
      </c>
      <c r="E20" s="595"/>
      <c r="F20" s="595"/>
      <c r="G20" s="595"/>
      <c r="H20" s="551" t="s">
        <v>551</v>
      </c>
      <c r="I20" s="376">
        <v>0</v>
      </c>
      <c r="J20" s="348"/>
      <c r="K20" s="716">
        <v>1</v>
      </c>
      <c r="L20" s="344">
        <f t="shared" si="0"/>
        <v>0</v>
      </c>
      <c r="M20" s="345">
        <f t="shared" si="1"/>
        <v>1</v>
      </c>
      <c r="N20" s="530" t="str">
        <f>IF(M20&lt;=T$17,"T",IF(M20&lt;$Y$17,"R",IF(M20&gt;=$Y$17,"P")))</f>
        <v>P</v>
      </c>
      <c r="O20" s="348"/>
      <c r="P20" s="348" t="s">
        <v>547</v>
      </c>
      <c r="Q20" s="348" t="s">
        <v>367</v>
      </c>
      <c r="R20" s="613"/>
    </row>
    <row r="21" spans="1:21" ht="43.5">
      <c r="A21" s="847"/>
      <c r="B21" s="1410"/>
      <c r="C21" s="546" t="s">
        <v>603</v>
      </c>
      <c r="D21" s="569">
        <v>1</v>
      </c>
      <c r="E21" s="595"/>
      <c r="F21" s="595"/>
      <c r="G21" s="595"/>
      <c r="H21" s="551" t="s">
        <v>552</v>
      </c>
      <c r="I21" s="376">
        <v>0</v>
      </c>
      <c r="J21" s="348"/>
      <c r="K21" s="716">
        <v>1</v>
      </c>
      <c r="L21" s="344">
        <f t="shared" si="0"/>
        <v>0</v>
      </c>
      <c r="M21" s="345">
        <f t="shared" si="1"/>
        <v>1</v>
      </c>
      <c r="N21" s="530" t="str">
        <f t="shared" ref="N21:N25" si="2">IF(M21&lt;=T$17,"T",IF(M21&lt;$Y$17,"R",IF(M21&gt;=$Y$17,"P")))</f>
        <v>P</v>
      </c>
      <c r="O21" s="348"/>
      <c r="P21" s="348"/>
      <c r="Q21" s="348"/>
      <c r="R21" s="613"/>
    </row>
    <row r="22" spans="1:21" ht="29.25">
      <c r="A22" s="847"/>
      <c r="B22" s="1410"/>
      <c r="C22" s="726" t="s">
        <v>604</v>
      </c>
      <c r="D22" s="569">
        <v>1</v>
      </c>
      <c r="E22" s="595"/>
      <c r="F22" s="595"/>
      <c r="G22" s="595"/>
      <c r="H22" s="551" t="s">
        <v>553</v>
      </c>
      <c r="I22" s="376">
        <v>0</v>
      </c>
      <c r="J22" s="348"/>
      <c r="K22" s="716">
        <v>1</v>
      </c>
      <c r="L22" s="344">
        <f t="shared" si="0"/>
        <v>0</v>
      </c>
      <c r="M22" s="345">
        <f t="shared" si="1"/>
        <v>1</v>
      </c>
      <c r="N22" s="530" t="str">
        <f t="shared" si="2"/>
        <v>P</v>
      </c>
      <c r="O22" s="348"/>
      <c r="P22" s="348"/>
      <c r="Q22" s="348"/>
      <c r="R22" s="613"/>
    </row>
    <row r="23" spans="1:21">
      <c r="A23" s="847">
        <v>3</v>
      </c>
      <c r="B23" s="1410" t="s">
        <v>561</v>
      </c>
      <c r="C23" s="726" t="s">
        <v>605</v>
      </c>
      <c r="D23" s="736">
        <v>1</v>
      </c>
      <c r="E23" s="595"/>
      <c r="F23" s="595"/>
      <c r="G23" s="595"/>
      <c r="H23" s="551" t="s">
        <v>554</v>
      </c>
      <c r="I23" s="376">
        <v>0</v>
      </c>
      <c r="J23" s="348"/>
      <c r="K23" s="377">
        <v>1</v>
      </c>
      <c r="L23" s="344">
        <f t="shared" si="0"/>
        <v>0</v>
      </c>
      <c r="M23" s="345">
        <f t="shared" si="1"/>
        <v>1</v>
      </c>
      <c r="N23" s="530" t="str">
        <f t="shared" si="2"/>
        <v>P</v>
      </c>
      <c r="O23" s="348"/>
      <c r="P23" s="348" t="s">
        <v>547</v>
      </c>
      <c r="Q23" s="348" t="s">
        <v>367</v>
      </c>
      <c r="R23" s="613"/>
    </row>
    <row r="24" spans="1:21" ht="26.25" customHeight="1">
      <c r="A24" s="847"/>
      <c r="B24" s="1410"/>
      <c r="C24" s="551" t="s">
        <v>606</v>
      </c>
      <c r="D24" s="569">
        <v>1</v>
      </c>
      <c r="E24" s="595"/>
      <c r="F24" s="595"/>
      <c r="G24" s="595"/>
      <c r="H24" s="551" t="s">
        <v>555</v>
      </c>
      <c r="I24" s="376">
        <v>0</v>
      </c>
      <c r="J24" s="348"/>
      <c r="K24" s="716">
        <v>1</v>
      </c>
      <c r="L24" s="344">
        <f t="shared" si="0"/>
        <v>0</v>
      </c>
      <c r="M24" s="345">
        <f t="shared" si="1"/>
        <v>1</v>
      </c>
      <c r="N24" s="530" t="str">
        <f t="shared" si="2"/>
        <v>P</v>
      </c>
      <c r="O24" s="348"/>
      <c r="P24" s="348" t="s">
        <v>547</v>
      </c>
      <c r="Q24" s="348" t="s">
        <v>367</v>
      </c>
      <c r="R24" s="613"/>
    </row>
    <row r="25" spans="1:21" ht="18" customHeight="1" thickBot="1">
      <c r="A25" s="848"/>
      <c r="B25" s="1532"/>
      <c r="C25" s="682" t="s">
        <v>816</v>
      </c>
      <c r="D25" s="572">
        <v>1</v>
      </c>
      <c r="E25" s="730"/>
      <c r="F25" s="730"/>
      <c r="G25" s="730"/>
      <c r="H25" s="682" t="s">
        <v>556</v>
      </c>
      <c r="I25" s="737">
        <v>0</v>
      </c>
      <c r="J25" s="564"/>
      <c r="K25" s="565">
        <v>1</v>
      </c>
      <c r="L25" s="378">
        <f t="shared" si="0"/>
        <v>0</v>
      </c>
      <c r="M25" s="381">
        <f t="shared" si="1"/>
        <v>1</v>
      </c>
      <c r="N25" s="534" t="str">
        <f t="shared" si="2"/>
        <v>P</v>
      </c>
      <c r="O25" s="564"/>
      <c r="P25" s="564"/>
      <c r="Q25" s="564"/>
      <c r="R25" s="733" t="s">
        <v>739</v>
      </c>
    </row>
    <row r="26" spans="1:21">
      <c r="C26" s="165"/>
    </row>
    <row r="27" spans="1:21" ht="16.5">
      <c r="B27" s="61" t="s">
        <v>24</v>
      </c>
      <c r="C27" s="61"/>
      <c r="D27" s="61"/>
      <c r="E27" s="61"/>
      <c r="F27" s="47"/>
      <c r="G27" s="47"/>
      <c r="H27" s="47"/>
      <c r="I27" s="47"/>
      <c r="J27" s="47"/>
      <c r="K27" s="47"/>
      <c r="L27" s="47"/>
      <c r="M27" s="47"/>
      <c r="N27" s="47"/>
      <c r="O27" s="47"/>
      <c r="P27" s="47"/>
      <c r="Q27" s="47"/>
      <c r="R27" s="47"/>
      <c r="S27" s="47"/>
      <c r="T27" s="47"/>
      <c r="U27" s="47"/>
    </row>
    <row r="28" spans="1:21" ht="15.75">
      <c r="B28" s="47"/>
      <c r="C28" s="47"/>
      <c r="D28" s="47"/>
      <c r="E28" s="47"/>
      <c r="F28" s="47"/>
      <c r="G28" s="47"/>
      <c r="H28" s="47"/>
      <c r="I28" s="47"/>
      <c r="J28" s="47"/>
      <c r="K28" s="47"/>
      <c r="L28" s="47"/>
      <c r="M28" s="47"/>
      <c r="N28" s="47"/>
      <c r="O28" s="47"/>
      <c r="P28" s="47"/>
      <c r="Q28" s="47"/>
      <c r="R28" s="47"/>
      <c r="S28" s="47"/>
      <c r="T28" s="47"/>
      <c r="U28" s="47"/>
    </row>
    <row r="29" spans="1:21" ht="15.75">
      <c r="B29" s="1336"/>
      <c r="C29" s="1337"/>
      <c r="D29" s="1337"/>
      <c r="E29" s="1337"/>
      <c r="F29" s="1337"/>
      <c r="G29" s="1337"/>
      <c r="H29" s="1337"/>
      <c r="I29" s="1337"/>
      <c r="J29" s="1337"/>
      <c r="K29" s="1337"/>
      <c r="L29" s="1337"/>
      <c r="M29" s="1337"/>
      <c r="N29" s="1337"/>
      <c r="O29" s="1337"/>
      <c r="P29" s="1337"/>
      <c r="Q29" s="1337"/>
      <c r="R29" s="1337"/>
      <c r="S29" s="1337"/>
      <c r="T29" s="1337"/>
      <c r="U29" s="1338"/>
    </row>
    <row r="30" spans="1:21" ht="15.75">
      <c r="B30" s="1336"/>
      <c r="C30" s="1337"/>
      <c r="D30" s="1337"/>
      <c r="E30" s="1337"/>
      <c r="F30" s="1337"/>
      <c r="G30" s="1337"/>
      <c r="H30" s="1337"/>
      <c r="I30" s="1337"/>
      <c r="J30" s="1337"/>
      <c r="K30" s="1337"/>
      <c r="L30" s="1337"/>
      <c r="M30" s="1337"/>
      <c r="N30" s="1337"/>
      <c r="O30" s="1337"/>
      <c r="P30" s="1337"/>
      <c r="Q30" s="1337"/>
      <c r="R30" s="1337"/>
      <c r="S30" s="1337"/>
      <c r="T30" s="1337"/>
      <c r="U30" s="1338"/>
    </row>
    <row r="31" spans="1:21" ht="15.75">
      <c r="B31" s="1336"/>
      <c r="C31" s="1337"/>
      <c r="D31" s="1337"/>
      <c r="E31" s="1337"/>
      <c r="F31" s="1337"/>
      <c r="G31" s="1337"/>
      <c r="H31" s="1337"/>
      <c r="I31" s="1337"/>
      <c r="J31" s="1337"/>
      <c r="K31" s="1337"/>
      <c r="L31" s="1337"/>
      <c r="M31" s="1337"/>
      <c r="N31" s="1337"/>
      <c r="O31" s="1337"/>
      <c r="P31" s="1337"/>
      <c r="Q31" s="1337"/>
      <c r="R31" s="1337"/>
      <c r="S31" s="1337"/>
      <c r="T31" s="1337"/>
      <c r="U31" s="1338"/>
    </row>
    <row r="32" spans="1:21" ht="15.75">
      <c r="B32" s="1336"/>
      <c r="C32" s="1337"/>
      <c r="D32" s="1337"/>
      <c r="E32" s="1337"/>
      <c r="F32" s="1337"/>
      <c r="G32" s="1337"/>
      <c r="H32" s="1337"/>
      <c r="I32" s="1337"/>
      <c r="J32" s="1337"/>
      <c r="K32" s="1337"/>
      <c r="L32" s="1337"/>
      <c r="M32" s="1337"/>
      <c r="N32" s="1337"/>
      <c r="O32" s="1337"/>
      <c r="P32" s="1337"/>
      <c r="Q32" s="1337"/>
      <c r="R32" s="1337"/>
      <c r="S32" s="1337"/>
      <c r="T32" s="1337"/>
      <c r="U32" s="1338"/>
    </row>
    <row r="33" spans="2:21" ht="15.75">
      <c r="B33" s="1336"/>
      <c r="C33" s="1337"/>
      <c r="D33" s="1337"/>
      <c r="E33" s="1337"/>
      <c r="F33" s="1337"/>
      <c r="G33" s="1337"/>
      <c r="H33" s="1337"/>
      <c r="I33" s="1337"/>
      <c r="J33" s="1337"/>
      <c r="K33" s="1337"/>
      <c r="L33" s="1337"/>
      <c r="M33" s="1337"/>
      <c r="N33" s="1337"/>
      <c r="O33" s="1337"/>
      <c r="P33" s="1337"/>
      <c r="Q33" s="1337"/>
      <c r="R33" s="1337"/>
      <c r="S33" s="1337"/>
      <c r="T33" s="1337"/>
      <c r="U33" s="1338"/>
    </row>
    <row r="34" spans="2:21" ht="15.75">
      <c r="B34" s="1336"/>
      <c r="C34" s="1337"/>
      <c r="D34" s="1337"/>
      <c r="E34" s="1337"/>
      <c r="F34" s="1337"/>
      <c r="G34" s="1337"/>
      <c r="H34" s="1337"/>
      <c r="I34" s="1337"/>
      <c r="J34" s="1337"/>
      <c r="K34" s="1337"/>
      <c r="L34" s="1337"/>
      <c r="M34" s="1337"/>
      <c r="N34" s="1337"/>
      <c r="O34" s="1337"/>
      <c r="P34" s="1337"/>
      <c r="Q34" s="1337"/>
      <c r="R34" s="1337"/>
      <c r="S34" s="1337"/>
      <c r="T34" s="1337"/>
      <c r="U34" s="1338"/>
    </row>
    <row r="35" spans="2:21" ht="15.75">
      <c r="B35" s="1336"/>
      <c r="C35" s="1337"/>
      <c r="D35" s="1337"/>
      <c r="E35" s="1337"/>
      <c r="F35" s="1337"/>
      <c r="G35" s="1337"/>
      <c r="H35" s="1337"/>
      <c r="I35" s="1337"/>
      <c r="J35" s="1337"/>
      <c r="K35" s="1337"/>
      <c r="L35" s="1337"/>
      <c r="M35" s="1337"/>
      <c r="N35" s="1337"/>
      <c r="O35" s="1337"/>
      <c r="P35" s="1337"/>
      <c r="Q35" s="1337"/>
      <c r="R35" s="1337"/>
      <c r="S35" s="1337"/>
      <c r="T35" s="1337"/>
      <c r="U35" s="1338"/>
    </row>
    <row r="36" spans="2:21" ht="15.75">
      <c r="B36" s="1336"/>
      <c r="C36" s="1337"/>
      <c r="D36" s="1337"/>
      <c r="E36" s="1337"/>
      <c r="F36" s="1337"/>
      <c r="G36" s="1337"/>
      <c r="H36" s="1337"/>
      <c r="I36" s="1337"/>
      <c r="J36" s="1337"/>
      <c r="K36" s="1337"/>
      <c r="L36" s="1337"/>
      <c r="M36" s="1337"/>
      <c r="N36" s="1337"/>
      <c r="O36" s="1337"/>
      <c r="P36" s="1337"/>
      <c r="Q36" s="1337"/>
      <c r="R36" s="1337"/>
      <c r="S36" s="1337"/>
      <c r="T36" s="1337"/>
      <c r="U36" s="1338"/>
    </row>
    <row r="37" spans="2:21" ht="15.75">
      <c r="B37" s="1336"/>
      <c r="C37" s="1337"/>
      <c r="D37" s="1337"/>
      <c r="E37" s="1337"/>
      <c r="F37" s="1337"/>
      <c r="G37" s="1337"/>
      <c r="H37" s="1337"/>
      <c r="I37" s="1337"/>
      <c r="J37" s="1337"/>
      <c r="K37" s="1337"/>
      <c r="L37" s="1337"/>
      <c r="M37" s="1337"/>
      <c r="N37" s="1337"/>
      <c r="O37" s="1337"/>
      <c r="P37" s="1337"/>
      <c r="Q37" s="1337"/>
      <c r="R37" s="1337"/>
      <c r="S37" s="1337"/>
      <c r="T37" s="1337"/>
      <c r="U37" s="1338"/>
    </row>
    <row r="38" spans="2:21" ht="15.75">
      <c r="B38" s="1336"/>
      <c r="C38" s="1337"/>
      <c r="D38" s="1337"/>
      <c r="E38" s="1337"/>
      <c r="F38" s="1337"/>
      <c r="G38" s="1337"/>
      <c r="H38" s="1337"/>
      <c r="I38" s="1337"/>
      <c r="J38" s="1337"/>
      <c r="K38" s="1337"/>
      <c r="L38" s="1337"/>
      <c r="M38" s="1337"/>
      <c r="N38" s="1337"/>
      <c r="O38" s="1337"/>
      <c r="P38" s="1337"/>
      <c r="Q38" s="1337"/>
      <c r="R38" s="1337"/>
      <c r="S38" s="1337"/>
      <c r="T38" s="1337"/>
      <c r="U38" s="1338"/>
    </row>
    <row r="39" spans="2:21" ht="15.75">
      <c r="B39" s="1336"/>
      <c r="C39" s="1337"/>
      <c r="D39" s="1337"/>
      <c r="E39" s="1337"/>
      <c r="F39" s="1337"/>
      <c r="G39" s="1337"/>
      <c r="H39" s="1337"/>
      <c r="I39" s="1337"/>
      <c r="J39" s="1337"/>
      <c r="K39" s="1337"/>
      <c r="L39" s="1337"/>
      <c r="M39" s="1337"/>
      <c r="N39" s="1337"/>
      <c r="O39" s="1337"/>
      <c r="P39" s="1337"/>
      <c r="Q39" s="1337"/>
      <c r="R39" s="1337"/>
      <c r="S39" s="1337"/>
      <c r="T39" s="1337"/>
      <c r="U39" s="1338"/>
    </row>
  </sheetData>
  <mergeCells count="46">
    <mergeCell ref="B39:U39"/>
    <mergeCell ref="B34:U34"/>
    <mergeCell ref="B35:U35"/>
    <mergeCell ref="B36:U36"/>
    <mergeCell ref="B37:U37"/>
    <mergeCell ref="B38:U38"/>
    <mergeCell ref="B29:U29"/>
    <mergeCell ref="B30:U30"/>
    <mergeCell ref="B31:U31"/>
    <mergeCell ref="B32:U32"/>
    <mergeCell ref="B33:U33"/>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A6:C6"/>
    <mergeCell ref="D6:K6"/>
    <mergeCell ref="A7:C7"/>
    <mergeCell ref="D7:K7"/>
    <mergeCell ref="B16:B18"/>
    <mergeCell ref="K13:K14"/>
    <mergeCell ref="B23:B25"/>
    <mergeCell ref="B19:B22"/>
    <mergeCell ref="A23:A25"/>
    <mergeCell ref="A16:A18"/>
    <mergeCell ref="A19:A22"/>
    <mergeCell ref="L13:N13"/>
    <mergeCell ref="O13:O14"/>
    <mergeCell ref="P13:P14"/>
    <mergeCell ref="A13:A14"/>
    <mergeCell ref="B13:B14"/>
    <mergeCell ref="C13:C14"/>
    <mergeCell ref="D13:G13"/>
    <mergeCell ref="H13:H14"/>
  </mergeCells>
  <conditionalFormatting sqref="N16">
    <cfRule type="iconSet" priority="20">
      <iconSet iconSet="3Symbols2">
        <cfvo type="percent" val="0"/>
        <cfvo type="percent" val="0.74"/>
        <cfvo type="percent" val="0.85"/>
      </iconSet>
    </cfRule>
  </conditionalFormatting>
  <conditionalFormatting sqref="N16:N25">
    <cfRule type="containsText" dxfId="8" priority="1" stopIfTrue="1" operator="containsText" text="P">
      <formula>NOT(ISERROR(SEARCH("P",N16)))</formula>
    </cfRule>
    <cfRule type="containsText" dxfId="7" priority="2" stopIfTrue="1" operator="containsText" text="R">
      <formula>NOT(ISERROR(SEARCH("R",N16)))</formula>
    </cfRule>
    <cfRule type="containsText" dxfId="6" priority="3" operator="containsText" text="T">
      <formula>NOT(ISERROR(SEARCH("T",N16)))</formula>
    </cfRule>
  </conditionalFormatting>
  <conditionalFormatting sqref="N17">
    <cfRule type="iconSet" priority="16">
      <iconSet iconSet="3Symbols2">
        <cfvo type="percent" val="0"/>
        <cfvo type="percent" val="0.74"/>
        <cfvo type="percent" val="0.85"/>
      </iconSet>
    </cfRule>
  </conditionalFormatting>
  <conditionalFormatting sqref="N18">
    <cfRule type="iconSet" priority="12">
      <iconSet iconSet="3Symbols2">
        <cfvo type="percent" val="0"/>
        <cfvo type="percent" val="0.74"/>
        <cfvo type="percent" val="0.85"/>
      </iconSet>
    </cfRule>
  </conditionalFormatting>
  <conditionalFormatting sqref="N19">
    <cfRule type="iconSet" priority="8">
      <iconSet iconSet="3Symbols2">
        <cfvo type="percent" val="0"/>
        <cfvo type="percent" val="0.74"/>
        <cfvo type="percent" val="0.85"/>
      </iconSet>
    </cfRule>
  </conditionalFormatting>
  <conditionalFormatting sqref="N20:N25">
    <cfRule type="iconSet" priority="385">
      <iconSet iconSet="3Symbols2">
        <cfvo type="percent" val="0"/>
        <cfvo type="percent" val="0.74"/>
        <cfvo type="percent" val="0.85"/>
      </iconSet>
    </cfRule>
  </conditionalFormatting>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D5271-BA09-433F-BABE-C0F6AAA35A55}">
  <dimension ref="A1:T33"/>
  <sheetViews>
    <sheetView topLeftCell="A7" workbookViewId="0">
      <selection activeCell="A16" sqref="A16:S19"/>
    </sheetView>
  </sheetViews>
  <sheetFormatPr baseColWidth="10" defaultRowHeight="15"/>
  <cols>
    <col min="1" max="1" width="6.7109375" customWidth="1"/>
    <col min="2" max="2" width="16.7109375" customWidth="1"/>
    <col min="3" max="3" width="24.28515625" customWidth="1"/>
    <col min="4" max="4" width="39.140625" customWidth="1"/>
    <col min="5" max="5" width="6" customWidth="1"/>
    <col min="6" max="6" width="6.5703125" customWidth="1"/>
    <col min="7" max="7" width="7.28515625" customWidth="1"/>
    <col min="8" max="8" width="7.7109375" customWidth="1"/>
    <col min="9" max="9" width="44.5703125" customWidth="1"/>
    <col min="10" max="10" width="15.140625" customWidth="1"/>
    <col min="11" max="11" width="15.42578125" customWidth="1"/>
    <col min="16" max="16" width="16.28515625" customWidth="1"/>
    <col min="17" max="17" width="14.42578125" customWidth="1"/>
    <col min="18" max="18" width="15.85546875" customWidth="1"/>
    <col min="19" max="19" width="17" customWidth="1"/>
  </cols>
  <sheetData>
    <row r="1" spans="1:19" ht="16.5" thickBot="1">
      <c r="A1" s="1020"/>
      <c r="B1" s="1021"/>
      <c r="C1" s="1021"/>
      <c r="D1" s="1022"/>
      <c r="E1" s="1746" t="s">
        <v>18</v>
      </c>
      <c r="F1" s="1747"/>
      <c r="G1" s="1747"/>
      <c r="H1" s="1747"/>
      <c r="I1" s="1747"/>
      <c r="J1" s="1747"/>
      <c r="K1" s="1747"/>
      <c r="L1" s="1748"/>
      <c r="M1" s="1032" t="s">
        <v>512</v>
      </c>
      <c r="N1" s="1033"/>
      <c r="O1" s="1033"/>
      <c r="P1" s="1033"/>
      <c r="Q1" s="1033"/>
      <c r="R1" s="1033"/>
      <c r="S1" s="1263"/>
    </row>
    <row r="2" spans="1:19" ht="42.75" customHeight="1" thickBot="1">
      <c r="A2" s="1023"/>
      <c r="B2" s="1024"/>
      <c r="C2" s="1024"/>
      <c r="D2" s="1025"/>
      <c r="E2" s="1749" t="s">
        <v>17</v>
      </c>
      <c r="F2" s="1750"/>
      <c r="G2" s="1750"/>
      <c r="H2" s="1750"/>
      <c r="I2" s="1750"/>
      <c r="J2" s="1750"/>
      <c r="K2" s="1750"/>
      <c r="L2" s="1751"/>
      <c r="M2" s="1040" t="s">
        <v>23</v>
      </c>
      <c r="N2" s="1041"/>
      <c r="O2" s="1041"/>
      <c r="P2" s="1041"/>
      <c r="Q2" s="1041"/>
      <c r="R2" s="1041"/>
      <c r="S2" s="1270"/>
    </row>
    <row r="3" spans="1:19" ht="25.5" customHeight="1" thickBot="1">
      <c r="A3" s="1026"/>
      <c r="B3" s="1027"/>
      <c r="C3" s="1027"/>
      <c r="D3" s="1028"/>
      <c r="E3" s="1267"/>
      <c r="F3" s="1268"/>
      <c r="G3" s="1268"/>
      <c r="H3" s="1268"/>
      <c r="I3" s="1268"/>
      <c r="J3" s="1268"/>
      <c r="K3" s="1268"/>
      <c r="L3" s="1269"/>
      <c r="M3" s="1042" t="s">
        <v>8</v>
      </c>
      <c r="N3" s="1043"/>
      <c r="O3" s="1043"/>
      <c r="P3" s="1043"/>
      <c r="Q3" s="1043"/>
      <c r="R3" s="1043"/>
      <c r="S3" s="1271"/>
    </row>
    <row r="4" spans="1:19">
      <c r="A4" s="135"/>
      <c r="B4" s="135"/>
      <c r="C4" s="135"/>
      <c r="D4" s="135"/>
      <c r="E4" s="135"/>
      <c r="F4" s="135"/>
      <c r="G4" s="135"/>
      <c r="H4" s="135"/>
      <c r="I4" s="136"/>
      <c r="J4" s="136"/>
      <c r="K4" s="137"/>
      <c r="L4" s="137"/>
      <c r="M4" s="137"/>
      <c r="N4" s="137"/>
      <c r="O4" s="137"/>
      <c r="P4" s="137"/>
      <c r="Q4" s="137"/>
      <c r="R4" s="137"/>
      <c r="S4" s="137"/>
    </row>
    <row r="5" spans="1:19">
      <c r="A5" s="1048" t="s">
        <v>10</v>
      </c>
      <c r="B5" s="1048"/>
      <c r="C5" s="1048"/>
      <c r="D5" s="1048"/>
      <c r="E5" s="873" t="s">
        <v>667</v>
      </c>
      <c r="F5" s="874"/>
      <c r="G5" s="874"/>
      <c r="H5" s="874"/>
      <c r="I5" s="874"/>
      <c r="J5" s="874"/>
      <c r="K5" s="874"/>
      <c r="L5" s="875"/>
      <c r="M5" s="137"/>
      <c r="N5" s="137"/>
      <c r="O5" s="137"/>
      <c r="P5" s="137"/>
      <c r="Q5" s="137"/>
      <c r="R5" s="137"/>
      <c r="S5" s="137"/>
    </row>
    <row r="6" spans="1:19">
      <c r="A6" s="1048" t="s">
        <v>25</v>
      </c>
      <c r="B6" s="1048"/>
      <c r="C6" s="1048"/>
      <c r="D6" s="1048"/>
      <c r="E6" s="873">
        <v>2025</v>
      </c>
      <c r="F6" s="874"/>
      <c r="G6" s="874"/>
      <c r="H6" s="874"/>
      <c r="I6" s="874"/>
      <c r="J6" s="874"/>
      <c r="K6" s="874"/>
      <c r="L6" s="875"/>
      <c r="M6" s="137"/>
      <c r="N6" s="137"/>
      <c r="O6" s="137"/>
      <c r="P6" s="137"/>
      <c r="Q6" s="137"/>
      <c r="R6" s="137"/>
      <c r="S6" s="137"/>
    </row>
    <row r="7" spans="1:19">
      <c r="A7" s="1048" t="s">
        <v>6</v>
      </c>
      <c r="B7" s="1048"/>
      <c r="C7" s="1048"/>
      <c r="D7" s="1048"/>
      <c r="E7" s="873" t="s">
        <v>745</v>
      </c>
      <c r="F7" s="874"/>
      <c r="G7" s="874"/>
      <c r="H7" s="874"/>
      <c r="I7" s="874"/>
      <c r="J7" s="874"/>
      <c r="K7" s="874"/>
      <c r="L7" s="875"/>
      <c r="M7" s="137"/>
      <c r="N7" s="137"/>
      <c r="O7" s="137"/>
      <c r="P7" s="137"/>
      <c r="Q7" s="137"/>
      <c r="R7" s="137"/>
      <c r="S7" s="137"/>
    </row>
    <row r="8" spans="1:19">
      <c r="A8" s="1048" t="s">
        <v>7</v>
      </c>
      <c r="B8" s="1048"/>
      <c r="C8" s="1048"/>
      <c r="D8" s="1048"/>
      <c r="E8" s="873" t="s">
        <v>817</v>
      </c>
      <c r="F8" s="874"/>
      <c r="G8" s="874"/>
      <c r="H8" s="874"/>
      <c r="I8" s="874"/>
      <c r="J8" s="874"/>
      <c r="K8" s="874"/>
      <c r="L8" s="875"/>
      <c r="M8" s="137"/>
      <c r="N8" s="137"/>
      <c r="O8" s="137"/>
      <c r="P8" s="137"/>
      <c r="Q8" s="137"/>
      <c r="R8" s="137"/>
      <c r="S8" s="137"/>
    </row>
    <row r="9" spans="1:19" ht="15.75" thickBot="1">
      <c r="A9" s="138"/>
      <c r="B9" s="138"/>
      <c r="C9" s="138"/>
      <c r="D9" s="138"/>
      <c r="E9" s="138"/>
      <c r="F9" s="138"/>
      <c r="G9" s="138"/>
      <c r="H9" s="138"/>
      <c r="I9" s="136"/>
      <c r="J9" s="136"/>
      <c r="K9" s="136"/>
      <c r="L9" s="136"/>
      <c r="M9" s="137"/>
      <c r="N9" s="137"/>
      <c r="O9" s="137"/>
      <c r="P9" s="137"/>
      <c r="Q9" s="137"/>
      <c r="R9" s="137"/>
      <c r="S9" s="137"/>
    </row>
    <row r="10" spans="1:19" ht="32.25" thickBot="1">
      <c r="A10" s="1049" t="s">
        <v>9</v>
      </c>
      <c r="B10" s="1050"/>
      <c r="C10" s="1050"/>
      <c r="D10" s="1050"/>
      <c r="E10" s="1050"/>
      <c r="F10" s="1050"/>
      <c r="G10" s="1050"/>
      <c r="H10" s="1050"/>
      <c r="I10" s="1050"/>
      <c r="J10" s="1050"/>
      <c r="K10" s="1050"/>
      <c r="L10" s="1050"/>
      <c r="M10" s="1050"/>
      <c r="N10" s="1050"/>
      <c r="O10" s="1050"/>
      <c r="P10" s="1050"/>
      <c r="Q10" s="1050"/>
      <c r="R10" s="1050"/>
      <c r="S10" s="1051"/>
    </row>
    <row r="11" spans="1:19" ht="16.5" thickBot="1">
      <c r="A11" s="139"/>
      <c r="B11" s="140"/>
      <c r="C11" s="140"/>
      <c r="D11" s="140"/>
      <c r="E11" s="140"/>
      <c r="F11" s="140"/>
      <c r="G11" s="140"/>
      <c r="H11" s="140"/>
      <c r="I11" s="140"/>
      <c r="J11" s="140"/>
      <c r="K11" s="140"/>
      <c r="L11" s="140"/>
      <c r="M11" s="140"/>
      <c r="N11" s="140"/>
      <c r="O11" s="140"/>
      <c r="P11" s="140"/>
      <c r="Q11" s="140"/>
      <c r="R11" s="140"/>
      <c r="S11" s="141"/>
    </row>
    <row r="12" spans="1:19" ht="27" thickBot="1">
      <c r="A12" s="1052" t="s">
        <v>16</v>
      </c>
      <c r="B12" s="1053"/>
      <c r="C12" s="1053"/>
      <c r="D12" s="1053"/>
      <c r="E12" s="1053"/>
      <c r="F12" s="1053"/>
      <c r="G12" s="1053"/>
      <c r="H12" s="1053"/>
      <c r="I12" s="1053"/>
      <c r="J12" s="1053"/>
      <c r="K12" s="1054"/>
      <c r="L12" s="1055" t="s">
        <v>1</v>
      </c>
      <c r="M12" s="1055"/>
      <c r="N12" s="1055"/>
      <c r="O12" s="1055"/>
      <c r="P12" s="1055"/>
      <c r="Q12" s="1055"/>
      <c r="R12" s="1055"/>
      <c r="S12" s="1056"/>
    </row>
    <row r="13" spans="1:19" ht="25.5" customHeight="1" thickBot="1">
      <c r="A13" s="1044" t="s">
        <v>27</v>
      </c>
      <c r="B13" s="1774" t="s">
        <v>674</v>
      </c>
      <c r="C13" s="1044" t="s">
        <v>26</v>
      </c>
      <c r="D13" s="1046" t="s">
        <v>19</v>
      </c>
      <c r="E13" s="1061" t="s">
        <v>11</v>
      </c>
      <c r="F13" s="1062"/>
      <c r="G13" s="1062"/>
      <c r="H13" s="1063"/>
      <c r="I13" s="1064" t="s">
        <v>20</v>
      </c>
      <c r="J13" s="1064" t="s">
        <v>21</v>
      </c>
      <c r="K13" s="1064" t="s">
        <v>2</v>
      </c>
      <c r="L13" s="1068" t="s">
        <v>22</v>
      </c>
      <c r="M13" s="1070" t="s">
        <v>3</v>
      </c>
      <c r="N13" s="1071"/>
      <c r="O13" s="1072"/>
      <c r="P13" s="1081" t="s">
        <v>4</v>
      </c>
      <c r="Q13" s="1057" t="s">
        <v>5</v>
      </c>
      <c r="R13" s="142" t="s">
        <v>29</v>
      </c>
      <c r="S13" s="1059" t="s">
        <v>0</v>
      </c>
    </row>
    <row r="14" spans="1:19" ht="42.75" customHeight="1" thickBot="1">
      <c r="A14" s="1045"/>
      <c r="B14" s="1775"/>
      <c r="C14" s="1045"/>
      <c r="D14" s="1047"/>
      <c r="E14" s="143" t="s">
        <v>12</v>
      </c>
      <c r="F14" s="143" t="s">
        <v>13</v>
      </c>
      <c r="G14" s="143" t="s">
        <v>14</v>
      </c>
      <c r="H14" s="143" t="s">
        <v>15</v>
      </c>
      <c r="I14" s="1065"/>
      <c r="J14" s="1065"/>
      <c r="K14" s="1065"/>
      <c r="L14" s="1069"/>
      <c r="M14" s="144" t="s">
        <v>30</v>
      </c>
      <c r="N14" s="145" t="s">
        <v>28</v>
      </c>
      <c r="O14" s="146" t="s">
        <v>31</v>
      </c>
      <c r="P14" s="1082"/>
      <c r="Q14" s="1058"/>
      <c r="R14" s="147"/>
      <c r="S14" s="1060"/>
    </row>
    <row r="15" spans="1:19" ht="15.75" thickBot="1">
      <c r="A15" s="135"/>
      <c r="B15" s="135"/>
      <c r="C15" s="135"/>
      <c r="D15" s="135"/>
      <c r="E15" s="135"/>
      <c r="F15" s="135"/>
      <c r="G15" s="135"/>
      <c r="H15" s="135"/>
      <c r="I15" s="135"/>
      <c r="J15" s="135"/>
      <c r="K15" s="162"/>
      <c r="L15" s="135"/>
      <c r="P15" s="135"/>
      <c r="Q15" s="135"/>
      <c r="R15" s="135"/>
      <c r="S15" s="135"/>
    </row>
    <row r="16" spans="1:19" ht="31.5" customHeight="1">
      <c r="A16" s="1127">
        <v>1</v>
      </c>
      <c r="B16" s="944" t="s">
        <v>328</v>
      </c>
      <c r="C16" s="944" t="s">
        <v>426</v>
      </c>
      <c r="D16" s="340" t="s">
        <v>668</v>
      </c>
      <c r="E16" s="738">
        <v>1</v>
      </c>
      <c r="F16" s="739"/>
      <c r="G16" s="738"/>
      <c r="H16" s="738"/>
      <c r="I16" s="724" t="s">
        <v>977</v>
      </c>
      <c r="J16" s="704">
        <v>0</v>
      </c>
      <c r="K16" s="740">
        <v>0</v>
      </c>
      <c r="L16" s="606">
        <v>1</v>
      </c>
      <c r="M16" s="369">
        <v>0</v>
      </c>
      <c r="N16" s="370">
        <v>100</v>
      </c>
      <c r="O16" s="528" t="str">
        <f>IF(N16&lt;=U$17,"T",IF(N16&lt;$Z$17,"R",IF(N16&gt;=$Z$17,"P")))</f>
        <v>P</v>
      </c>
      <c r="P16" s="741">
        <v>1</v>
      </c>
      <c r="Q16" s="724" t="s">
        <v>669</v>
      </c>
      <c r="R16" s="724" t="s">
        <v>670</v>
      </c>
      <c r="S16" s="742" t="s">
        <v>671</v>
      </c>
    </row>
    <row r="17" spans="1:20" ht="42.75" customHeight="1">
      <c r="A17" s="1128"/>
      <c r="B17" s="945"/>
      <c r="C17" s="945"/>
      <c r="D17" s="342" t="s">
        <v>974</v>
      </c>
      <c r="E17" s="743">
        <v>1</v>
      </c>
      <c r="F17" s="744"/>
      <c r="G17" s="744"/>
      <c r="H17" s="744"/>
      <c r="I17" s="551" t="s">
        <v>672</v>
      </c>
      <c r="J17" s="745">
        <v>0</v>
      </c>
      <c r="K17" s="746">
        <v>0</v>
      </c>
      <c r="L17" s="643">
        <v>1</v>
      </c>
      <c r="M17" s="344">
        <v>0</v>
      </c>
      <c r="N17" s="345">
        <v>0.1</v>
      </c>
      <c r="O17" s="530" t="str">
        <f t="shared" ref="O17:O19" si="0">IF(N17&lt;=U$17,"T",IF(N17&lt;$Z$17,"R",IF(N17&gt;=$Z$17,"P")))</f>
        <v>P</v>
      </c>
      <c r="P17" s="678">
        <v>1</v>
      </c>
      <c r="Q17" s="677" t="s">
        <v>669</v>
      </c>
      <c r="R17" s="677" t="s">
        <v>980</v>
      </c>
      <c r="S17" s="679" t="s">
        <v>981</v>
      </c>
    </row>
    <row r="18" spans="1:20" ht="72">
      <c r="A18" s="1128"/>
      <c r="B18" s="945"/>
      <c r="C18" s="945"/>
      <c r="D18" s="342" t="s">
        <v>975</v>
      </c>
      <c r="E18" s="743">
        <v>1</v>
      </c>
      <c r="F18" s="551"/>
      <c r="G18" s="551"/>
      <c r="H18" s="551"/>
      <c r="I18" s="551" t="s">
        <v>978</v>
      </c>
      <c r="J18" s="745">
        <v>0</v>
      </c>
      <c r="K18" s="746">
        <v>0</v>
      </c>
      <c r="L18" s="643">
        <v>1</v>
      </c>
      <c r="M18" s="344">
        <v>0</v>
      </c>
      <c r="N18" s="345">
        <v>1</v>
      </c>
      <c r="O18" s="530" t="str">
        <f t="shared" si="0"/>
        <v>P</v>
      </c>
      <c r="P18" s="678">
        <v>1</v>
      </c>
      <c r="Q18" s="551" t="s">
        <v>982</v>
      </c>
      <c r="R18" s="551" t="s">
        <v>983</v>
      </c>
      <c r="S18" s="679" t="s">
        <v>984</v>
      </c>
    </row>
    <row r="19" spans="1:20" ht="129" thickBot="1">
      <c r="A19" s="1129"/>
      <c r="B19" s="965"/>
      <c r="C19" s="965"/>
      <c r="D19" s="747" t="s">
        <v>976</v>
      </c>
      <c r="E19" s="748">
        <v>0.9</v>
      </c>
      <c r="F19" s="682"/>
      <c r="G19" s="682"/>
      <c r="H19" s="682"/>
      <c r="I19" s="747" t="s">
        <v>979</v>
      </c>
      <c r="J19" s="749">
        <v>0</v>
      </c>
      <c r="K19" s="750">
        <v>0</v>
      </c>
      <c r="L19" s="751">
        <v>0.9</v>
      </c>
      <c r="M19" s="378">
        <v>0</v>
      </c>
      <c r="N19" s="381">
        <v>1</v>
      </c>
      <c r="O19" s="534" t="str">
        <f t="shared" si="0"/>
        <v>P</v>
      </c>
      <c r="P19" s="752">
        <v>0.9</v>
      </c>
      <c r="Q19" s="747" t="s">
        <v>985</v>
      </c>
      <c r="R19" s="747" t="s">
        <v>986</v>
      </c>
      <c r="S19" s="753" t="s">
        <v>987</v>
      </c>
    </row>
    <row r="21" spans="1:20" ht="16.5">
      <c r="A21" s="61" t="s">
        <v>24</v>
      </c>
      <c r="B21" s="61"/>
      <c r="C21" s="61"/>
      <c r="D21" s="61"/>
      <c r="E21" s="47"/>
      <c r="F21" s="47"/>
      <c r="G21" s="47"/>
      <c r="H21" s="47"/>
      <c r="I21" s="47"/>
      <c r="J21" s="47"/>
      <c r="K21" s="47"/>
      <c r="L21" s="47"/>
      <c r="M21" s="47"/>
      <c r="N21" s="47"/>
      <c r="O21" s="47"/>
      <c r="P21" s="47"/>
      <c r="Q21" s="47"/>
      <c r="R21" s="47"/>
      <c r="S21" s="47"/>
      <c r="T21" s="47"/>
    </row>
    <row r="22" spans="1:20" ht="15.75">
      <c r="A22" s="47"/>
      <c r="B22" s="47"/>
      <c r="C22" s="47"/>
      <c r="D22" s="47"/>
      <c r="E22" s="47"/>
      <c r="F22" s="47"/>
      <c r="G22" s="47"/>
      <c r="H22" s="47"/>
      <c r="I22" s="47"/>
      <c r="J22" s="47"/>
      <c r="K22" s="47"/>
      <c r="L22" s="47"/>
      <c r="M22" s="47"/>
      <c r="N22" s="47"/>
      <c r="O22" s="47"/>
      <c r="P22" s="47"/>
      <c r="Q22" s="47"/>
      <c r="R22" s="47"/>
      <c r="S22" s="47"/>
      <c r="T22" s="47"/>
    </row>
    <row r="23" spans="1:20" ht="15.75">
      <c r="A23" s="1336"/>
      <c r="B23" s="1337"/>
      <c r="C23" s="1337"/>
      <c r="D23" s="1337"/>
      <c r="E23" s="1337"/>
      <c r="F23" s="1337"/>
      <c r="G23" s="1337"/>
      <c r="H23" s="1337"/>
      <c r="I23" s="1337"/>
      <c r="J23" s="1337"/>
      <c r="K23" s="1337"/>
      <c r="L23" s="1337"/>
      <c r="M23" s="1337"/>
      <c r="N23" s="1337"/>
      <c r="O23" s="1337"/>
      <c r="P23" s="1337"/>
      <c r="Q23" s="1337"/>
      <c r="R23" s="1337"/>
      <c r="S23" s="1337"/>
      <c r="T23" s="1338"/>
    </row>
    <row r="24" spans="1:20" ht="15.75">
      <c r="A24" s="1336"/>
      <c r="B24" s="1337"/>
      <c r="C24" s="1337"/>
      <c r="D24" s="1337"/>
      <c r="E24" s="1337"/>
      <c r="F24" s="1337"/>
      <c r="G24" s="1337"/>
      <c r="H24" s="1337"/>
      <c r="I24" s="1337"/>
      <c r="J24" s="1337"/>
      <c r="K24" s="1337"/>
      <c r="L24" s="1337"/>
      <c r="M24" s="1337"/>
      <c r="N24" s="1337"/>
      <c r="O24" s="1337"/>
      <c r="P24" s="1337"/>
      <c r="Q24" s="1337"/>
      <c r="R24" s="1337"/>
      <c r="S24" s="1337"/>
      <c r="T24" s="1338"/>
    </row>
    <row r="25" spans="1:20" ht="15.75">
      <c r="A25" s="1336"/>
      <c r="B25" s="1337"/>
      <c r="C25" s="1337"/>
      <c r="D25" s="1337"/>
      <c r="E25" s="1337"/>
      <c r="F25" s="1337"/>
      <c r="G25" s="1337"/>
      <c r="H25" s="1337"/>
      <c r="I25" s="1337"/>
      <c r="J25" s="1337"/>
      <c r="K25" s="1337"/>
      <c r="L25" s="1337"/>
      <c r="M25" s="1337"/>
      <c r="N25" s="1337"/>
      <c r="O25" s="1337"/>
      <c r="P25" s="1337"/>
      <c r="Q25" s="1337"/>
      <c r="R25" s="1337"/>
      <c r="S25" s="1337"/>
      <c r="T25" s="1338"/>
    </row>
    <row r="26" spans="1:20" ht="15.75">
      <c r="A26" s="1336"/>
      <c r="B26" s="1337"/>
      <c r="C26" s="1337"/>
      <c r="D26" s="1337"/>
      <c r="E26" s="1337"/>
      <c r="F26" s="1337"/>
      <c r="G26" s="1337"/>
      <c r="H26" s="1337"/>
      <c r="I26" s="1337"/>
      <c r="J26" s="1337"/>
      <c r="K26" s="1337"/>
      <c r="L26" s="1337"/>
      <c r="M26" s="1337"/>
      <c r="N26" s="1337"/>
      <c r="O26" s="1337"/>
      <c r="P26" s="1337"/>
      <c r="Q26" s="1337"/>
      <c r="R26" s="1337"/>
      <c r="S26" s="1337"/>
      <c r="T26" s="1338"/>
    </row>
    <row r="27" spans="1:20" ht="15.75">
      <c r="A27" s="1336"/>
      <c r="B27" s="1337"/>
      <c r="C27" s="1337"/>
      <c r="D27" s="1337"/>
      <c r="E27" s="1337"/>
      <c r="F27" s="1337"/>
      <c r="G27" s="1337"/>
      <c r="H27" s="1337"/>
      <c r="I27" s="1337"/>
      <c r="J27" s="1337"/>
      <c r="K27" s="1337"/>
      <c r="L27" s="1337"/>
      <c r="M27" s="1337"/>
      <c r="N27" s="1337"/>
      <c r="O27" s="1337"/>
      <c r="P27" s="1337"/>
      <c r="Q27" s="1337"/>
      <c r="R27" s="1337"/>
      <c r="S27" s="1337"/>
      <c r="T27" s="1338"/>
    </row>
    <row r="28" spans="1:20" ht="15.75">
      <c r="A28" s="1336"/>
      <c r="B28" s="1337"/>
      <c r="C28" s="1337"/>
      <c r="D28" s="1337"/>
      <c r="E28" s="1337"/>
      <c r="F28" s="1337"/>
      <c r="G28" s="1337"/>
      <c r="H28" s="1337"/>
      <c r="I28" s="1337"/>
      <c r="J28" s="1337"/>
      <c r="K28" s="1337"/>
      <c r="L28" s="1337"/>
      <c r="M28" s="1337"/>
      <c r="N28" s="1337"/>
      <c r="O28" s="1337"/>
      <c r="P28" s="1337"/>
      <c r="Q28" s="1337"/>
      <c r="R28" s="1337"/>
      <c r="S28" s="1337"/>
      <c r="T28" s="1338"/>
    </row>
    <row r="29" spans="1:20" ht="15.75">
      <c r="A29" s="1336"/>
      <c r="B29" s="1337"/>
      <c r="C29" s="1337"/>
      <c r="D29" s="1337"/>
      <c r="E29" s="1337"/>
      <c r="F29" s="1337"/>
      <c r="G29" s="1337"/>
      <c r="H29" s="1337"/>
      <c r="I29" s="1337"/>
      <c r="J29" s="1337"/>
      <c r="K29" s="1337"/>
      <c r="L29" s="1337"/>
      <c r="M29" s="1337"/>
      <c r="N29" s="1337"/>
      <c r="O29" s="1337"/>
      <c r="P29" s="1337"/>
      <c r="Q29" s="1337"/>
      <c r="R29" s="1337"/>
      <c r="S29" s="1337"/>
      <c r="T29" s="1338"/>
    </row>
    <row r="30" spans="1:20" ht="15.75">
      <c r="A30" s="1336"/>
      <c r="B30" s="1337"/>
      <c r="C30" s="1337"/>
      <c r="D30" s="1337"/>
      <c r="E30" s="1337"/>
      <c r="F30" s="1337"/>
      <c r="G30" s="1337"/>
      <c r="H30" s="1337"/>
      <c r="I30" s="1337"/>
      <c r="J30" s="1337"/>
      <c r="K30" s="1337"/>
      <c r="L30" s="1337"/>
      <c r="M30" s="1337"/>
      <c r="N30" s="1337"/>
      <c r="O30" s="1337"/>
      <c r="P30" s="1337"/>
      <c r="Q30" s="1337"/>
      <c r="R30" s="1337"/>
      <c r="S30" s="1337"/>
      <c r="T30" s="1338"/>
    </row>
    <row r="31" spans="1:20" ht="15.75">
      <c r="A31" s="1336"/>
      <c r="B31" s="1337"/>
      <c r="C31" s="1337"/>
      <c r="D31" s="1337"/>
      <c r="E31" s="1337"/>
      <c r="F31" s="1337"/>
      <c r="G31" s="1337"/>
      <c r="H31" s="1337"/>
      <c r="I31" s="1337"/>
      <c r="J31" s="1337"/>
      <c r="K31" s="1337"/>
      <c r="L31" s="1337"/>
      <c r="M31" s="1337"/>
      <c r="N31" s="1337"/>
      <c r="O31" s="1337"/>
      <c r="P31" s="1337"/>
      <c r="Q31" s="1337"/>
      <c r="R31" s="1337"/>
      <c r="S31" s="1337"/>
      <c r="T31" s="1338"/>
    </row>
    <row r="32" spans="1:20" ht="15.75">
      <c r="A32" s="1336"/>
      <c r="B32" s="1337"/>
      <c r="C32" s="1337"/>
      <c r="D32" s="1337"/>
      <c r="E32" s="1337"/>
      <c r="F32" s="1337"/>
      <c r="G32" s="1337"/>
      <c r="H32" s="1337"/>
      <c r="I32" s="1337"/>
      <c r="J32" s="1337"/>
      <c r="K32" s="1337"/>
      <c r="L32" s="1337"/>
      <c r="M32" s="1337"/>
      <c r="N32" s="1337"/>
      <c r="O32" s="1337"/>
      <c r="P32" s="1337"/>
      <c r="Q32" s="1337"/>
      <c r="R32" s="1337"/>
      <c r="S32" s="1337"/>
      <c r="T32" s="1338"/>
    </row>
    <row r="33" spans="1:20" ht="15.75">
      <c r="A33" s="1336"/>
      <c r="B33" s="1337"/>
      <c r="C33" s="1337"/>
      <c r="D33" s="1337"/>
      <c r="E33" s="1337"/>
      <c r="F33" s="1337"/>
      <c r="G33" s="1337"/>
      <c r="H33" s="1337"/>
      <c r="I33" s="1337"/>
      <c r="J33" s="1337"/>
      <c r="K33" s="1337"/>
      <c r="L33" s="1337"/>
      <c r="M33" s="1337"/>
      <c r="N33" s="1337"/>
      <c r="O33" s="1337"/>
      <c r="P33" s="1337"/>
      <c r="Q33" s="1337"/>
      <c r="R33" s="1337"/>
      <c r="S33" s="1337"/>
      <c r="T33" s="1338"/>
    </row>
  </sheetData>
  <mergeCells count="44">
    <mergeCell ref="A33:T33"/>
    <mergeCell ref="A28:T28"/>
    <mergeCell ref="A29:T29"/>
    <mergeCell ref="A30:T30"/>
    <mergeCell ref="A31:T31"/>
    <mergeCell ref="A32:T32"/>
    <mergeCell ref="A23:T23"/>
    <mergeCell ref="A24:T24"/>
    <mergeCell ref="A25:T25"/>
    <mergeCell ref="A26:T26"/>
    <mergeCell ref="A27:T27"/>
    <mergeCell ref="S13:S14"/>
    <mergeCell ref="C16:C19"/>
    <mergeCell ref="A16:A19"/>
    <mergeCell ref="J13:J14"/>
    <mergeCell ref="K13:K14"/>
    <mergeCell ref="L13:L14"/>
    <mergeCell ref="M13:O13"/>
    <mergeCell ref="P13:P14"/>
    <mergeCell ref="Q13:Q14"/>
    <mergeCell ref="A13:A14"/>
    <mergeCell ref="C13:C14"/>
    <mergeCell ref="D13:D14"/>
    <mergeCell ref="E13:H13"/>
    <mergeCell ref="I13:I14"/>
    <mergeCell ref="B13:B14"/>
    <mergeCell ref="B16:B19"/>
    <mergeCell ref="A8:D8"/>
    <mergeCell ref="E8:L8"/>
    <mergeCell ref="A10:S10"/>
    <mergeCell ref="A12:K12"/>
    <mergeCell ref="L12:S12"/>
    <mergeCell ref="A5:D5"/>
    <mergeCell ref="E5:L5"/>
    <mergeCell ref="A6:D6"/>
    <mergeCell ref="E6:L6"/>
    <mergeCell ref="A7:D7"/>
    <mergeCell ref="E7:L7"/>
    <mergeCell ref="A1:D3"/>
    <mergeCell ref="E1:L1"/>
    <mergeCell ref="M1:S1"/>
    <mergeCell ref="E2:L3"/>
    <mergeCell ref="M2:S2"/>
    <mergeCell ref="M3:S3"/>
  </mergeCells>
  <conditionalFormatting sqref="O16:O19">
    <cfRule type="containsText" dxfId="5" priority="403" stopIfTrue="1" operator="containsText" text="P">
      <formula>NOT(ISERROR(SEARCH("P",O16)))</formula>
    </cfRule>
    <cfRule type="containsText" dxfId="4" priority="404" stopIfTrue="1" operator="containsText" text="R">
      <formula>NOT(ISERROR(SEARCH("R",O16)))</formula>
    </cfRule>
    <cfRule type="containsText" dxfId="3" priority="405" operator="containsText" text="T">
      <formula>NOT(ISERROR(SEARCH("T",O16)))</formula>
    </cfRule>
    <cfRule type="iconSet" priority="406">
      <iconSet iconSet="3Symbols2">
        <cfvo type="percent" val="0"/>
        <cfvo type="percent" val="0.74"/>
        <cfvo type="percent" val="0.85"/>
      </iconSet>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topLeftCell="D1" zoomScale="81" zoomScaleNormal="81" workbookViewId="0">
      <selection activeCell="A17" sqref="A17:S26"/>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5.71093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917"/>
      <c r="B2" s="918"/>
      <c r="C2" s="918"/>
      <c r="D2" s="918"/>
      <c r="E2" s="919"/>
      <c r="F2" s="926" t="s">
        <v>18</v>
      </c>
      <c r="G2" s="927"/>
      <c r="H2" s="927"/>
      <c r="I2" s="927"/>
      <c r="J2" s="927"/>
      <c r="K2" s="927"/>
      <c r="L2" s="927"/>
      <c r="M2" s="928"/>
      <c r="N2" s="899" t="s">
        <v>512</v>
      </c>
      <c r="O2" s="900"/>
      <c r="P2" s="900"/>
      <c r="Q2" s="900"/>
      <c r="R2" s="900"/>
      <c r="S2" s="900"/>
      <c r="T2" s="901"/>
    </row>
    <row r="3" spans="1:20" ht="14.25" thickBot="1">
      <c r="A3" s="920"/>
      <c r="B3" s="921"/>
      <c r="C3" s="921"/>
      <c r="D3" s="921"/>
      <c r="E3" s="922"/>
      <c r="F3" s="902" t="s">
        <v>17</v>
      </c>
      <c r="G3" s="903"/>
      <c r="H3" s="903"/>
      <c r="I3" s="903"/>
      <c r="J3" s="903"/>
      <c r="K3" s="903"/>
      <c r="L3" s="903"/>
      <c r="M3" s="904"/>
      <c r="N3" s="908" t="s">
        <v>23</v>
      </c>
      <c r="O3" s="909"/>
      <c r="P3" s="909"/>
      <c r="Q3" s="909"/>
      <c r="R3" s="909"/>
      <c r="S3" s="909"/>
      <c r="T3" s="910"/>
    </row>
    <row r="4" spans="1:20" ht="14.25" thickBot="1">
      <c r="A4" s="923"/>
      <c r="B4" s="924"/>
      <c r="C4" s="924"/>
      <c r="D4" s="924"/>
      <c r="E4" s="925"/>
      <c r="F4" s="905"/>
      <c r="G4" s="906"/>
      <c r="H4" s="906"/>
      <c r="I4" s="906"/>
      <c r="J4" s="906"/>
      <c r="K4" s="906"/>
      <c r="L4" s="906"/>
      <c r="M4" s="907"/>
      <c r="N4" s="911" t="s">
        <v>8</v>
      </c>
      <c r="O4" s="912"/>
      <c r="P4" s="912"/>
      <c r="Q4" s="912"/>
      <c r="R4" s="912"/>
      <c r="S4" s="912"/>
      <c r="T4" s="913"/>
    </row>
    <row r="5" spans="1:20">
      <c r="A5" s="2"/>
      <c r="B5" s="2"/>
      <c r="C5" s="2"/>
      <c r="D5" s="2"/>
      <c r="E5" s="2"/>
      <c r="F5" s="2"/>
      <c r="G5" s="2"/>
      <c r="H5" s="2"/>
      <c r="I5" s="2"/>
      <c r="J5" s="3"/>
      <c r="K5" s="3"/>
      <c r="L5" s="4"/>
      <c r="M5" s="4"/>
      <c r="N5" s="4"/>
      <c r="O5" s="4"/>
      <c r="P5" s="4"/>
      <c r="Q5" s="4"/>
      <c r="R5" s="4"/>
      <c r="S5" s="4"/>
      <c r="T5" s="4"/>
    </row>
    <row r="6" spans="1:20">
      <c r="A6" s="872" t="s">
        <v>10</v>
      </c>
      <c r="B6" s="872"/>
      <c r="C6" s="872"/>
      <c r="D6" s="872"/>
      <c r="E6" s="872"/>
      <c r="F6" s="914" t="s">
        <v>230</v>
      </c>
      <c r="G6" s="915"/>
      <c r="H6" s="915"/>
      <c r="I6" s="915"/>
      <c r="J6" s="915"/>
      <c r="K6" s="915"/>
      <c r="L6" s="915"/>
      <c r="M6" s="916"/>
      <c r="N6" s="4"/>
      <c r="O6" s="4"/>
      <c r="P6" s="4"/>
      <c r="Q6" s="4"/>
      <c r="R6" s="4"/>
      <c r="S6" s="4"/>
      <c r="T6" s="4"/>
    </row>
    <row r="7" spans="1:20" ht="15">
      <c r="A7" s="872" t="s">
        <v>25</v>
      </c>
      <c r="B7" s="872"/>
      <c r="C7" s="872"/>
      <c r="D7" s="872"/>
      <c r="E7" s="872"/>
      <c r="F7" s="873">
        <v>2025</v>
      </c>
      <c r="G7" s="874"/>
      <c r="H7" s="874"/>
      <c r="I7" s="874"/>
      <c r="J7" s="874"/>
      <c r="K7" s="874"/>
      <c r="L7" s="874"/>
      <c r="M7" s="875"/>
      <c r="N7" s="4"/>
      <c r="O7" s="4"/>
      <c r="P7" s="4"/>
      <c r="Q7" s="4"/>
      <c r="R7" s="4"/>
      <c r="S7" s="4"/>
      <c r="T7" s="4"/>
    </row>
    <row r="8" spans="1:20" ht="15">
      <c r="A8" s="872" t="s">
        <v>6</v>
      </c>
      <c r="B8" s="872"/>
      <c r="C8" s="872"/>
      <c r="D8" s="872"/>
      <c r="E8" s="872"/>
      <c r="F8" s="873" t="s">
        <v>745</v>
      </c>
      <c r="G8" s="874"/>
      <c r="H8" s="874"/>
      <c r="I8" s="874"/>
      <c r="J8" s="874"/>
      <c r="K8" s="874"/>
      <c r="L8" s="874"/>
      <c r="M8" s="875"/>
      <c r="N8" s="4"/>
      <c r="O8" s="4"/>
      <c r="P8" s="4"/>
      <c r="Q8" s="4"/>
      <c r="R8" s="4"/>
      <c r="S8" s="4"/>
      <c r="T8" s="4"/>
    </row>
    <row r="9" spans="1:20" ht="15">
      <c r="A9" s="872" t="s">
        <v>7</v>
      </c>
      <c r="B9" s="872"/>
      <c r="C9" s="872"/>
      <c r="D9" s="872"/>
      <c r="E9" s="872"/>
      <c r="F9" s="873" t="s">
        <v>746</v>
      </c>
      <c r="G9" s="874"/>
      <c r="H9" s="874"/>
      <c r="I9" s="874"/>
      <c r="J9" s="874"/>
      <c r="K9" s="874"/>
      <c r="L9" s="874"/>
      <c r="M9" s="875"/>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76" t="s">
        <v>9</v>
      </c>
      <c r="B11" s="877"/>
      <c r="C11" s="877"/>
      <c r="D11" s="877"/>
      <c r="E11" s="877"/>
      <c r="F11" s="877"/>
      <c r="G11" s="877"/>
      <c r="H11" s="877"/>
      <c r="I11" s="877"/>
      <c r="J11" s="877"/>
      <c r="K11" s="877"/>
      <c r="L11" s="877"/>
      <c r="M11" s="877"/>
      <c r="N11" s="877"/>
      <c r="O11" s="877"/>
      <c r="P11" s="877"/>
      <c r="Q11" s="877"/>
      <c r="R11" s="877"/>
      <c r="S11" s="877"/>
      <c r="T11" s="87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79" t="s">
        <v>16</v>
      </c>
      <c r="B13" s="880"/>
      <c r="C13" s="880"/>
      <c r="D13" s="880"/>
      <c r="E13" s="880"/>
      <c r="F13" s="880"/>
      <c r="G13" s="880"/>
      <c r="H13" s="880"/>
      <c r="I13" s="880"/>
      <c r="J13" s="880"/>
      <c r="K13" s="880"/>
      <c r="L13" s="881"/>
      <c r="M13" s="882" t="s">
        <v>1</v>
      </c>
      <c r="N13" s="882"/>
      <c r="O13" s="882"/>
      <c r="P13" s="882"/>
      <c r="Q13" s="882"/>
      <c r="R13" s="882"/>
      <c r="S13" s="882"/>
      <c r="T13" s="883"/>
    </row>
    <row r="14" spans="1:20" ht="14.25" thickBot="1">
      <c r="A14" s="888" t="s">
        <v>27</v>
      </c>
      <c r="B14" s="897" t="s">
        <v>262</v>
      </c>
      <c r="C14" s="897" t="s">
        <v>263</v>
      </c>
      <c r="D14" s="888" t="s">
        <v>26</v>
      </c>
      <c r="E14" s="892" t="s">
        <v>19</v>
      </c>
      <c r="F14" s="894" t="s">
        <v>11</v>
      </c>
      <c r="G14" s="895"/>
      <c r="H14" s="895"/>
      <c r="I14" s="896"/>
      <c r="J14" s="884" t="s">
        <v>20</v>
      </c>
      <c r="K14" s="884" t="s">
        <v>21</v>
      </c>
      <c r="L14" s="884" t="s">
        <v>2</v>
      </c>
      <c r="M14" s="886" t="s">
        <v>22</v>
      </c>
      <c r="N14" s="863" t="s">
        <v>3</v>
      </c>
      <c r="O14" s="864"/>
      <c r="P14" s="865"/>
      <c r="Q14" s="866" t="s">
        <v>164</v>
      </c>
      <c r="R14" s="868" t="s">
        <v>5</v>
      </c>
      <c r="S14" s="10" t="s">
        <v>29</v>
      </c>
      <c r="T14" s="870" t="s">
        <v>0</v>
      </c>
    </row>
    <row r="15" spans="1:20" ht="32.25" customHeight="1" thickBot="1">
      <c r="A15" s="889"/>
      <c r="B15" s="898"/>
      <c r="C15" s="898"/>
      <c r="D15" s="889"/>
      <c r="E15" s="893"/>
      <c r="F15" s="11" t="s">
        <v>12</v>
      </c>
      <c r="G15" s="11" t="s">
        <v>13</v>
      </c>
      <c r="H15" s="11" t="s">
        <v>14</v>
      </c>
      <c r="I15" s="11" t="s">
        <v>15</v>
      </c>
      <c r="J15" s="885"/>
      <c r="K15" s="885"/>
      <c r="L15" s="885"/>
      <c r="M15" s="887"/>
      <c r="N15" s="12" t="s">
        <v>30</v>
      </c>
      <c r="O15" s="13" t="s">
        <v>28</v>
      </c>
      <c r="P15" s="14" t="s">
        <v>31</v>
      </c>
      <c r="Q15" s="867"/>
      <c r="R15" s="869"/>
      <c r="S15" s="15"/>
      <c r="T15" s="871"/>
    </row>
    <row r="16" spans="1:20" ht="14.25" thickBot="1">
      <c r="A16" s="2"/>
      <c r="B16" s="2"/>
      <c r="C16" s="2"/>
      <c r="D16" s="2"/>
      <c r="E16" s="2"/>
      <c r="F16" s="2"/>
      <c r="G16" s="2"/>
      <c r="H16" s="2"/>
      <c r="I16" s="2"/>
      <c r="J16" s="2"/>
      <c r="K16" s="2"/>
      <c r="L16" s="16"/>
      <c r="M16" s="2"/>
      <c r="Q16" s="2"/>
      <c r="R16" s="2"/>
      <c r="S16" s="2"/>
      <c r="T16" s="2"/>
    </row>
    <row r="17" spans="1:20" ht="33" customHeight="1">
      <c r="A17" s="985">
        <v>1</v>
      </c>
      <c r="B17" s="966" t="s">
        <v>265</v>
      </c>
      <c r="C17" s="966" t="s">
        <v>324</v>
      </c>
      <c r="D17" s="966" t="s">
        <v>240</v>
      </c>
      <c r="E17" s="787" t="s">
        <v>231</v>
      </c>
      <c r="F17" s="969">
        <v>1</v>
      </c>
      <c r="G17" s="969"/>
      <c r="H17" s="969"/>
      <c r="I17" s="969"/>
      <c r="J17" s="991" t="s">
        <v>252</v>
      </c>
      <c r="K17" s="989" t="s">
        <v>253</v>
      </c>
      <c r="L17" s="989" t="s">
        <v>253</v>
      </c>
      <c r="M17" s="969">
        <v>1</v>
      </c>
      <c r="N17" s="993">
        <v>1</v>
      </c>
      <c r="O17" s="969">
        <f>M17/F17</f>
        <v>1</v>
      </c>
      <c r="P17" s="987" t="s">
        <v>350</v>
      </c>
      <c r="Q17" s="566"/>
      <c r="R17" s="371"/>
      <c r="S17" s="979" t="s">
        <v>251</v>
      </c>
      <c r="T17" s="980" t="s">
        <v>250</v>
      </c>
    </row>
    <row r="18" spans="1:20" ht="28.5">
      <c r="A18" s="986"/>
      <c r="B18" s="967"/>
      <c r="C18" s="967"/>
      <c r="D18" s="967"/>
      <c r="E18" s="628" t="s">
        <v>232</v>
      </c>
      <c r="F18" s="970"/>
      <c r="G18" s="970"/>
      <c r="H18" s="970"/>
      <c r="I18" s="995"/>
      <c r="J18" s="992"/>
      <c r="K18" s="990"/>
      <c r="L18" s="990"/>
      <c r="M18" s="970"/>
      <c r="N18" s="994"/>
      <c r="O18" s="970"/>
      <c r="P18" s="988"/>
      <c r="Q18" s="788"/>
      <c r="R18" s="614"/>
      <c r="S18" s="977"/>
      <c r="T18" s="981"/>
    </row>
    <row r="19" spans="1:20" ht="43.5">
      <c r="A19" s="986"/>
      <c r="B19" s="967"/>
      <c r="C19" s="967"/>
      <c r="D19" s="967"/>
      <c r="E19" s="342" t="s">
        <v>233</v>
      </c>
      <c r="F19" s="440">
        <v>4</v>
      </c>
      <c r="G19" s="440"/>
      <c r="H19" s="789"/>
      <c r="I19" s="440"/>
      <c r="J19" s="443" t="s">
        <v>254</v>
      </c>
      <c r="K19" s="568" t="s">
        <v>253</v>
      </c>
      <c r="L19" s="568" t="s">
        <v>253</v>
      </c>
      <c r="M19" s="440">
        <v>5</v>
      </c>
      <c r="N19" s="344">
        <f t="shared" ref="N19:N26" si="0">IF(M19&lt;1,M19-AVERAGE(F19:I19),M19-(SUM(F19:I19)))</f>
        <v>1</v>
      </c>
      <c r="O19" s="345">
        <f t="shared" ref="O19:O26" si="1">IF(M19&lt;1,(AVERAGE(F19:I19)/M19),SUM(F19:I19)/M19)</f>
        <v>0.8</v>
      </c>
      <c r="P19" s="530" t="str">
        <f t="shared" ref="P19:P26" si="2">IF(O19&lt;=V$17,"T",IF(O19&lt;$Y$17,"R",IF(O19&gt;=$Y$17,"P")))</f>
        <v>P</v>
      </c>
      <c r="Q19" s="348"/>
      <c r="R19" s="341"/>
      <c r="S19" s="977"/>
      <c r="T19" s="981"/>
    </row>
    <row r="20" spans="1:20" ht="42.75" customHeight="1">
      <c r="A20" s="986"/>
      <c r="B20" s="967"/>
      <c r="C20" s="967"/>
      <c r="D20" s="967"/>
      <c r="E20" s="342" t="s">
        <v>234</v>
      </c>
      <c r="F20" s="440">
        <v>7</v>
      </c>
      <c r="G20" s="440"/>
      <c r="H20" s="789"/>
      <c r="I20" s="440"/>
      <c r="J20" s="443" t="s">
        <v>259</v>
      </c>
      <c r="K20" s="568" t="s">
        <v>253</v>
      </c>
      <c r="L20" s="568" t="s">
        <v>253</v>
      </c>
      <c r="M20" s="440">
        <v>3</v>
      </c>
      <c r="N20" s="344">
        <f t="shared" si="0"/>
        <v>-4</v>
      </c>
      <c r="O20" s="345">
        <f>F20/M20</f>
        <v>2.3333333333333335</v>
      </c>
      <c r="P20" s="530" t="str">
        <f t="shared" si="2"/>
        <v>P</v>
      </c>
      <c r="Q20" s="348"/>
      <c r="R20" s="341"/>
      <c r="S20" s="978"/>
      <c r="T20" s="962"/>
    </row>
    <row r="21" spans="1:20" ht="29.25" customHeight="1">
      <c r="A21" s="984"/>
      <c r="B21" s="967"/>
      <c r="C21" s="967"/>
      <c r="D21" s="968"/>
      <c r="E21" s="443" t="s">
        <v>330</v>
      </c>
      <c r="F21" s="345">
        <v>1</v>
      </c>
      <c r="G21" s="345"/>
      <c r="H21" s="345"/>
      <c r="I21" s="774"/>
      <c r="J21" s="443" t="s">
        <v>255</v>
      </c>
      <c r="K21" s="568" t="s">
        <v>253</v>
      </c>
      <c r="L21" s="568" t="s">
        <v>253</v>
      </c>
      <c r="M21" s="345">
        <v>1</v>
      </c>
      <c r="N21" s="462">
        <f t="shared" si="0"/>
        <v>0</v>
      </c>
      <c r="O21" s="345">
        <f t="shared" si="1"/>
        <v>1</v>
      </c>
      <c r="P21" s="530" t="str">
        <f t="shared" si="2"/>
        <v>P</v>
      </c>
      <c r="Q21" s="348"/>
      <c r="R21" s="341"/>
      <c r="S21" s="976" t="s">
        <v>247</v>
      </c>
      <c r="T21" s="960" t="s">
        <v>248</v>
      </c>
    </row>
    <row r="22" spans="1:20" ht="29.25">
      <c r="A22" s="983">
        <v>2</v>
      </c>
      <c r="B22" s="967"/>
      <c r="C22" s="967"/>
      <c r="D22" s="982" t="s">
        <v>241</v>
      </c>
      <c r="E22" s="443" t="s">
        <v>235</v>
      </c>
      <c r="F22" s="345">
        <v>1</v>
      </c>
      <c r="G22" s="345"/>
      <c r="H22" s="345"/>
      <c r="I22" s="774"/>
      <c r="J22" s="443" t="s">
        <v>260</v>
      </c>
      <c r="K22" s="568" t="s">
        <v>253</v>
      </c>
      <c r="L22" s="568" t="s">
        <v>253</v>
      </c>
      <c r="M22" s="345">
        <v>0.01</v>
      </c>
      <c r="N22" s="344">
        <f t="shared" si="0"/>
        <v>-0.99</v>
      </c>
      <c r="O22" s="345">
        <f t="shared" si="1"/>
        <v>100</v>
      </c>
      <c r="P22" s="530" t="str">
        <f t="shared" si="2"/>
        <v>P</v>
      </c>
      <c r="Q22" s="348"/>
      <c r="R22" s="341"/>
      <c r="S22" s="977"/>
      <c r="T22" s="962"/>
    </row>
    <row r="23" spans="1:20" ht="30">
      <c r="A23" s="984"/>
      <c r="B23" s="967"/>
      <c r="C23" s="967"/>
      <c r="D23" s="968"/>
      <c r="E23" s="443" t="s">
        <v>236</v>
      </c>
      <c r="F23" s="345">
        <v>1</v>
      </c>
      <c r="G23" s="345"/>
      <c r="H23" s="345"/>
      <c r="I23" s="774"/>
      <c r="J23" s="443" t="s">
        <v>256</v>
      </c>
      <c r="K23" s="568" t="s">
        <v>253</v>
      </c>
      <c r="L23" s="568" t="s">
        <v>253</v>
      </c>
      <c r="M23" s="345">
        <v>1</v>
      </c>
      <c r="N23" s="462">
        <f t="shared" si="0"/>
        <v>0</v>
      </c>
      <c r="O23" s="345">
        <f t="shared" si="1"/>
        <v>1</v>
      </c>
      <c r="P23" s="530" t="str">
        <f t="shared" si="2"/>
        <v>P</v>
      </c>
      <c r="Q23" s="348"/>
      <c r="R23" s="341"/>
      <c r="S23" s="978"/>
      <c r="T23" s="790" t="s">
        <v>249</v>
      </c>
    </row>
    <row r="24" spans="1:20" ht="43.5">
      <c r="A24" s="974">
        <v>3</v>
      </c>
      <c r="B24" s="968"/>
      <c r="C24" s="968"/>
      <c r="D24" s="945" t="s">
        <v>242</v>
      </c>
      <c r="E24" s="443" t="s">
        <v>237</v>
      </c>
      <c r="F24" s="440">
        <v>1</v>
      </c>
      <c r="G24" s="440"/>
      <c r="H24" s="789"/>
      <c r="I24" s="568"/>
      <c r="J24" s="443" t="s">
        <v>261</v>
      </c>
      <c r="K24" s="568"/>
      <c r="L24" s="568" t="s">
        <v>253</v>
      </c>
      <c r="M24" s="440">
        <v>1</v>
      </c>
      <c r="N24" s="344">
        <f t="shared" si="0"/>
        <v>0</v>
      </c>
      <c r="O24" s="345">
        <f t="shared" si="1"/>
        <v>1</v>
      </c>
      <c r="P24" s="530" t="str">
        <f t="shared" si="2"/>
        <v>P</v>
      </c>
      <c r="Q24" s="348"/>
      <c r="R24" s="341"/>
      <c r="S24" s="791" t="s">
        <v>243</v>
      </c>
      <c r="T24" s="790" t="s">
        <v>245</v>
      </c>
    </row>
    <row r="25" spans="1:20" ht="38.25" customHeight="1">
      <c r="A25" s="974"/>
      <c r="B25" s="963" t="s">
        <v>268</v>
      </c>
      <c r="C25" s="945" t="s">
        <v>325</v>
      </c>
      <c r="D25" s="945"/>
      <c r="E25" s="546" t="s">
        <v>238</v>
      </c>
      <c r="F25" s="440">
        <v>1</v>
      </c>
      <c r="G25" s="440"/>
      <c r="H25" s="789"/>
      <c r="I25" s="568"/>
      <c r="J25" s="594" t="s">
        <v>257</v>
      </c>
      <c r="K25" s="568" t="s">
        <v>253</v>
      </c>
      <c r="L25" s="568" t="s">
        <v>253</v>
      </c>
      <c r="M25" s="440">
        <v>1</v>
      </c>
      <c r="N25" s="344">
        <f t="shared" si="0"/>
        <v>0</v>
      </c>
      <c r="O25" s="345">
        <f t="shared" si="1"/>
        <v>1</v>
      </c>
      <c r="P25" s="530" t="str">
        <f t="shared" si="2"/>
        <v>P</v>
      </c>
      <c r="Q25" s="348"/>
      <c r="R25" s="348"/>
      <c r="S25" s="958" t="s">
        <v>244</v>
      </c>
      <c r="T25" s="960" t="s">
        <v>246</v>
      </c>
    </row>
    <row r="26" spans="1:20" ht="28.5" customHeight="1" thickBot="1">
      <c r="A26" s="975"/>
      <c r="B26" s="964"/>
      <c r="C26" s="965"/>
      <c r="D26" s="965"/>
      <c r="E26" s="681" t="s">
        <v>239</v>
      </c>
      <c r="F26" s="446">
        <v>44</v>
      </c>
      <c r="G26" s="446"/>
      <c r="H26" s="792"/>
      <c r="I26" s="793"/>
      <c r="J26" s="794" t="s">
        <v>258</v>
      </c>
      <c r="K26" s="793" t="s">
        <v>253</v>
      </c>
      <c r="L26" s="793" t="s">
        <v>253</v>
      </c>
      <c r="M26" s="446">
        <v>12</v>
      </c>
      <c r="N26" s="378">
        <f t="shared" si="0"/>
        <v>-32</v>
      </c>
      <c r="O26" s="381">
        <f t="shared" si="1"/>
        <v>3.6666666666666665</v>
      </c>
      <c r="P26" s="534" t="str">
        <f t="shared" si="2"/>
        <v>P</v>
      </c>
      <c r="Q26" s="564"/>
      <c r="R26" s="564"/>
      <c r="S26" s="959"/>
      <c r="T26" s="961"/>
    </row>
    <row r="27" spans="1:20">
      <c r="A27" s="2"/>
      <c r="B27" s="2"/>
      <c r="C27" s="2"/>
      <c r="D27" s="2"/>
      <c r="E27" s="2"/>
      <c r="F27" s="2"/>
      <c r="G27" s="2"/>
      <c r="H27" s="2"/>
      <c r="I27" s="2"/>
      <c r="J27" s="2"/>
      <c r="K27" s="2"/>
      <c r="L27" s="17"/>
      <c r="M27" s="2"/>
      <c r="N27" s="2"/>
      <c r="O27" s="2"/>
      <c r="P27" s="2"/>
      <c r="Q27" s="2"/>
      <c r="R27" s="2"/>
      <c r="S27" s="2"/>
      <c r="T27" s="2"/>
    </row>
    <row r="28" spans="1:20">
      <c r="A28" s="18" t="s">
        <v>24</v>
      </c>
      <c r="B28" s="18"/>
      <c r="C28" s="18"/>
      <c r="D28" s="18"/>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971"/>
      <c r="B30" s="972"/>
      <c r="C30" s="972"/>
      <c r="D30" s="972"/>
      <c r="E30" s="972"/>
      <c r="F30" s="972"/>
      <c r="G30" s="972"/>
      <c r="H30" s="972"/>
      <c r="I30" s="972"/>
      <c r="J30" s="972"/>
      <c r="K30" s="972"/>
      <c r="L30" s="972"/>
      <c r="M30" s="972"/>
      <c r="N30" s="972"/>
      <c r="O30" s="972"/>
      <c r="P30" s="972"/>
      <c r="Q30" s="972"/>
      <c r="R30" s="972"/>
      <c r="S30" s="972"/>
      <c r="T30" s="973"/>
    </row>
    <row r="31" spans="1:20">
      <c r="A31" s="971"/>
      <c r="B31" s="972"/>
      <c r="C31" s="972"/>
      <c r="D31" s="972"/>
      <c r="E31" s="972"/>
      <c r="F31" s="972"/>
      <c r="G31" s="972"/>
      <c r="H31" s="972"/>
      <c r="I31" s="972"/>
      <c r="J31" s="972"/>
      <c r="K31" s="972"/>
      <c r="L31" s="972"/>
      <c r="M31" s="972"/>
      <c r="N31" s="972"/>
      <c r="O31" s="972"/>
      <c r="P31" s="972"/>
      <c r="Q31" s="972"/>
      <c r="R31" s="972"/>
      <c r="S31" s="972"/>
      <c r="T31" s="973"/>
    </row>
    <row r="32" spans="1:20">
      <c r="A32" s="971"/>
      <c r="B32" s="972"/>
      <c r="C32" s="972"/>
      <c r="D32" s="972"/>
      <c r="E32" s="972"/>
      <c r="F32" s="972"/>
      <c r="G32" s="972"/>
      <c r="H32" s="972"/>
      <c r="I32" s="972"/>
      <c r="J32" s="972"/>
      <c r="K32" s="972"/>
      <c r="L32" s="972"/>
      <c r="M32" s="972"/>
      <c r="N32" s="972"/>
      <c r="O32" s="972"/>
      <c r="P32" s="972"/>
      <c r="Q32" s="972"/>
      <c r="R32" s="972"/>
      <c r="S32" s="972"/>
      <c r="T32" s="973"/>
    </row>
    <row r="33" spans="1:20">
      <c r="A33" s="971"/>
      <c r="B33" s="972"/>
      <c r="C33" s="972"/>
      <c r="D33" s="972"/>
      <c r="E33" s="972"/>
      <c r="F33" s="972"/>
      <c r="G33" s="972"/>
      <c r="H33" s="972"/>
      <c r="I33" s="972"/>
      <c r="J33" s="972"/>
      <c r="K33" s="972"/>
      <c r="L33" s="972"/>
      <c r="M33" s="972"/>
      <c r="N33" s="972"/>
      <c r="O33" s="972"/>
      <c r="P33" s="972"/>
      <c r="Q33" s="972"/>
      <c r="R33" s="972"/>
      <c r="S33" s="972"/>
      <c r="T33" s="973"/>
    </row>
    <row r="34" spans="1:20">
      <c r="A34" s="971"/>
      <c r="B34" s="972"/>
      <c r="C34" s="972"/>
      <c r="D34" s="972"/>
      <c r="E34" s="972"/>
      <c r="F34" s="972"/>
      <c r="G34" s="972"/>
      <c r="H34" s="972"/>
      <c r="I34" s="972"/>
      <c r="J34" s="972"/>
      <c r="K34" s="972"/>
      <c r="L34" s="972"/>
      <c r="M34" s="972"/>
      <c r="N34" s="972"/>
      <c r="O34" s="972"/>
      <c r="P34" s="972"/>
      <c r="Q34" s="972"/>
      <c r="R34" s="972"/>
      <c r="S34" s="972"/>
      <c r="T34" s="973"/>
    </row>
    <row r="35" spans="1:20">
      <c r="A35" s="971"/>
      <c r="B35" s="972"/>
      <c r="C35" s="972"/>
      <c r="D35" s="972"/>
      <c r="E35" s="972"/>
      <c r="F35" s="972"/>
      <c r="G35" s="972"/>
      <c r="H35" s="972"/>
      <c r="I35" s="972"/>
      <c r="J35" s="972"/>
      <c r="K35" s="972"/>
      <c r="L35" s="972"/>
      <c r="M35" s="972"/>
      <c r="N35" s="972"/>
      <c r="O35" s="972"/>
      <c r="P35" s="972"/>
      <c r="Q35" s="972"/>
      <c r="R35" s="972"/>
      <c r="S35" s="972"/>
      <c r="T35" s="973"/>
    </row>
    <row r="36" spans="1:20">
      <c r="A36" s="971"/>
      <c r="B36" s="972"/>
      <c r="C36" s="972"/>
      <c r="D36" s="972"/>
      <c r="E36" s="972"/>
      <c r="F36" s="972"/>
      <c r="G36" s="972"/>
      <c r="H36" s="972"/>
      <c r="I36" s="972"/>
      <c r="J36" s="972"/>
      <c r="K36" s="972"/>
      <c r="L36" s="972"/>
      <c r="M36" s="972"/>
      <c r="N36" s="972"/>
      <c r="O36" s="972"/>
      <c r="P36" s="972"/>
      <c r="Q36" s="972"/>
      <c r="R36" s="972"/>
      <c r="S36" s="972"/>
      <c r="T36" s="973"/>
    </row>
    <row r="37" spans="1:20">
      <c r="A37" s="971"/>
      <c r="B37" s="972"/>
      <c r="C37" s="972"/>
      <c r="D37" s="972"/>
      <c r="E37" s="972"/>
      <c r="F37" s="972"/>
      <c r="G37" s="972"/>
      <c r="H37" s="972"/>
      <c r="I37" s="972"/>
      <c r="J37" s="972"/>
      <c r="K37" s="972"/>
      <c r="L37" s="972"/>
      <c r="M37" s="972"/>
      <c r="N37" s="972"/>
      <c r="O37" s="972"/>
      <c r="P37" s="972"/>
      <c r="Q37" s="972"/>
      <c r="R37" s="972"/>
      <c r="S37" s="972"/>
      <c r="T37" s="973"/>
    </row>
    <row r="38" spans="1:20">
      <c r="A38" s="971"/>
      <c r="B38" s="972"/>
      <c r="C38" s="972"/>
      <c r="D38" s="972"/>
      <c r="E38" s="972"/>
      <c r="F38" s="972"/>
      <c r="G38" s="972"/>
      <c r="H38" s="972"/>
      <c r="I38" s="972"/>
      <c r="J38" s="972"/>
      <c r="K38" s="972"/>
      <c r="L38" s="972"/>
      <c r="M38" s="972"/>
      <c r="N38" s="972"/>
      <c r="O38" s="972"/>
      <c r="P38" s="972"/>
      <c r="Q38" s="972"/>
      <c r="R38" s="972"/>
      <c r="S38" s="972"/>
      <c r="T38" s="973"/>
    </row>
    <row r="39" spans="1:20">
      <c r="A39" s="971"/>
      <c r="B39" s="972"/>
      <c r="C39" s="972"/>
      <c r="D39" s="972"/>
      <c r="E39" s="972"/>
      <c r="F39" s="972"/>
      <c r="G39" s="972"/>
      <c r="H39" s="972"/>
      <c r="I39" s="972"/>
      <c r="J39" s="972"/>
      <c r="K39" s="972"/>
      <c r="L39" s="972"/>
      <c r="M39" s="972"/>
      <c r="N39" s="972"/>
      <c r="O39" s="972"/>
      <c r="P39" s="972"/>
      <c r="Q39" s="972"/>
      <c r="R39" s="972"/>
      <c r="S39" s="972"/>
      <c r="T39" s="973"/>
    </row>
    <row r="40" spans="1:20">
      <c r="A40" s="971"/>
      <c r="B40" s="972"/>
      <c r="C40" s="972"/>
      <c r="D40" s="972"/>
      <c r="E40" s="972"/>
      <c r="F40" s="972"/>
      <c r="G40" s="972"/>
      <c r="H40" s="972"/>
      <c r="I40" s="972"/>
      <c r="J40" s="972"/>
      <c r="K40" s="972"/>
      <c r="L40" s="972"/>
      <c r="M40" s="972"/>
      <c r="N40" s="972"/>
      <c r="O40" s="972"/>
      <c r="P40" s="972"/>
      <c r="Q40" s="972"/>
      <c r="R40" s="972"/>
      <c r="S40" s="972"/>
      <c r="T40" s="973"/>
    </row>
  </sheetData>
  <mergeCells count="69">
    <mergeCell ref="A6:E6"/>
    <mergeCell ref="F6:M6"/>
    <mergeCell ref="A7:E7"/>
    <mergeCell ref="F7:M7"/>
    <mergeCell ref="A8:E8"/>
    <mergeCell ref="F8:M8"/>
    <mergeCell ref="A2:E4"/>
    <mergeCell ref="F2:M2"/>
    <mergeCell ref="N2:T2"/>
    <mergeCell ref="F3:M4"/>
    <mergeCell ref="N3:T3"/>
    <mergeCell ref="N4:T4"/>
    <mergeCell ref="A9:E9"/>
    <mergeCell ref="F9:M9"/>
    <mergeCell ref="A11:T11"/>
    <mergeCell ref="A13:L13"/>
    <mergeCell ref="M13:T13"/>
    <mergeCell ref="D22:D23"/>
    <mergeCell ref="A22:A23"/>
    <mergeCell ref="A17:A21"/>
    <mergeCell ref="P17:P18"/>
    <mergeCell ref="G17:G18"/>
    <mergeCell ref="L17:L18"/>
    <mergeCell ref="J17:J18"/>
    <mergeCell ref="N17:N18"/>
    <mergeCell ref="O17:O18"/>
    <mergeCell ref="F17:F18"/>
    <mergeCell ref="H17:H18"/>
    <mergeCell ref="I17:I18"/>
    <mergeCell ref="K17:K18"/>
    <mergeCell ref="D17:D21"/>
    <mergeCell ref="K14:K15"/>
    <mergeCell ref="A14:A15"/>
    <mergeCell ref="D14:D15"/>
    <mergeCell ref="E14:E15"/>
    <mergeCell ref="F14:I14"/>
    <mergeCell ref="J14:J15"/>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s>
  <conditionalFormatting sqref="P17 P19:P26">
    <cfRule type="containsText" dxfId="125" priority="1" stopIfTrue="1" operator="containsText" text="P">
      <formula>NOT(ISERROR(SEARCH("P",P17)))</formula>
    </cfRule>
    <cfRule type="containsText" dxfId="124" priority="2" stopIfTrue="1" operator="containsText" text="R">
      <formula>NOT(ISERROR(SEARCH("R",P17)))</formula>
    </cfRule>
    <cfRule type="containsText" dxfId="123"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6352-6F2B-4F80-A2EA-201E5B232546}">
  <dimension ref="A1:T19"/>
  <sheetViews>
    <sheetView topLeftCell="A2" zoomScale="90" zoomScaleNormal="90" workbookViewId="0">
      <selection activeCell="A16" sqref="A16:S17"/>
    </sheetView>
  </sheetViews>
  <sheetFormatPr baseColWidth="10" defaultRowHeight="15"/>
  <cols>
    <col min="1" max="1" width="6.28515625" customWidth="1"/>
    <col min="2" max="2" width="19.140625" customWidth="1"/>
    <col min="3" max="3" width="33.5703125" customWidth="1"/>
    <col min="4" max="4" width="35.28515625" customWidth="1"/>
    <col min="5" max="5" width="5.140625" customWidth="1"/>
    <col min="6" max="6" width="6.85546875" customWidth="1"/>
    <col min="7" max="7" width="6.140625" customWidth="1"/>
    <col min="8" max="8" width="6.28515625" customWidth="1"/>
    <col min="9" max="9" width="43.28515625" customWidth="1"/>
    <col min="10" max="10" width="19.85546875" customWidth="1"/>
    <col min="17" max="17" width="13.28515625" customWidth="1"/>
    <col min="18" max="18" width="27.42578125" customWidth="1"/>
    <col min="19" max="19" width="23.5703125" customWidth="1"/>
  </cols>
  <sheetData>
    <row r="1" spans="1:20" ht="15.75" thickBot="1">
      <c r="A1" s="289"/>
      <c r="B1" s="290"/>
      <c r="C1" s="290"/>
      <c r="D1" s="291"/>
      <c r="E1" s="352" t="s">
        <v>18</v>
      </c>
      <c r="F1" s="353"/>
      <c r="G1" s="353"/>
      <c r="H1" s="353"/>
      <c r="I1" s="353"/>
      <c r="J1" s="353"/>
      <c r="K1" s="353"/>
      <c r="L1" s="354"/>
      <c r="M1" s="352" t="s">
        <v>740</v>
      </c>
      <c r="N1" s="353"/>
      <c r="O1" s="353"/>
      <c r="P1" s="353"/>
      <c r="Q1" s="353"/>
      <c r="R1" s="353"/>
      <c r="S1" s="354"/>
    </row>
    <row r="2" spans="1:20" ht="48" customHeight="1" thickBot="1">
      <c r="A2" s="1020"/>
      <c r="B2" s="1021"/>
      <c r="C2" s="1021"/>
      <c r="D2" s="1022"/>
      <c r="E2" s="1782" t="s">
        <v>17</v>
      </c>
      <c r="F2" s="1783"/>
      <c r="G2" s="1783"/>
      <c r="H2" s="1783"/>
      <c r="I2" s="1783"/>
      <c r="J2" s="1783"/>
      <c r="K2" s="1783"/>
      <c r="L2" s="1784"/>
      <c r="M2" s="1121" t="s">
        <v>23</v>
      </c>
      <c r="N2" s="1122"/>
      <c r="O2" s="1122"/>
      <c r="P2" s="1122"/>
      <c r="Q2" s="1122"/>
      <c r="R2" s="1122"/>
      <c r="S2" s="1123"/>
    </row>
    <row r="3" spans="1:20" ht="15.75" thickBot="1">
      <c r="A3" s="1026"/>
      <c r="B3" s="1027"/>
      <c r="C3" s="1027"/>
      <c r="D3" s="1028"/>
      <c r="E3" s="1118"/>
      <c r="F3" s="1119"/>
      <c r="G3" s="1119"/>
      <c r="H3" s="1119"/>
      <c r="I3" s="1119"/>
      <c r="J3" s="1119"/>
      <c r="K3" s="1119"/>
      <c r="L3" s="1120"/>
      <c r="M3" s="1124" t="s">
        <v>8</v>
      </c>
      <c r="N3" s="1125"/>
      <c r="O3" s="1125"/>
      <c r="P3" s="1125"/>
      <c r="Q3" s="1125"/>
      <c r="R3" s="1125"/>
      <c r="S3" s="1126"/>
    </row>
    <row r="4" spans="1:20">
      <c r="A4" s="1020"/>
      <c r="B4" s="1021"/>
      <c r="C4" s="1021"/>
      <c r="D4" s="1021"/>
      <c r="E4" s="1021"/>
      <c r="F4" s="1021"/>
      <c r="G4" s="1021"/>
      <c r="H4" s="1021"/>
      <c r="I4" s="1021"/>
      <c r="J4" s="1021"/>
      <c r="K4" s="1021"/>
      <c r="L4" s="1021"/>
      <c r="M4" s="1021"/>
      <c r="N4" s="1021"/>
      <c r="O4" s="1021"/>
      <c r="P4" s="1021"/>
      <c r="Q4" s="1021"/>
      <c r="R4" s="1021"/>
      <c r="S4" s="1022"/>
    </row>
    <row r="5" spans="1:20">
      <c r="A5" s="237" t="s">
        <v>88</v>
      </c>
      <c r="B5" s="222"/>
      <c r="C5" s="222"/>
      <c r="D5" s="223"/>
      <c r="E5" s="1786" t="s">
        <v>743</v>
      </c>
      <c r="F5" s="1786"/>
      <c r="G5" s="1786"/>
      <c r="H5" s="1786"/>
      <c r="I5" s="1786"/>
      <c r="J5" s="1786"/>
      <c r="K5" s="1786"/>
      <c r="L5" s="1786"/>
      <c r="M5" s="1776"/>
      <c r="N5" s="1777"/>
      <c r="O5" s="1777"/>
      <c r="P5" s="1777"/>
      <c r="Q5" s="1777"/>
      <c r="R5" s="1777"/>
      <c r="S5" s="1778"/>
    </row>
    <row r="6" spans="1:20">
      <c r="A6" s="237" t="s">
        <v>25</v>
      </c>
      <c r="B6" s="222"/>
      <c r="C6" s="222"/>
      <c r="D6" s="223"/>
      <c r="E6" s="1785">
        <v>2025</v>
      </c>
      <c r="F6" s="1785"/>
      <c r="G6" s="1785"/>
      <c r="H6" s="1785"/>
      <c r="I6" s="1785"/>
      <c r="J6" s="1785"/>
      <c r="K6" s="1785"/>
      <c r="L6" s="1785"/>
      <c r="M6" s="1776"/>
      <c r="N6" s="1777"/>
      <c r="O6" s="1777"/>
      <c r="P6" s="1777"/>
      <c r="Q6" s="1777"/>
      <c r="R6" s="1777"/>
      <c r="S6" s="1778"/>
    </row>
    <row r="7" spans="1:20">
      <c r="A7" s="237" t="s">
        <v>6</v>
      </c>
      <c r="B7" s="222"/>
      <c r="C7" s="222"/>
      <c r="D7" s="223"/>
      <c r="E7" s="1785" t="s">
        <v>745</v>
      </c>
      <c r="F7" s="1785"/>
      <c r="G7" s="1785"/>
      <c r="H7" s="1785"/>
      <c r="I7" s="1785"/>
      <c r="J7" s="1785"/>
      <c r="K7" s="1785"/>
      <c r="L7" s="1785"/>
      <c r="M7" s="1776"/>
      <c r="N7" s="1777"/>
      <c r="O7" s="1777"/>
      <c r="P7" s="1777"/>
      <c r="Q7" s="1777"/>
      <c r="R7" s="1777"/>
      <c r="S7" s="1778"/>
    </row>
    <row r="8" spans="1:20" ht="15.75" thickBot="1">
      <c r="A8" s="238" t="s">
        <v>7</v>
      </c>
      <c r="B8" s="239"/>
      <c r="C8" s="239"/>
      <c r="D8" s="240"/>
      <c r="E8" s="1785" t="s">
        <v>817</v>
      </c>
      <c r="F8" s="1785"/>
      <c r="G8" s="1785"/>
      <c r="H8" s="1785"/>
      <c r="I8" s="1785"/>
      <c r="J8" s="1785"/>
      <c r="K8" s="1785"/>
      <c r="L8" s="1785"/>
      <c r="M8" s="1779"/>
      <c r="N8" s="1780"/>
      <c r="O8" s="1780"/>
      <c r="P8" s="1780"/>
      <c r="Q8" s="1780"/>
      <c r="R8" s="1780"/>
      <c r="S8" s="1781"/>
    </row>
    <row r="9" spans="1:20" ht="15.75" thickBot="1">
      <c r="A9" s="1787"/>
      <c r="B9" s="1788"/>
      <c r="C9" s="1788"/>
      <c r="D9" s="1788"/>
      <c r="E9" s="1788"/>
      <c r="F9" s="1788"/>
      <c r="G9" s="1788"/>
      <c r="H9" s="1788"/>
      <c r="I9" s="1788"/>
      <c r="J9" s="1788"/>
      <c r="K9" s="1788"/>
      <c r="L9" s="1788"/>
      <c r="M9" s="1788"/>
      <c r="N9" s="1788"/>
      <c r="O9" s="1788"/>
      <c r="P9" s="1788"/>
      <c r="Q9" s="1788"/>
      <c r="R9" s="1788"/>
      <c r="S9" s="1789"/>
    </row>
    <row r="10" spans="1:20" ht="15.75" thickBot="1">
      <c r="A10" s="1101" t="s">
        <v>9</v>
      </c>
      <c r="B10" s="1102"/>
      <c r="C10" s="1102"/>
      <c r="D10" s="1102"/>
      <c r="E10" s="1102"/>
      <c r="F10" s="1102"/>
      <c r="G10" s="1102"/>
      <c r="H10" s="1102"/>
      <c r="I10" s="1102"/>
      <c r="J10" s="1102"/>
      <c r="K10" s="1102"/>
      <c r="L10" s="1102"/>
      <c r="M10" s="1102"/>
      <c r="N10" s="1102"/>
      <c r="O10" s="1102"/>
      <c r="P10" s="1102"/>
      <c r="Q10" s="1102"/>
      <c r="R10" s="1102"/>
      <c r="S10" s="1103"/>
      <c r="T10" s="190"/>
    </row>
    <row r="11" spans="1:20" ht="15.75" thickBot="1">
      <c r="A11" s="192"/>
      <c r="B11" s="1102"/>
      <c r="C11" s="1102"/>
      <c r="D11" s="1102"/>
      <c r="E11" s="1102"/>
      <c r="F11" s="1102"/>
      <c r="G11" s="1102"/>
      <c r="H11" s="1102"/>
      <c r="I11" s="1102"/>
      <c r="J11" s="1102"/>
      <c r="K11" s="1102"/>
      <c r="L11" s="1102"/>
      <c r="M11" s="1102"/>
      <c r="N11" s="1102"/>
      <c r="O11" s="1102"/>
      <c r="P11" s="1102"/>
      <c r="Q11" s="1102"/>
      <c r="R11" s="1102"/>
      <c r="S11" s="1103"/>
      <c r="T11" s="355"/>
    </row>
    <row r="12" spans="1:20" ht="15.75" thickBot="1">
      <c r="A12" s="1104" t="s">
        <v>16</v>
      </c>
      <c r="B12" s="1105"/>
      <c r="C12" s="1105"/>
      <c r="D12" s="1105"/>
      <c r="E12" s="1105"/>
      <c r="F12" s="1105"/>
      <c r="G12" s="1105"/>
      <c r="H12" s="1105"/>
      <c r="I12" s="1105"/>
      <c r="J12" s="1105"/>
      <c r="K12" s="1105"/>
      <c r="L12" s="1106"/>
      <c r="M12" s="1790" t="s">
        <v>1</v>
      </c>
      <c r="N12" s="1107"/>
      <c r="O12" s="1107"/>
      <c r="P12" s="1107"/>
      <c r="Q12" s="1107"/>
      <c r="R12" s="1107"/>
      <c r="S12" s="1108"/>
      <c r="T12" s="356"/>
    </row>
    <row r="13" spans="1:20" ht="120.75" thickBot="1">
      <c r="A13" s="217" t="s">
        <v>27</v>
      </c>
      <c r="B13" s="1130" t="s">
        <v>263</v>
      </c>
      <c r="C13" s="224" t="s">
        <v>26</v>
      </c>
      <c r="D13" s="225" t="s">
        <v>19</v>
      </c>
      <c r="E13" s="1061" t="s">
        <v>11</v>
      </c>
      <c r="F13" s="1062"/>
      <c r="G13" s="1062"/>
      <c r="H13" s="1063"/>
      <c r="I13" s="226" t="s">
        <v>20</v>
      </c>
      <c r="J13" s="226" t="s">
        <v>21</v>
      </c>
      <c r="K13" s="226" t="s">
        <v>2</v>
      </c>
      <c r="L13" s="215" t="s">
        <v>22</v>
      </c>
      <c r="M13" s="227" t="s">
        <v>3</v>
      </c>
      <c r="N13" s="228"/>
      <c r="O13" s="229"/>
      <c r="P13" s="216" t="s">
        <v>4</v>
      </c>
      <c r="Q13" s="149" t="s">
        <v>5</v>
      </c>
      <c r="R13" s="142" t="s">
        <v>29</v>
      </c>
      <c r="S13" s="230" t="s">
        <v>0</v>
      </c>
    </row>
    <row r="14" spans="1:20" ht="15.75" thickBot="1">
      <c r="A14" s="218"/>
      <c r="B14" s="1131"/>
      <c r="C14" s="231"/>
      <c r="D14" s="232"/>
      <c r="E14" s="233" t="s">
        <v>12</v>
      </c>
      <c r="F14" s="143" t="s">
        <v>13</v>
      </c>
      <c r="G14" s="233" t="s">
        <v>14</v>
      </c>
      <c r="H14" s="233" t="s">
        <v>15</v>
      </c>
      <c r="I14" s="234"/>
      <c r="J14" s="234"/>
      <c r="K14" s="234"/>
      <c r="L14" s="147"/>
      <c r="M14" s="144" t="s">
        <v>30</v>
      </c>
      <c r="N14" s="145" t="s">
        <v>28</v>
      </c>
      <c r="O14" s="146" t="s">
        <v>31</v>
      </c>
      <c r="P14" s="219"/>
      <c r="Q14" s="220"/>
      <c r="R14" s="147"/>
      <c r="S14" s="235"/>
    </row>
    <row r="15" spans="1:20" ht="15.75" thickBot="1">
      <c r="A15" s="357"/>
      <c r="B15" s="135"/>
      <c r="C15" s="135"/>
      <c r="D15" s="135"/>
      <c r="E15" s="358"/>
      <c r="F15" s="135"/>
      <c r="G15" s="358"/>
      <c r="H15" s="358"/>
      <c r="I15" s="135"/>
      <c r="J15" s="135"/>
      <c r="K15" s="162"/>
      <c r="L15" s="135"/>
      <c r="P15" s="135"/>
      <c r="Q15" s="135"/>
      <c r="R15" s="135"/>
      <c r="S15" s="359"/>
    </row>
    <row r="16" spans="1:20" ht="67.5" customHeight="1">
      <c r="A16" s="526">
        <v>1</v>
      </c>
      <c r="B16" s="1230" t="s">
        <v>333</v>
      </c>
      <c r="C16" s="474" t="s">
        <v>1160</v>
      </c>
      <c r="D16" s="724" t="s">
        <v>1062</v>
      </c>
      <c r="E16" s="365">
        <v>1</v>
      </c>
      <c r="F16" s="754"/>
      <c r="G16" s="755"/>
      <c r="H16" s="755"/>
      <c r="I16" s="605" t="s">
        <v>1063</v>
      </c>
      <c r="J16" s="756"/>
      <c r="K16" s="756"/>
      <c r="L16" s="364">
        <v>1</v>
      </c>
      <c r="M16" s="369">
        <f t="shared" ref="M16:M17" si="0">IF(L16&lt;1,L16-AVERAGE(E16:H16),L16-(SUM(E16:H16)))</f>
        <v>0</v>
      </c>
      <c r="N16" s="370">
        <f t="shared" ref="N16" si="1">IF(L16&lt;1,(AVERAGE(E16:H16)/L16),SUM(E16:H16)/L16)</f>
        <v>1</v>
      </c>
      <c r="O16" s="528" t="str">
        <f t="shared" ref="O16:O17" si="2">IF(N16&lt;=U$17,"T",IF(N16&lt;$X$17,"R",IF(N16&gt;=$X$17,"P")))</f>
        <v>P</v>
      </c>
      <c r="P16" s="566"/>
      <c r="Q16" s="566"/>
      <c r="R16" s="474" t="s">
        <v>1065</v>
      </c>
      <c r="S16" s="757" t="s">
        <v>367</v>
      </c>
    </row>
    <row r="17" spans="1:19" ht="89.25" customHeight="1" thickBot="1">
      <c r="A17" s="532">
        <v>2</v>
      </c>
      <c r="B17" s="1232"/>
      <c r="C17" s="375" t="s">
        <v>742</v>
      </c>
      <c r="D17" s="747" t="s">
        <v>1062</v>
      </c>
      <c r="E17" s="758">
        <v>1</v>
      </c>
      <c r="F17" s="759"/>
      <c r="G17" s="760"/>
      <c r="H17" s="760"/>
      <c r="I17" s="619" t="s">
        <v>1064</v>
      </c>
      <c r="J17" s="761"/>
      <c r="K17" s="761"/>
      <c r="L17" s="372">
        <v>1</v>
      </c>
      <c r="M17" s="378">
        <f t="shared" si="0"/>
        <v>0</v>
      </c>
      <c r="N17" s="381">
        <v>1</v>
      </c>
      <c r="O17" s="534" t="str">
        <f t="shared" si="2"/>
        <v>P</v>
      </c>
      <c r="P17" s="564"/>
      <c r="Q17" s="564"/>
      <c r="R17" s="375" t="s">
        <v>1065</v>
      </c>
      <c r="S17" s="762"/>
    </row>
    <row r="19" spans="1:19" ht="15.75">
      <c r="A19" s="90" t="s">
        <v>24</v>
      </c>
    </row>
  </sheetData>
  <mergeCells count="18">
    <mergeCell ref="B16:B17"/>
    <mergeCell ref="B13:B14"/>
    <mergeCell ref="E7:L7"/>
    <mergeCell ref="E8:L8"/>
    <mergeCell ref="E5:L5"/>
    <mergeCell ref="E6:L6"/>
    <mergeCell ref="A9:S9"/>
    <mergeCell ref="M12:S12"/>
    <mergeCell ref="A4:S4"/>
    <mergeCell ref="M5:S8"/>
    <mergeCell ref="E13:H13"/>
    <mergeCell ref="A12:L12"/>
    <mergeCell ref="E2:L3"/>
    <mergeCell ref="M2:S2"/>
    <mergeCell ref="M3:S3"/>
    <mergeCell ref="A10:S10"/>
    <mergeCell ref="B11:S11"/>
    <mergeCell ref="A2:D3"/>
  </mergeCells>
  <conditionalFormatting sqref="O16:O17">
    <cfRule type="iconSet" priority="411">
      <iconSet iconSet="3Symbols2">
        <cfvo type="percent" val="0"/>
        <cfvo type="percent" val="0.74"/>
        <cfvo type="percent" val="0.85"/>
      </iconSet>
    </cfRule>
    <cfRule type="containsText" dxfId="2" priority="412" stopIfTrue="1" operator="containsText" text="P">
      <formula>NOT(ISERROR(SEARCH("P",O16)))</formula>
    </cfRule>
    <cfRule type="containsText" dxfId="1" priority="413" stopIfTrue="1" operator="containsText" text="R">
      <formula>NOT(ISERROR(SEARCH("R",O16)))</formula>
    </cfRule>
    <cfRule type="containsText" dxfId="0" priority="414" operator="containsText" text="T">
      <formula>NOT(ISERROR(SEARCH("T",O16)))</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49"/>
  <sheetViews>
    <sheetView topLeftCell="A9" zoomScale="57" zoomScaleNormal="57" workbookViewId="0">
      <selection activeCell="B18" sqref="B18:T33"/>
    </sheetView>
  </sheetViews>
  <sheetFormatPr baseColWidth="10" defaultColWidth="26.42578125" defaultRowHeight="13.5"/>
  <cols>
    <col min="1" max="1" width="11.28515625" style="1" customWidth="1"/>
    <col min="2" max="2" width="28.7109375" style="1" customWidth="1"/>
    <col min="3" max="3" width="27.140625" style="1" customWidth="1"/>
    <col min="4" max="4" width="33.85546875" style="1" customWidth="1"/>
    <col min="5" max="5" width="31.5703125" style="1" customWidth="1"/>
    <col min="6" max="6" width="8.42578125" style="1" bestFit="1" customWidth="1"/>
    <col min="7" max="7" width="10.5703125" style="73" customWidth="1"/>
    <col min="8" max="8" width="7" style="1" customWidth="1"/>
    <col min="9" max="9" width="11.28515625" style="1" customWidth="1"/>
    <col min="10" max="10" width="59.28515625" style="1" customWidth="1"/>
    <col min="11" max="11" width="21.285156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2"/>
      <c r="F2" s="2"/>
      <c r="G2" s="68"/>
      <c r="H2" s="2"/>
      <c r="I2" s="2"/>
      <c r="J2" s="2"/>
      <c r="K2" s="2"/>
      <c r="L2" s="2"/>
      <c r="M2" s="2"/>
      <c r="N2" s="2"/>
      <c r="O2" s="2"/>
      <c r="P2" s="2"/>
      <c r="Q2" s="2"/>
      <c r="R2" s="2"/>
      <c r="S2" s="20"/>
      <c r="T2" s="21"/>
    </row>
    <row r="3" spans="1:20" ht="14.25" thickBot="1">
      <c r="A3" s="917" cm="1">
        <f t="array" aca="1" ref="A3" ca="1">A3:T23</f>
        <v>0</v>
      </c>
      <c r="B3" s="918"/>
      <c r="C3" s="918"/>
      <c r="D3" s="918"/>
      <c r="E3" s="919"/>
      <c r="F3" s="926" t="s">
        <v>18</v>
      </c>
      <c r="G3" s="927"/>
      <c r="H3" s="927"/>
      <c r="I3" s="927"/>
      <c r="J3" s="927"/>
      <c r="K3" s="927"/>
      <c r="L3" s="927"/>
      <c r="M3" s="928"/>
      <c r="N3" s="899" t="s">
        <v>512</v>
      </c>
      <c r="O3" s="900"/>
      <c r="P3" s="900"/>
      <c r="Q3" s="900"/>
      <c r="R3" s="900"/>
      <c r="S3" s="900"/>
      <c r="T3" s="901"/>
    </row>
    <row r="4" spans="1:20" ht="14.25" thickBot="1">
      <c r="A4" s="920"/>
      <c r="B4" s="921"/>
      <c r="C4" s="921"/>
      <c r="D4" s="921"/>
      <c r="E4" s="922"/>
      <c r="F4" s="902" t="s">
        <v>17</v>
      </c>
      <c r="G4" s="903"/>
      <c r="H4" s="903"/>
      <c r="I4" s="903"/>
      <c r="J4" s="903"/>
      <c r="K4" s="903"/>
      <c r="L4" s="903"/>
      <c r="M4" s="904"/>
      <c r="N4" s="908" t="s">
        <v>23</v>
      </c>
      <c r="O4" s="909"/>
      <c r="P4" s="909"/>
      <c r="Q4" s="909"/>
      <c r="R4" s="909"/>
      <c r="S4" s="909"/>
      <c r="T4" s="910"/>
    </row>
    <row r="5" spans="1:20" ht="14.25" thickBot="1">
      <c r="A5" s="923"/>
      <c r="B5" s="924"/>
      <c r="C5" s="924"/>
      <c r="D5" s="924"/>
      <c r="E5" s="925"/>
      <c r="F5" s="905"/>
      <c r="G5" s="906"/>
      <c r="H5" s="906"/>
      <c r="I5" s="906"/>
      <c r="J5" s="906"/>
      <c r="K5" s="906"/>
      <c r="L5" s="906"/>
      <c r="M5" s="907"/>
      <c r="N5" s="911" t="s">
        <v>8</v>
      </c>
      <c r="O5" s="912"/>
      <c r="P5" s="912"/>
      <c r="Q5" s="912"/>
      <c r="R5" s="912"/>
      <c r="S5" s="912"/>
      <c r="T5" s="913"/>
    </row>
    <row r="6" spans="1:20">
      <c r="A6" s="2"/>
      <c r="B6" s="2"/>
      <c r="C6" s="2"/>
      <c r="D6" s="2"/>
      <c r="E6" s="2"/>
      <c r="F6" s="2"/>
      <c r="G6" s="68"/>
      <c r="H6" s="2"/>
      <c r="I6" s="2"/>
      <c r="J6" s="3"/>
      <c r="K6" s="3"/>
      <c r="L6" s="4"/>
      <c r="M6" s="4"/>
      <c r="N6" s="4"/>
      <c r="O6" s="4"/>
      <c r="P6" s="4"/>
      <c r="Q6" s="4"/>
      <c r="R6" s="4"/>
      <c r="S6" s="19"/>
      <c r="T6" s="19"/>
    </row>
    <row r="7" spans="1:20">
      <c r="A7" s="872" t="s">
        <v>10</v>
      </c>
      <c r="B7" s="872"/>
      <c r="C7" s="872"/>
      <c r="D7" s="872"/>
      <c r="E7" s="872"/>
      <c r="F7" s="914" t="s">
        <v>65</v>
      </c>
      <c r="G7" s="915"/>
      <c r="H7" s="915"/>
      <c r="I7" s="915"/>
      <c r="J7" s="915"/>
      <c r="K7" s="915"/>
      <c r="L7" s="915"/>
      <c r="M7" s="916"/>
      <c r="N7" s="4"/>
      <c r="O7" s="4"/>
      <c r="P7" s="4"/>
      <c r="Q7" s="4"/>
      <c r="R7" s="4"/>
      <c r="S7" s="19"/>
      <c r="T7" s="19"/>
    </row>
    <row r="8" spans="1:20" ht="15">
      <c r="A8" s="872" t="s">
        <v>25</v>
      </c>
      <c r="B8" s="872"/>
      <c r="C8" s="872"/>
      <c r="D8" s="872"/>
      <c r="E8" s="872"/>
      <c r="F8" s="873">
        <v>2025</v>
      </c>
      <c r="G8" s="874"/>
      <c r="H8" s="874"/>
      <c r="I8" s="874"/>
      <c r="J8" s="874"/>
      <c r="K8" s="874"/>
      <c r="L8" s="874"/>
      <c r="M8" s="875"/>
      <c r="N8" s="4"/>
      <c r="O8" s="4"/>
      <c r="P8" s="4"/>
      <c r="Q8" s="4"/>
      <c r="R8" s="4"/>
      <c r="S8" s="19"/>
      <c r="T8" s="19"/>
    </row>
    <row r="9" spans="1:20" ht="15">
      <c r="A9" s="872" t="s">
        <v>6</v>
      </c>
      <c r="B9" s="872"/>
      <c r="C9" s="872"/>
      <c r="D9" s="872"/>
      <c r="E9" s="872"/>
      <c r="F9" s="873" t="s">
        <v>745</v>
      </c>
      <c r="G9" s="874"/>
      <c r="H9" s="874"/>
      <c r="I9" s="874"/>
      <c r="J9" s="874"/>
      <c r="K9" s="874"/>
      <c r="L9" s="874"/>
      <c r="M9" s="875"/>
      <c r="N9" s="4"/>
      <c r="O9" s="4"/>
      <c r="P9" s="4"/>
      <c r="Q9" s="4"/>
      <c r="R9" s="4"/>
      <c r="S9" s="19"/>
      <c r="T9" s="19"/>
    </row>
    <row r="10" spans="1:20" ht="15">
      <c r="A10" s="872" t="s">
        <v>7</v>
      </c>
      <c r="B10" s="872"/>
      <c r="C10" s="872"/>
      <c r="D10" s="872"/>
      <c r="E10" s="872"/>
      <c r="F10" s="873" t="s">
        <v>746</v>
      </c>
      <c r="G10" s="874"/>
      <c r="H10" s="874"/>
      <c r="I10" s="874"/>
      <c r="J10" s="874"/>
      <c r="K10" s="874"/>
      <c r="L10" s="874"/>
      <c r="M10" s="875"/>
      <c r="N10" s="4"/>
      <c r="O10" s="4"/>
      <c r="P10" s="4"/>
      <c r="Q10" s="4"/>
      <c r="R10" s="4"/>
      <c r="S10" s="19"/>
      <c r="T10" s="19"/>
    </row>
    <row r="11" spans="1:20" ht="14.25" thickBot="1">
      <c r="A11" s="5"/>
      <c r="B11" s="5"/>
      <c r="C11" s="5"/>
      <c r="D11" s="5"/>
      <c r="E11" s="5"/>
      <c r="F11" s="5"/>
      <c r="G11" s="69"/>
      <c r="H11" s="5"/>
      <c r="I11" s="5"/>
      <c r="J11" s="3"/>
      <c r="K11" s="3"/>
      <c r="L11" s="3"/>
      <c r="M11" s="3"/>
      <c r="N11" s="4"/>
      <c r="O11" s="4"/>
      <c r="P11" s="4"/>
      <c r="Q11" s="4"/>
      <c r="R11" s="4"/>
      <c r="S11" s="19"/>
      <c r="T11" s="19"/>
    </row>
    <row r="12" spans="1:20" ht="14.25" thickBot="1">
      <c r="A12" s="876" t="s">
        <v>9</v>
      </c>
      <c r="B12" s="877"/>
      <c r="C12" s="877"/>
      <c r="D12" s="877"/>
      <c r="E12" s="877"/>
      <c r="F12" s="877"/>
      <c r="G12" s="877"/>
      <c r="H12" s="877"/>
      <c r="I12" s="877"/>
      <c r="J12" s="877"/>
      <c r="K12" s="877"/>
      <c r="L12" s="877"/>
      <c r="M12" s="877"/>
      <c r="N12" s="877"/>
      <c r="O12" s="877"/>
      <c r="P12" s="877"/>
      <c r="Q12" s="877"/>
      <c r="R12" s="877"/>
      <c r="S12" s="877"/>
      <c r="T12" s="878"/>
    </row>
    <row r="13" spans="1:20" ht="14.25" thickBot="1">
      <c r="A13" s="6"/>
      <c r="B13" s="7"/>
      <c r="C13" s="7"/>
      <c r="D13" s="7"/>
      <c r="E13" s="7"/>
      <c r="F13" s="7"/>
      <c r="G13" s="70"/>
      <c r="H13" s="7"/>
      <c r="I13" s="7"/>
      <c r="J13" s="7"/>
      <c r="K13" s="7"/>
      <c r="L13" s="7"/>
      <c r="M13" s="7"/>
      <c r="N13" s="7"/>
      <c r="O13" s="7"/>
      <c r="P13" s="7"/>
      <c r="Q13" s="7"/>
      <c r="R13" s="7"/>
      <c r="S13" s="22"/>
      <c r="T13" s="23"/>
    </row>
    <row r="14" spans="1:20" ht="14.25" thickBot="1">
      <c r="A14" s="879" t="s">
        <v>16</v>
      </c>
      <c r="B14" s="880"/>
      <c r="C14" s="880"/>
      <c r="D14" s="880"/>
      <c r="E14" s="880"/>
      <c r="F14" s="880"/>
      <c r="G14" s="880"/>
      <c r="H14" s="880"/>
      <c r="I14" s="880"/>
      <c r="J14" s="880"/>
      <c r="K14" s="880"/>
      <c r="L14" s="881"/>
      <c r="M14" s="882" t="s">
        <v>1</v>
      </c>
      <c r="N14" s="882"/>
      <c r="O14" s="882"/>
      <c r="P14" s="882"/>
      <c r="Q14" s="882"/>
      <c r="R14" s="882"/>
      <c r="S14" s="882"/>
      <c r="T14" s="883"/>
    </row>
    <row r="15" spans="1:20" ht="14.25" thickBot="1">
      <c r="A15" s="888" t="s">
        <v>27</v>
      </c>
      <c r="B15" s="897" t="s">
        <v>262</v>
      </c>
      <c r="C15" s="897" t="s">
        <v>263</v>
      </c>
      <c r="D15" s="888" t="s">
        <v>26</v>
      </c>
      <c r="E15" s="892" t="s">
        <v>19</v>
      </c>
      <c r="F15" s="894" t="s">
        <v>11</v>
      </c>
      <c r="G15" s="895"/>
      <c r="H15" s="895"/>
      <c r="I15" s="896"/>
      <c r="J15" s="884" t="s">
        <v>20</v>
      </c>
      <c r="K15" s="884" t="s">
        <v>21</v>
      </c>
      <c r="L15" s="884" t="s">
        <v>2</v>
      </c>
      <c r="M15" s="1002" t="s">
        <v>22</v>
      </c>
      <c r="N15" s="863" t="s">
        <v>3</v>
      </c>
      <c r="O15" s="864"/>
      <c r="P15" s="865"/>
      <c r="Q15" s="868" t="s">
        <v>164</v>
      </c>
      <c r="R15" s="868" t="s">
        <v>5</v>
      </c>
      <c r="S15" s="9" t="s">
        <v>29</v>
      </c>
      <c r="T15" s="1003" t="s">
        <v>0</v>
      </c>
    </row>
    <row r="16" spans="1:20" ht="40.5" customHeight="1" thickBot="1">
      <c r="A16" s="889"/>
      <c r="B16" s="898"/>
      <c r="C16" s="898"/>
      <c r="D16" s="889"/>
      <c r="E16" s="893"/>
      <c r="F16" s="11" t="s">
        <v>12</v>
      </c>
      <c r="G16" s="71" t="s">
        <v>13</v>
      </c>
      <c r="H16" s="11" t="s">
        <v>14</v>
      </c>
      <c r="I16" s="11" t="s">
        <v>15</v>
      </c>
      <c r="J16" s="885"/>
      <c r="K16" s="885"/>
      <c r="L16" s="885"/>
      <c r="M16" s="887"/>
      <c r="N16" s="24" t="s">
        <v>30</v>
      </c>
      <c r="O16" s="13" t="s">
        <v>28</v>
      </c>
      <c r="P16" s="14" t="s">
        <v>31</v>
      </c>
      <c r="Q16" s="867"/>
      <c r="R16" s="869"/>
      <c r="S16" s="25"/>
      <c r="T16" s="871"/>
    </row>
    <row r="17" spans="1:20" ht="15.75" customHeight="1" thickBot="1">
      <c r="A17" s="168"/>
      <c r="B17" s="27"/>
      <c r="C17" s="27"/>
      <c r="D17" s="27"/>
      <c r="E17" s="27"/>
      <c r="F17" s="27"/>
      <c r="G17" s="72"/>
      <c r="H17" s="27"/>
      <c r="I17" s="27"/>
      <c r="J17" s="28"/>
      <c r="K17" s="28"/>
      <c r="L17" s="28"/>
      <c r="M17" s="28"/>
      <c r="N17" s="30"/>
      <c r="O17" s="29"/>
      <c r="P17" s="29"/>
      <c r="Q17" s="28"/>
      <c r="R17" s="28"/>
      <c r="S17" s="19"/>
      <c r="T17" s="28"/>
    </row>
    <row r="18" spans="1:20" ht="54.75" customHeight="1">
      <c r="A18" s="1000">
        <v>1</v>
      </c>
      <c r="B18" s="998" t="s">
        <v>1052</v>
      </c>
      <c r="C18" s="998" t="s">
        <v>1154</v>
      </c>
      <c r="D18" s="996" t="s">
        <v>66</v>
      </c>
      <c r="E18" s="397" t="s">
        <v>969</v>
      </c>
      <c r="F18" s="398" t="s">
        <v>367</v>
      </c>
      <c r="G18" s="399"/>
      <c r="H18" s="399"/>
      <c r="I18" s="399"/>
      <c r="J18" s="400" t="s">
        <v>67</v>
      </c>
      <c r="K18" s="401">
        <v>0</v>
      </c>
      <c r="L18" s="402"/>
      <c r="M18" s="403">
        <v>1</v>
      </c>
      <c r="N18" s="404">
        <f t="shared" ref="N18:N20" si="0">IF(M18&lt;1,M18-AVERAGE(F18:I18),M18-(SUM(F18:I18)))</f>
        <v>1</v>
      </c>
      <c r="O18" s="405">
        <v>1</v>
      </c>
      <c r="P18" s="388" t="str">
        <f t="shared" ref="P18:P33" si="1">IF(O18&lt;=V$18,"T",IF(O18&lt;$Y$18,"R",IF(O18&gt;=$Y$18,"P")))</f>
        <v>P</v>
      </c>
      <c r="Q18" s="389"/>
      <c r="R18" s="389"/>
      <c r="S18" s="396" t="s">
        <v>68</v>
      </c>
      <c r="T18" s="406" t="s">
        <v>69</v>
      </c>
    </row>
    <row r="19" spans="1:20" ht="51">
      <c r="A19" s="1001"/>
      <c r="B19" s="999"/>
      <c r="C19" s="999"/>
      <c r="D19" s="997"/>
      <c r="E19" s="408" t="s">
        <v>970</v>
      </c>
      <c r="F19" s="409">
        <v>1</v>
      </c>
      <c r="G19" s="410"/>
      <c r="H19" s="411"/>
      <c r="I19" s="411"/>
      <c r="J19" s="412" t="s">
        <v>571</v>
      </c>
      <c r="K19" s="413"/>
      <c r="L19" s="414"/>
      <c r="M19" s="415">
        <v>1</v>
      </c>
      <c r="N19" s="416">
        <v>-9</v>
      </c>
      <c r="O19" s="417">
        <v>1</v>
      </c>
      <c r="P19" s="391" t="str">
        <f t="shared" si="1"/>
        <v>P</v>
      </c>
      <c r="Q19" s="392"/>
      <c r="R19" s="392"/>
      <c r="S19" s="407" t="s">
        <v>972</v>
      </c>
      <c r="T19" s="418" t="s">
        <v>73</v>
      </c>
    </row>
    <row r="20" spans="1:20" ht="60">
      <c r="A20" s="1001"/>
      <c r="B20" s="999"/>
      <c r="C20" s="999"/>
      <c r="D20" s="997"/>
      <c r="E20" s="408" t="s">
        <v>360</v>
      </c>
      <c r="F20" s="409">
        <v>1</v>
      </c>
      <c r="G20" s="410"/>
      <c r="H20" s="411"/>
      <c r="I20" s="411"/>
      <c r="J20" s="412" t="s">
        <v>361</v>
      </c>
      <c r="K20" s="413">
        <v>0</v>
      </c>
      <c r="L20" s="419"/>
      <c r="M20" s="415">
        <v>0.73</v>
      </c>
      <c r="N20" s="416">
        <f t="shared" si="0"/>
        <v>-0.27</v>
      </c>
      <c r="O20" s="417">
        <v>0.73</v>
      </c>
      <c r="P20" s="391" t="str">
        <f t="shared" si="1"/>
        <v>P</v>
      </c>
      <c r="Q20" s="392"/>
      <c r="R20" s="392"/>
      <c r="S20" s="407" t="s">
        <v>72</v>
      </c>
      <c r="T20" s="418" t="s">
        <v>73</v>
      </c>
    </row>
    <row r="21" spans="1:20" ht="51">
      <c r="A21" s="1001"/>
      <c r="B21" s="999"/>
      <c r="C21" s="999"/>
      <c r="D21" s="997"/>
      <c r="E21" s="408" t="s">
        <v>70</v>
      </c>
      <c r="F21" s="420" t="s">
        <v>367</v>
      </c>
      <c r="G21" s="411"/>
      <c r="H21" s="411"/>
      <c r="I21" s="411"/>
      <c r="J21" s="412" t="s">
        <v>71</v>
      </c>
      <c r="K21" s="413">
        <v>0</v>
      </c>
      <c r="L21" s="419"/>
      <c r="M21" s="415">
        <v>1</v>
      </c>
      <c r="N21" s="416">
        <v>0</v>
      </c>
      <c r="O21" s="417">
        <v>1</v>
      </c>
      <c r="P21" s="391" t="str">
        <f t="shared" si="1"/>
        <v>P</v>
      </c>
      <c r="Q21" s="392"/>
      <c r="R21" s="392"/>
      <c r="S21" s="407" t="s">
        <v>74</v>
      </c>
      <c r="T21" s="418" t="s">
        <v>73</v>
      </c>
    </row>
    <row r="22" spans="1:20" ht="51">
      <c r="A22" s="1001"/>
      <c r="B22" s="999"/>
      <c r="C22" s="999"/>
      <c r="D22" s="997"/>
      <c r="E22" s="408" t="s">
        <v>598</v>
      </c>
      <c r="F22" s="409">
        <v>1</v>
      </c>
      <c r="G22" s="421"/>
      <c r="H22" s="411"/>
      <c r="I22" s="419"/>
      <c r="J22" s="412" t="s">
        <v>414</v>
      </c>
      <c r="K22" s="422">
        <v>1200000</v>
      </c>
      <c r="L22" s="423"/>
      <c r="M22" s="415">
        <v>1</v>
      </c>
      <c r="N22" s="416">
        <v>-39</v>
      </c>
      <c r="O22" s="417">
        <v>0.4</v>
      </c>
      <c r="P22" s="391" t="str">
        <f t="shared" si="1"/>
        <v>P</v>
      </c>
      <c r="Q22" s="392"/>
      <c r="R22" s="392"/>
      <c r="S22" s="407" t="s">
        <v>973</v>
      </c>
      <c r="T22" s="418" t="s">
        <v>73</v>
      </c>
    </row>
    <row r="23" spans="1:20" ht="51">
      <c r="A23" s="1001"/>
      <c r="B23" s="999"/>
      <c r="C23" s="999"/>
      <c r="D23" s="997"/>
      <c r="E23" s="408" t="s">
        <v>971</v>
      </c>
      <c r="F23" s="409">
        <v>0</v>
      </c>
      <c r="G23" s="410"/>
      <c r="H23" s="411"/>
      <c r="I23" s="419"/>
      <c r="J23" s="412" t="s">
        <v>446</v>
      </c>
      <c r="K23" s="413" t="s">
        <v>413</v>
      </c>
      <c r="L23" s="419"/>
      <c r="M23" s="415">
        <v>1</v>
      </c>
      <c r="N23" s="416">
        <v>-99</v>
      </c>
      <c r="O23" s="417">
        <v>100</v>
      </c>
      <c r="P23" s="391" t="str">
        <f t="shared" si="1"/>
        <v>P</v>
      </c>
      <c r="Q23" s="392"/>
      <c r="R23" s="392"/>
      <c r="S23" s="407" t="s">
        <v>973</v>
      </c>
      <c r="T23" s="418" t="s">
        <v>73</v>
      </c>
    </row>
    <row r="24" spans="1:20" ht="24" customHeight="1">
      <c r="A24" s="1013">
        <v>2</v>
      </c>
      <c r="B24" s="1017" t="s">
        <v>1180</v>
      </c>
      <c r="C24" s="1006" t="s">
        <v>1167</v>
      </c>
      <c r="D24" s="1010" t="s">
        <v>1164</v>
      </c>
      <c r="E24" s="390" t="s">
        <v>1165</v>
      </c>
      <c r="F24" s="1004">
        <v>1</v>
      </c>
      <c r="G24" s="1004"/>
      <c r="H24" s="1004"/>
      <c r="I24" s="1004"/>
      <c r="J24" s="1004"/>
      <c r="K24" s="1004"/>
      <c r="L24" s="1004"/>
      <c r="M24" s="415">
        <v>1</v>
      </c>
      <c r="N24" s="416">
        <v>-99</v>
      </c>
      <c r="O24" s="417">
        <v>100</v>
      </c>
      <c r="P24" s="391" t="str">
        <f t="shared" si="1"/>
        <v>P</v>
      </c>
      <c r="Q24" s="392"/>
      <c r="R24" s="424"/>
      <c r="S24" s="407"/>
      <c r="T24" s="418"/>
    </row>
    <row r="25" spans="1:20" ht="42" customHeight="1">
      <c r="A25" s="1014"/>
      <c r="B25" s="1018"/>
      <c r="C25" s="1006"/>
      <c r="D25" s="1010"/>
      <c r="E25" s="390" t="s">
        <v>1166</v>
      </c>
      <c r="F25" s="1012"/>
      <c r="G25" s="1012"/>
      <c r="H25" s="1012"/>
      <c r="I25" s="1012"/>
      <c r="J25" s="1012"/>
      <c r="K25" s="1012"/>
      <c r="L25" s="1012"/>
      <c r="M25" s="415">
        <v>1</v>
      </c>
      <c r="N25" s="416">
        <v>-99</v>
      </c>
      <c r="O25" s="417">
        <v>100</v>
      </c>
      <c r="P25" s="391" t="str">
        <f t="shared" si="1"/>
        <v>P</v>
      </c>
      <c r="Q25" s="392"/>
      <c r="R25" s="424"/>
      <c r="S25" s="407"/>
      <c r="T25" s="418"/>
    </row>
    <row r="26" spans="1:20" ht="36" customHeight="1">
      <c r="A26" s="1013">
        <v>3</v>
      </c>
      <c r="B26" s="1017" t="s">
        <v>1181</v>
      </c>
      <c r="C26" s="1006" t="s">
        <v>1173</v>
      </c>
      <c r="D26" s="1007" t="s">
        <v>1168</v>
      </c>
      <c r="E26" s="425" t="s">
        <v>1169</v>
      </c>
      <c r="F26" s="1004">
        <v>1</v>
      </c>
      <c r="G26" s="1004"/>
      <c r="H26" s="1004"/>
      <c r="I26" s="1004"/>
      <c r="J26" s="412"/>
      <c r="K26" s="426"/>
      <c r="L26" s="414"/>
      <c r="M26" s="415">
        <v>1</v>
      </c>
      <c r="N26" s="416">
        <v>-99</v>
      </c>
      <c r="O26" s="417">
        <v>100</v>
      </c>
      <c r="P26" s="391" t="str">
        <f t="shared" si="1"/>
        <v>P</v>
      </c>
      <c r="Q26" s="392"/>
      <c r="R26" s="424"/>
      <c r="S26" s="407"/>
      <c r="T26" s="418"/>
    </row>
    <row r="27" spans="1:20" ht="30.75">
      <c r="A27" s="1015"/>
      <c r="B27" s="1018"/>
      <c r="C27" s="1006"/>
      <c r="D27" s="1007"/>
      <c r="E27" s="425" t="s">
        <v>1170</v>
      </c>
      <c r="F27" s="1004"/>
      <c r="G27" s="1004"/>
      <c r="H27" s="1004"/>
      <c r="I27" s="1004"/>
      <c r="J27" s="412"/>
      <c r="K27" s="426"/>
      <c r="L27" s="414"/>
      <c r="M27" s="415">
        <v>1</v>
      </c>
      <c r="N27" s="416">
        <v>-99</v>
      </c>
      <c r="O27" s="417">
        <v>100</v>
      </c>
      <c r="P27" s="391" t="str">
        <f t="shared" si="1"/>
        <v>P</v>
      </c>
      <c r="Q27" s="392"/>
      <c r="R27" s="424"/>
      <c r="S27" s="407"/>
      <c r="T27" s="418"/>
    </row>
    <row r="28" spans="1:20" ht="30.75">
      <c r="A28" s="1015"/>
      <c r="B28" s="1018"/>
      <c r="C28" s="1006"/>
      <c r="D28" s="1007"/>
      <c r="E28" s="425" t="s">
        <v>1171</v>
      </c>
      <c r="F28" s="1004"/>
      <c r="G28" s="1004"/>
      <c r="H28" s="1004"/>
      <c r="I28" s="1004"/>
      <c r="J28" s="412"/>
      <c r="K28" s="426"/>
      <c r="L28" s="414"/>
      <c r="M28" s="415">
        <v>1</v>
      </c>
      <c r="N28" s="416">
        <v>-99</v>
      </c>
      <c r="O28" s="417">
        <v>100</v>
      </c>
      <c r="P28" s="391" t="str">
        <f t="shared" si="1"/>
        <v>P</v>
      </c>
      <c r="Q28" s="392"/>
      <c r="R28" s="424"/>
      <c r="S28" s="407"/>
      <c r="T28" s="418"/>
    </row>
    <row r="29" spans="1:20" ht="45.75">
      <c r="A29" s="1014"/>
      <c r="B29" s="1018"/>
      <c r="C29" s="1006"/>
      <c r="D29" s="1007"/>
      <c r="E29" s="425" t="s">
        <v>1172</v>
      </c>
      <c r="F29" s="1004"/>
      <c r="G29" s="1004"/>
      <c r="H29" s="1004"/>
      <c r="I29" s="1004"/>
      <c r="J29" s="412"/>
      <c r="K29" s="426"/>
      <c r="L29" s="414"/>
      <c r="M29" s="415">
        <v>1</v>
      </c>
      <c r="N29" s="416">
        <v>-99</v>
      </c>
      <c r="O29" s="417">
        <v>100</v>
      </c>
      <c r="P29" s="391" t="str">
        <f t="shared" si="1"/>
        <v>P</v>
      </c>
      <c r="Q29" s="392"/>
      <c r="R29" s="424"/>
      <c r="S29" s="407"/>
      <c r="T29" s="418"/>
    </row>
    <row r="30" spans="1:20" ht="63" customHeight="1">
      <c r="A30" s="1013">
        <v>4</v>
      </c>
      <c r="B30" s="1018" t="s">
        <v>1055</v>
      </c>
      <c r="C30" s="1008" t="s">
        <v>1174</v>
      </c>
      <c r="D30" s="1010" t="s">
        <v>1175</v>
      </c>
      <c r="E30" s="390" t="s">
        <v>1176</v>
      </c>
      <c r="F30" s="1004">
        <v>1</v>
      </c>
      <c r="G30" s="1004"/>
      <c r="H30" s="1004"/>
      <c r="I30" s="1004"/>
      <c r="J30" s="412"/>
      <c r="K30" s="426"/>
      <c r="L30" s="414"/>
      <c r="M30" s="415">
        <v>1</v>
      </c>
      <c r="N30" s="416">
        <v>-99</v>
      </c>
      <c r="O30" s="417">
        <v>100</v>
      </c>
      <c r="P30" s="391" t="str">
        <f t="shared" si="1"/>
        <v>P</v>
      </c>
      <c r="Q30" s="392"/>
      <c r="R30" s="424"/>
      <c r="S30" s="407"/>
      <c r="T30" s="418"/>
    </row>
    <row r="31" spans="1:20" ht="15.75">
      <c r="A31" s="1015"/>
      <c r="B31" s="1018"/>
      <c r="C31" s="1008"/>
      <c r="D31" s="1010"/>
      <c r="E31" s="393" t="s">
        <v>1177</v>
      </c>
      <c r="F31" s="1004"/>
      <c r="G31" s="1004"/>
      <c r="H31" s="1004"/>
      <c r="I31" s="1004"/>
      <c r="J31" s="412"/>
      <c r="K31" s="426"/>
      <c r="L31" s="414"/>
      <c r="M31" s="415">
        <v>1</v>
      </c>
      <c r="N31" s="416">
        <v>-99</v>
      </c>
      <c r="O31" s="417">
        <v>100</v>
      </c>
      <c r="P31" s="391" t="str">
        <f t="shared" si="1"/>
        <v>P</v>
      </c>
      <c r="Q31" s="392"/>
      <c r="R31" s="424"/>
      <c r="S31" s="407"/>
      <c r="T31" s="418"/>
    </row>
    <row r="32" spans="1:20" ht="15">
      <c r="A32" s="1015"/>
      <c r="B32" s="1018"/>
      <c r="C32" s="1008"/>
      <c r="D32" s="1010"/>
      <c r="E32" s="390" t="s">
        <v>1178</v>
      </c>
      <c r="F32" s="1004"/>
      <c r="G32" s="1004"/>
      <c r="H32" s="1004"/>
      <c r="I32" s="1004"/>
      <c r="J32" s="412"/>
      <c r="K32" s="426"/>
      <c r="L32" s="414"/>
      <c r="M32" s="415">
        <v>1</v>
      </c>
      <c r="N32" s="416">
        <v>-99</v>
      </c>
      <c r="O32" s="417">
        <v>100</v>
      </c>
      <c r="P32" s="391" t="str">
        <f t="shared" si="1"/>
        <v>P</v>
      </c>
      <c r="Q32" s="392"/>
      <c r="R32" s="424"/>
      <c r="S32" s="407"/>
      <c r="T32" s="418"/>
    </row>
    <row r="33" spans="1:20" ht="30.75" thickBot="1">
      <c r="A33" s="1016"/>
      <c r="B33" s="1019"/>
      <c r="C33" s="1009"/>
      <c r="D33" s="1011"/>
      <c r="E33" s="427" t="s">
        <v>1179</v>
      </c>
      <c r="F33" s="1005"/>
      <c r="G33" s="1005"/>
      <c r="H33" s="1005"/>
      <c r="I33" s="1005"/>
      <c r="J33" s="428"/>
      <c r="K33" s="429"/>
      <c r="L33" s="430"/>
      <c r="M33" s="431">
        <v>1</v>
      </c>
      <c r="N33" s="432">
        <v>-99</v>
      </c>
      <c r="O33" s="433">
        <v>100</v>
      </c>
      <c r="P33" s="394" t="str">
        <f t="shared" si="1"/>
        <v>P</v>
      </c>
      <c r="Q33" s="395"/>
      <c r="R33" s="434"/>
      <c r="S33" s="435"/>
      <c r="T33" s="436"/>
    </row>
    <row r="34" spans="1:20" ht="15.75">
      <c r="A34" s="269"/>
      <c r="B34" s="212"/>
      <c r="C34" s="384"/>
      <c r="D34" s="385"/>
      <c r="E34" s="382"/>
      <c r="F34" s="383"/>
      <c r="G34" s="271"/>
      <c r="H34" s="272"/>
      <c r="I34" s="213"/>
      <c r="J34" s="212"/>
      <c r="K34" s="273"/>
      <c r="L34" s="214"/>
      <c r="M34" s="2"/>
      <c r="N34" s="274"/>
      <c r="O34" s="275"/>
      <c r="P34" s="29"/>
      <c r="Q34" s="2"/>
      <c r="S34" s="32"/>
      <c r="T34" s="32"/>
    </row>
    <row r="35" spans="1:20" ht="15.75">
      <c r="A35" s="269"/>
      <c r="B35" s="212"/>
      <c r="C35" s="384"/>
      <c r="D35" s="385"/>
      <c r="E35" s="382"/>
      <c r="F35" s="383"/>
      <c r="G35" s="271"/>
      <c r="H35" s="272"/>
      <c r="I35" s="213"/>
      <c r="J35" s="212"/>
      <c r="K35" s="273"/>
      <c r="L35" s="214"/>
      <c r="M35" s="2"/>
      <c r="N35" s="274"/>
      <c r="O35" s="275"/>
      <c r="P35" s="29"/>
      <c r="Q35" s="2"/>
      <c r="S35" s="32"/>
      <c r="T35" s="32"/>
    </row>
    <row r="36" spans="1:20" ht="15.75">
      <c r="C36" s="384"/>
      <c r="D36" s="385"/>
      <c r="E36" s="382"/>
      <c r="F36" s="383"/>
      <c r="H36" s="170"/>
      <c r="I36" s="170"/>
      <c r="J36" s="170"/>
    </row>
    <row r="37" spans="1:20">
      <c r="A37" s="18" t="s">
        <v>24</v>
      </c>
      <c r="B37" s="18"/>
      <c r="C37" s="18"/>
      <c r="D37" s="18"/>
      <c r="E37" s="2"/>
      <c r="F37" s="2"/>
      <c r="G37" s="2"/>
      <c r="H37" s="2"/>
      <c r="I37" s="2"/>
      <c r="J37" s="2"/>
      <c r="K37" s="2"/>
      <c r="L37" s="2"/>
      <c r="M37" s="2"/>
      <c r="N37" s="2"/>
      <c r="O37" s="2"/>
      <c r="P37" s="2"/>
      <c r="Q37" s="2"/>
      <c r="R37" s="2"/>
      <c r="S37" s="2"/>
      <c r="T37" s="2"/>
    </row>
    <row r="38" spans="1:20">
      <c r="A38" s="2"/>
      <c r="B38" s="2"/>
      <c r="C38" s="2"/>
      <c r="D38" s="2"/>
      <c r="E38" s="2"/>
      <c r="F38" s="2"/>
      <c r="G38" s="2"/>
      <c r="H38" s="2"/>
      <c r="I38" s="2"/>
      <c r="J38" s="2"/>
      <c r="K38" s="2"/>
      <c r="L38" s="2"/>
      <c r="M38" s="2"/>
      <c r="N38" s="2"/>
      <c r="O38" s="2"/>
      <c r="P38" s="2"/>
      <c r="Q38" s="2"/>
      <c r="R38" s="2"/>
      <c r="S38" s="2"/>
      <c r="T38" s="2"/>
    </row>
    <row r="39" spans="1:20">
      <c r="A39" s="971"/>
      <c r="B39" s="972"/>
      <c r="C39" s="972"/>
      <c r="D39" s="972"/>
      <c r="E39" s="862"/>
      <c r="F39" s="862"/>
      <c r="G39" s="972"/>
      <c r="H39" s="972"/>
      <c r="I39" s="972"/>
      <c r="J39" s="972"/>
      <c r="K39" s="972"/>
      <c r="L39" s="972"/>
      <c r="M39" s="972"/>
      <c r="N39" s="972"/>
      <c r="O39" s="972"/>
      <c r="P39" s="972"/>
      <c r="Q39" s="972"/>
      <c r="R39" s="972"/>
      <c r="S39" s="972"/>
      <c r="T39" s="973"/>
    </row>
    <row r="41" spans="1:20">
      <c r="A41" s="971"/>
      <c r="B41" s="972"/>
      <c r="C41" s="972"/>
      <c r="D41" s="972"/>
      <c r="E41" s="972"/>
      <c r="F41" s="972"/>
      <c r="G41" s="972"/>
      <c r="H41" s="972"/>
      <c r="I41" s="972"/>
      <c r="J41" s="972"/>
      <c r="K41" s="972"/>
      <c r="L41" s="972"/>
      <c r="M41" s="972"/>
      <c r="N41" s="972"/>
      <c r="O41" s="972"/>
      <c r="P41" s="972"/>
      <c r="Q41" s="972"/>
      <c r="R41" s="972"/>
      <c r="S41" s="972"/>
      <c r="T41" s="973"/>
    </row>
    <row r="42" spans="1:20">
      <c r="A42" s="971"/>
      <c r="B42" s="972"/>
      <c r="C42" s="972"/>
      <c r="D42" s="972"/>
      <c r="E42" s="972"/>
      <c r="F42" s="972"/>
      <c r="G42" s="972"/>
      <c r="H42" s="972"/>
      <c r="I42" s="972"/>
      <c r="J42" s="972"/>
      <c r="K42" s="972"/>
      <c r="L42" s="972"/>
      <c r="M42" s="972"/>
      <c r="N42" s="972"/>
      <c r="O42" s="972"/>
      <c r="P42" s="972"/>
      <c r="Q42" s="972"/>
      <c r="R42" s="972"/>
      <c r="S42" s="972"/>
      <c r="T42" s="973"/>
    </row>
    <row r="43" spans="1:20">
      <c r="A43" s="971"/>
      <c r="B43" s="972"/>
      <c r="C43" s="972"/>
      <c r="D43" s="972"/>
      <c r="E43" s="972"/>
      <c r="F43" s="972"/>
      <c r="G43" s="972"/>
      <c r="H43" s="972"/>
      <c r="I43" s="972"/>
      <c r="J43" s="972"/>
      <c r="K43" s="972"/>
      <c r="L43" s="972"/>
      <c r="M43" s="972"/>
      <c r="N43" s="972"/>
      <c r="O43" s="972"/>
      <c r="P43" s="972"/>
      <c r="Q43" s="972"/>
      <c r="R43" s="972"/>
      <c r="S43" s="972"/>
      <c r="T43" s="973"/>
    </row>
    <row r="44" spans="1:20">
      <c r="A44" s="971"/>
      <c r="B44" s="972"/>
      <c r="C44" s="972"/>
      <c r="D44" s="972"/>
      <c r="E44" s="972"/>
      <c r="F44" s="972"/>
      <c r="G44" s="972"/>
      <c r="H44" s="972"/>
      <c r="I44" s="972"/>
      <c r="J44" s="972"/>
      <c r="K44" s="972"/>
      <c r="L44" s="972"/>
      <c r="M44" s="972"/>
      <c r="N44" s="972"/>
      <c r="O44" s="972"/>
      <c r="P44" s="972"/>
      <c r="Q44" s="972"/>
      <c r="R44" s="972"/>
      <c r="S44" s="972"/>
      <c r="T44" s="973"/>
    </row>
    <row r="45" spans="1:20">
      <c r="A45" s="971"/>
      <c r="B45" s="972"/>
      <c r="C45" s="972"/>
      <c r="D45" s="972"/>
      <c r="E45" s="972"/>
      <c r="F45" s="972"/>
      <c r="G45" s="972"/>
      <c r="H45" s="972"/>
      <c r="I45" s="972"/>
      <c r="J45" s="972"/>
      <c r="K45" s="972"/>
      <c r="L45" s="972"/>
      <c r="M45" s="972"/>
      <c r="N45" s="972"/>
      <c r="O45" s="972"/>
      <c r="P45" s="972"/>
      <c r="Q45" s="972"/>
      <c r="R45" s="972"/>
      <c r="S45" s="972"/>
      <c r="T45" s="973"/>
    </row>
    <row r="46" spans="1:20">
      <c r="A46" s="971"/>
      <c r="B46" s="972"/>
      <c r="C46" s="972"/>
      <c r="D46" s="972"/>
      <c r="E46" s="972"/>
      <c r="F46" s="972"/>
      <c r="G46" s="972"/>
      <c r="H46" s="972"/>
      <c r="I46" s="972"/>
      <c r="J46" s="972"/>
      <c r="K46" s="972"/>
      <c r="L46" s="972"/>
      <c r="M46" s="972"/>
      <c r="N46" s="972"/>
      <c r="O46" s="972"/>
      <c r="P46" s="972"/>
      <c r="Q46" s="972"/>
      <c r="R46" s="972"/>
      <c r="S46" s="972"/>
      <c r="T46" s="973"/>
    </row>
    <row r="47" spans="1:20">
      <c r="A47" s="971"/>
      <c r="B47" s="972"/>
      <c r="C47" s="972"/>
      <c r="D47" s="972"/>
      <c r="E47" s="972"/>
      <c r="F47" s="972"/>
      <c r="G47" s="972"/>
      <c r="H47" s="972"/>
      <c r="I47" s="972"/>
      <c r="J47" s="972"/>
      <c r="K47" s="972"/>
      <c r="L47" s="972"/>
      <c r="M47" s="972"/>
      <c r="N47" s="972"/>
      <c r="O47" s="972"/>
      <c r="P47" s="972"/>
      <c r="Q47" s="972"/>
      <c r="R47" s="972"/>
      <c r="S47" s="972"/>
      <c r="T47" s="973"/>
    </row>
    <row r="48" spans="1:20">
      <c r="A48" s="971"/>
      <c r="B48" s="972"/>
      <c r="C48" s="972"/>
      <c r="D48" s="972"/>
      <c r="E48" s="972"/>
      <c r="F48" s="972"/>
      <c r="G48" s="972"/>
      <c r="H48" s="972"/>
      <c r="I48" s="972"/>
      <c r="J48" s="972"/>
      <c r="K48" s="972"/>
      <c r="L48" s="972"/>
      <c r="M48" s="972"/>
      <c r="N48" s="972"/>
      <c r="O48" s="972"/>
      <c r="P48" s="972"/>
      <c r="Q48" s="972"/>
      <c r="R48" s="972"/>
      <c r="S48" s="972"/>
      <c r="T48" s="973"/>
    </row>
    <row r="49" spans="1:20">
      <c r="A49" s="971"/>
      <c r="B49" s="972"/>
      <c r="C49" s="972"/>
      <c r="D49" s="972"/>
      <c r="E49" s="972"/>
      <c r="F49" s="972"/>
      <c r="G49" s="972"/>
      <c r="H49" s="972"/>
      <c r="I49" s="972"/>
      <c r="J49" s="972"/>
      <c r="K49" s="972"/>
      <c r="L49" s="972"/>
      <c r="M49" s="972"/>
      <c r="N49" s="972"/>
      <c r="O49" s="972"/>
      <c r="P49" s="972"/>
      <c r="Q49" s="972"/>
      <c r="R49" s="972"/>
      <c r="S49" s="972"/>
      <c r="T49" s="973"/>
    </row>
  </sheetData>
  <mergeCells count="72">
    <mergeCell ref="A24:A25"/>
    <mergeCell ref="A26:A29"/>
    <mergeCell ref="A30:A33"/>
    <mergeCell ref="B24:B25"/>
    <mergeCell ref="B26:B29"/>
    <mergeCell ref="B30:B33"/>
    <mergeCell ref="J24:J25"/>
    <mergeCell ref="K24:K25"/>
    <mergeCell ref="L24:L25"/>
    <mergeCell ref="G24:G25"/>
    <mergeCell ref="H24:H25"/>
    <mergeCell ref="I24:I25"/>
    <mergeCell ref="G26:G29"/>
    <mergeCell ref="H26:H29"/>
    <mergeCell ref="I26:I29"/>
    <mergeCell ref="D24:D25"/>
    <mergeCell ref="F24:F25"/>
    <mergeCell ref="C24:C25"/>
    <mergeCell ref="D26:D29"/>
    <mergeCell ref="C26:C29"/>
    <mergeCell ref="F26:F29"/>
    <mergeCell ref="C30:C33"/>
    <mergeCell ref="D30:D33"/>
    <mergeCell ref="F30:F33"/>
    <mergeCell ref="A49:T49"/>
    <mergeCell ref="A44:T44"/>
    <mergeCell ref="A45:T45"/>
    <mergeCell ref="A46:T46"/>
    <mergeCell ref="A47:T47"/>
    <mergeCell ref="A48:T48"/>
    <mergeCell ref="A39:T39"/>
    <mergeCell ref="A41:T41"/>
    <mergeCell ref="A42:T42"/>
    <mergeCell ref="A43:T43"/>
    <mergeCell ref="G30:G33"/>
    <mergeCell ref="H30:H33"/>
    <mergeCell ref="I30:I33"/>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D15:D16"/>
    <mergeCell ref="A3:E5"/>
    <mergeCell ref="F3:M3"/>
    <mergeCell ref="N3:T3"/>
    <mergeCell ref="F4:M5"/>
    <mergeCell ref="N4:T4"/>
    <mergeCell ref="N5:T5"/>
    <mergeCell ref="D18:D23"/>
    <mergeCell ref="C18:C23"/>
    <mergeCell ref="B18:B23"/>
    <mergeCell ref="A18:A23"/>
    <mergeCell ref="Q15:Q16"/>
    <mergeCell ref="B15:B16"/>
    <mergeCell ref="C15:C16"/>
    <mergeCell ref="L15:L16"/>
    <mergeCell ref="M15:M16"/>
    <mergeCell ref="E15:E16"/>
    <mergeCell ref="F15:I15"/>
    <mergeCell ref="K15:K16"/>
    <mergeCell ref="J15:J16"/>
  </mergeCells>
  <conditionalFormatting sqref="P18:P35">
    <cfRule type="containsText" dxfId="122" priority="458" stopIfTrue="1" operator="containsText" text="P">
      <formula>NOT(ISERROR(SEARCH("P",P18)))</formula>
    </cfRule>
    <cfRule type="containsText" dxfId="121" priority="459" stopIfTrue="1" operator="containsText" text="R">
      <formula>NOT(ISERROR(SEARCH("R",P18)))</formula>
    </cfRule>
    <cfRule type="containsText" dxfId="120" priority="460" operator="containsText" text="T">
      <formula>NOT(ISERROR(SEARCH("T",P18)))</formula>
    </cfRule>
    <cfRule type="iconSet" priority="461">
      <iconSet iconSet="3Symbols2">
        <cfvo type="percent" val="0"/>
        <cfvo type="percent" val="0.74"/>
        <cfvo type="percent" val="0.85"/>
      </iconSet>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E9ED4-1478-43FD-829B-609159EC8201}">
  <dimension ref="A1:R34"/>
  <sheetViews>
    <sheetView topLeftCell="A6" workbookViewId="0">
      <selection activeCell="B16" sqref="B16:B18"/>
    </sheetView>
  </sheetViews>
  <sheetFormatPr baseColWidth="10" defaultRowHeight="15"/>
  <cols>
    <col min="2" max="2" width="55.7109375" customWidth="1"/>
    <col min="3" max="3" width="42.85546875" style="165" customWidth="1"/>
    <col min="4" max="4" width="4.140625" style="248" customWidth="1"/>
    <col min="5" max="5" width="4" customWidth="1"/>
    <col min="6" max="6" width="4.7109375" customWidth="1"/>
    <col min="7" max="7" width="4.140625" customWidth="1"/>
    <col min="8" max="8" width="65.5703125" customWidth="1"/>
    <col min="9" max="9" width="21.140625" customWidth="1"/>
    <col min="10" max="10" width="27.140625" customWidth="1"/>
    <col min="11" max="11" width="17.7109375" customWidth="1"/>
    <col min="12" max="12" width="19" customWidth="1"/>
    <col min="15" max="15" width="25.42578125" customWidth="1"/>
    <col min="16" max="16" width="26.28515625" customWidth="1"/>
    <col min="17" max="17" width="26.140625" customWidth="1"/>
    <col min="18" max="18" width="31.42578125" customWidth="1"/>
  </cols>
  <sheetData>
    <row r="1" spans="1:18" ht="19.5" thickBot="1">
      <c r="A1" s="1020"/>
      <c r="B1" s="1021"/>
      <c r="C1" s="1021"/>
      <c r="D1" s="1021"/>
      <c r="E1" s="1022"/>
      <c r="F1" s="1029" t="s">
        <v>18</v>
      </c>
      <c r="G1" s="1030"/>
      <c r="H1" s="1030"/>
      <c r="I1" s="1030"/>
      <c r="J1" s="1030"/>
      <c r="K1" s="1030"/>
      <c r="L1" s="1030"/>
      <c r="M1" s="1031"/>
      <c r="N1" s="1032" t="s">
        <v>512</v>
      </c>
      <c r="O1" s="1033"/>
      <c r="P1" s="1033"/>
      <c r="Q1" s="1033"/>
      <c r="R1" s="1033"/>
    </row>
    <row r="2" spans="1:18" ht="16.5" thickBot="1">
      <c r="A2" s="1023"/>
      <c r="B2" s="1024"/>
      <c r="C2" s="1024"/>
      <c r="D2" s="1024"/>
      <c r="E2" s="1025"/>
      <c r="F2" s="1034" t="s">
        <v>17</v>
      </c>
      <c r="G2" s="1035"/>
      <c r="H2" s="1035"/>
      <c r="I2" s="1035"/>
      <c r="J2" s="1035"/>
      <c r="K2" s="1035"/>
      <c r="L2" s="1035"/>
      <c r="M2" s="1036"/>
      <c r="N2" s="1040" t="s">
        <v>377</v>
      </c>
      <c r="O2" s="1041"/>
      <c r="P2" s="1041"/>
      <c r="Q2" s="1041"/>
      <c r="R2" s="1041"/>
    </row>
    <row r="3" spans="1:18" ht="57.75" customHeight="1" thickBot="1">
      <c r="A3" s="1026"/>
      <c r="B3" s="1027"/>
      <c r="C3" s="1027"/>
      <c r="D3" s="1027"/>
      <c r="E3" s="1028"/>
      <c r="F3" s="1037"/>
      <c r="G3" s="1038"/>
      <c r="H3" s="1038"/>
      <c r="I3" s="1038"/>
      <c r="J3" s="1038"/>
      <c r="K3" s="1038"/>
      <c r="L3" s="1038"/>
      <c r="M3" s="1039"/>
      <c r="N3" s="1042" t="s">
        <v>8</v>
      </c>
      <c r="O3" s="1043"/>
      <c r="P3" s="1043"/>
      <c r="Q3" s="1043"/>
      <c r="R3" s="1043"/>
    </row>
    <row r="4" spans="1:18" ht="15.75">
      <c r="A4" s="135"/>
      <c r="B4" s="135"/>
      <c r="C4" s="242"/>
      <c r="D4" s="245"/>
      <c r="E4" s="135"/>
      <c r="F4" s="135"/>
      <c r="G4" s="135"/>
      <c r="H4" s="135"/>
      <c r="I4" s="135"/>
      <c r="J4" s="136"/>
      <c r="K4" s="169"/>
      <c r="L4" s="137"/>
      <c r="M4" s="137"/>
      <c r="N4" s="137"/>
      <c r="O4" s="137"/>
      <c r="P4" s="137"/>
      <c r="Q4" s="137"/>
      <c r="R4" s="137"/>
    </row>
    <row r="5" spans="1:18">
      <c r="A5" s="1048" t="s">
        <v>10</v>
      </c>
      <c r="B5" s="1048"/>
      <c r="C5" s="1048"/>
      <c r="D5" s="1048"/>
      <c r="E5" s="1048"/>
      <c r="F5" s="873" t="s">
        <v>786</v>
      </c>
      <c r="G5" s="874"/>
      <c r="H5" s="874"/>
      <c r="I5" s="874"/>
      <c r="J5" s="874"/>
      <c r="K5" s="874"/>
      <c r="L5" s="874"/>
      <c r="M5" s="875"/>
      <c r="N5" s="137"/>
      <c r="O5" s="137"/>
      <c r="P5" s="137"/>
      <c r="Q5" s="137"/>
      <c r="R5" s="137"/>
    </row>
    <row r="6" spans="1:18">
      <c r="A6" s="1048" t="s">
        <v>25</v>
      </c>
      <c r="B6" s="1048"/>
      <c r="C6" s="1048"/>
      <c r="D6" s="1048"/>
      <c r="E6" s="1048"/>
      <c r="F6" s="873">
        <v>2025</v>
      </c>
      <c r="G6" s="874"/>
      <c r="H6" s="874"/>
      <c r="I6" s="874"/>
      <c r="J6" s="874"/>
      <c r="K6" s="874"/>
      <c r="L6" s="874"/>
      <c r="M6" s="875"/>
      <c r="N6" s="137"/>
      <c r="O6" s="137"/>
      <c r="P6" s="137"/>
      <c r="Q6" s="137"/>
      <c r="R6" s="137"/>
    </row>
    <row r="7" spans="1:18">
      <c r="A7" s="1048" t="s">
        <v>6</v>
      </c>
      <c r="B7" s="1048"/>
      <c r="C7" s="1048"/>
      <c r="D7" s="1048"/>
      <c r="E7" s="1048"/>
      <c r="F7" s="873" t="s">
        <v>745</v>
      </c>
      <c r="G7" s="874"/>
      <c r="H7" s="874"/>
      <c r="I7" s="874"/>
      <c r="J7" s="874"/>
      <c r="K7" s="874"/>
      <c r="L7" s="874"/>
      <c r="M7" s="875"/>
      <c r="N7" s="137"/>
      <c r="O7" s="137"/>
      <c r="P7" s="137"/>
      <c r="Q7" s="137"/>
      <c r="R7" s="137"/>
    </row>
    <row r="8" spans="1:18">
      <c r="A8" s="1048" t="s">
        <v>7</v>
      </c>
      <c r="B8" s="1048"/>
      <c r="C8" s="1048"/>
      <c r="D8" s="1048"/>
      <c r="E8" s="1048"/>
      <c r="F8" s="873" t="s">
        <v>746</v>
      </c>
      <c r="G8" s="874"/>
      <c r="H8" s="874"/>
      <c r="I8" s="874"/>
      <c r="J8" s="874"/>
      <c r="K8" s="874"/>
      <c r="L8" s="874"/>
      <c r="M8" s="875"/>
      <c r="N8" s="137"/>
      <c r="O8" s="137"/>
      <c r="P8" s="137"/>
      <c r="Q8" s="137"/>
      <c r="R8" s="137"/>
    </row>
    <row r="9" spans="1:18" ht="16.5" thickBot="1">
      <c r="A9" s="138"/>
      <c r="B9" s="138"/>
      <c r="C9" s="243"/>
      <c r="D9" s="246"/>
      <c r="E9" s="138"/>
      <c r="F9" s="138"/>
      <c r="G9" s="138"/>
      <c r="H9" s="138"/>
      <c r="I9" s="138"/>
      <c r="J9" s="136"/>
      <c r="K9" s="169"/>
      <c r="L9" s="136"/>
      <c r="M9" s="136"/>
      <c r="N9" s="137"/>
      <c r="O9" s="137"/>
      <c r="P9" s="137"/>
      <c r="Q9" s="137"/>
      <c r="R9" s="137"/>
    </row>
    <row r="10" spans="1:18" ht="32.25" thickBot="1">
      <c r="A10" s="1049" t="s">
        <v>9</v>
      </c>
      <c r="B10" s="1050"/>
      <c r="C10" s="1050"/>
      <c r="D10" s="1050"/>
      <c r="E10" s="1050"/>
      <c r="F10" s="1050"/>
      <c r="G10" s="1050"/>
      <c r="H10" s="1050"/>
      <c r="I10" s="1050"/>
      <c r="J10" s="1050"/>
      <c r="K10" s="1050"/>
      <c r="L10" s="1050"/>
      <c r="M10" s="1050"/>
      <c r="N10" s="1050"/>
      <c r="O10" s="1050"/>
      <c r="P10" s="1050"/>
      <c r="Q10" s="1050"/>
      <c r="R10" s="1051"/>
    </row>
    <row r="11" spans="1:18" ht="16.5" thickBot="1">
      <c r="A11" s="139"/>
      <c r="B11" s="140"/>
      <c r="C11" s="244"/>
      <c r="D11" s="247"/>
      <c r="E11" s="140"/>
      <c r="F11" s="140"/>
      <c r="G11" s="140"/>
      <c r="H11" s="140"/>
      <c r="I11" s="140"/>
      <c r="J11" s="140"/>
      <c r="K11" s="140"/>
      <c r="L11" s="140"/>
      <c r="M11" s="140"/>
      <c r="N11" s="140"/>
      <c r="O11" s="140"/>
      <c r="P11" s="140"/>
      <c r="Q11" s="140"/>
      <c r="R11" s="141"/>
    </row>
    <row r="12" spans="1:18" ht="27" thickBot="1">
      <c r="A12" s="1052" t="s">
        <v>16</v>
      </c>
      <c r="B12" s="1053"/>
      <c r="C12" s="1053"/>
      <c r="D12" s="1053"/>
      <c r="E12" s="1053"/>
      <c r="F12" s="1053"/>
      <c r="G12" s="1053"/>
      <c r="H12" s="1053"/>
      <c r="I12" s="1053"/>
      <c r="J12" s="1053"/>
      <c r="K12" s="1053"/>
      <c r="L12" s="1054"/>
      <c r="M12" s="1055" t="s">
        <v>1</v>
      </c>
      <c r="N12" s="1055"/>
      <c r="O12" s="1055"/>
      <c r="P12" s="1055"/>
      <c r="Q12" s="1055"/>
      <c r="R12" s="1056"/>
    </row>
    <row r="13" spans="1:18" ht="15.75" thickBot="1">
      <c r="A13" s="1044" t="s">
        <v>27</v>
      </c>
      <c r="B13" s="1044" t="s">
        <v>26</v>
      </c>
      <c r="C13" s="1046" t="s">
        <v>19</v>
      </c>
      <c r="D13" s="1061" t="s">
        <v>11</v>
      </c>
      <c r="E13" s="1062"/>
      <c r="F13" s="1062"/>
      <c r="G13" s="1063"/>
      <c r="H13" s="1064" t="s">
        <v>20</v>
      </c>
      <c r="I13" s="1066" t="s">
        <v>21</v>
      </c>
      <c r="J13" s="1064" t="s">
        <v>2</v>
      </c>
      <c r="K13" s="1068" t="s">
        <v>22</v>
      </c>
      <c r="L13" s="1070" t="s">
        <v>3</v>
      </c>
      <c r="M13" s="1071"/>
      <c r="N13" s="1072"/>
      <c r="O13" s="1081" t="s">
        <v>4</v>
      </c>
      <c r="P13" s="1057" t="s">
        <v>5</v>
      </c>
      <c r="Q13" s="142" t="s">
        <v>29</v>
      </c>
      <c r="R13" s="1059" t="s">
        <v>0</v>
      </c>
    </row>
    <row r="14" spans="1:18" ht="30.75" customHeight="1" thickBot="1">
      <c r="A14" s="1045"/>
      <c r="B14" s="1045"/>
      <c r="C14" s="1047"/>
      <c r="D14" s="143" t="s">
        <v>12</v>
      </c>
      <c r="E14" s="143" t="s">
        <v>13</v>
      </c>
      <c r="F14" s="143" t="s">
        <v>14</v>
      </c>
      <c r="G14" s="143" t="s">
        <v>15</v>
      </c>
      <c r="H14" s="1065"/>
      <c r="I14" s="1067"/>
      <c r="J14" s="1065"/>
      <c r="K14" s="1069"/>
      <c r="L14" s="144" t="s">
        <v>30</v>
      </c>
      <c r="M14" s="145" t="s">
        <v>28</v>
      </c>
      <c r="N14" s="146" t="s">
        <v>31</v>
      </c>
      <c r="O14" s="1082"/>
      <c r="P14" s="1058"/>
      <c r="Q14" s="147"/>
      <c r="R14" s="1060"/>
    </row>
    <row r="15" spans="1:18" ht="15.75" thickBot="1"/>
    <row r="16" spans="1:18" ht="49.5" customHeight="1">
      <c r="A16" s="1090">
        <v>1</v>
      </c>
      <c r="B16" s="1083" t="s">
        <v>794</v>
      </c>
      <c r="C16" s="437" t="s">
        <v>787</v>
      </c>
      <c r="D16" s="1077">
        <v>3</v>
      </c>
      <c r="E16" s="1087"/>
      <c r="F16" s="1087"/>
      <c r="G16" s="1087"/>
      <c r="H16" s="1088" t="s">
        <v>788</v>
      </c>
      <c r="I16" s="1075" t="s">
        <v>814</v>
      </c>
      <c r="J16" s="1077" t="s">
        <v>814</v>
      </c>
      <c r="K16" s="1077">
        <v>1</v>
      </c>
      <c r="L16" s="1077">
        <v>0</v>
      </c>
      <c r="M16" s="1085">
        <f t="shared" ref="M16" si="0">IF(K16&lt;1,(AVERAGE(D16:G16)/K16),SUM(D16:G16)/K16)</f>
        <v>3</v>
      </c>
      <c r="N16" s="1095" t="s">
        <v>350</v>
      </c>
      <c r="O16" s="1085">
        <v>0.75</v>
      </c>
      <c r="P16" s="944" t="s">
        <v>98</v>
      </c>
      <c r="Q16" s="944" t="s">
        <v>99</v>
      </c>
      <c r="R16" s="1098" t="s">
        <v>774</v>
      </c>
    </row>
    <row r="17" spans="1:18" ht="30">
      <c r="A17" s="1091"/>
      <c r="B17" s="1084"/>
      <c r="C17" s="439" t="s">
        <v>812</v>
      </c>
      <c r="D17" s="1078"/>
      <c r="E17" s="1073"/>
      <c r="F17" s="1073"/>
      <c r="G17" s="1073"/>
      <c r="H17" s="1080"/>
      <c r="I17" s="1076"/>
      <c r="J17" s="1078"/>
      <c r="K17" s="1078"/>
      <c r="L17" s="1078"/>
      <c r="M17" s="1086"/>
      <c r="N17" s="1096"/>
      <c r="O17" s="1086"/>
      <c r="P17" s="945"/>
      <c r="Q17" s="945"/>
      <c r="R17" s="1099"/>
    </row>
    <row r="18" spans="1:18" ht="45">
      <c r="A18" s="1091"/>
      <c r="B18" s="1084"/>
      <c r="C18" s="439" t="s">
        <v>813</v>
      </c>
      <c r="D18" s="1078"/>
      <c r="E18" s="1073"/>
      <c r="F18" s="1073"/>
      <c r="G18" s="1073"/>
      <c r="H18" s="1080"/>
      <c r="I18" s="1076"/>
      <c r="J18" s="1078"/>
      <c r="K18" s="1078"/>
      <c r="L18" s="1078"/>
      <c r="M18" s="1086"/>
      <c r="N18" s="1096"/>
      <c r="O18" s="1086"/>
      <c r="P18" s="945"/>
      <c r="Q18" s="945"/>
      <c r="R18" s="1099"/>
    </row>
    <row r="19" spans="1:18" ht="35.25" customHeight="1">
      <c r="A19" s="1091">
        <v>2</v>
      </c>
      <c r="B19" s="1084" t="s">
        <v>795</v>
      </c>
      <c r="C19" s="439" t="s">
        <v>789</v>
      </c>
      <c r="D19" s="1078">
        <v>3</v>
      </c>
      <c r="E19" s="1073"/>
      <c r="F19" s="1073"/>
      <c r="G19" s="1073"/>
      <c r="H19" s="1089" t="s">
        <v>790</v>
      </c>
      <c r="I19" s="1078" t="s">
        <v>814</v>
      </c>
      <c r="J19" s="1078" t="s">
        <v>814</v>
      </c>
      <c r="K19" s="1078">
        <v>3</v>
      </c>
      <c r="L19" s="1078">
        <v>0</v>
      </c>
      <c r="M19" s="1086">
        <v>1</v>
      </c>
      <c r="N19" s="1096" t="s">
        <v>350</v>
      </c>
      <c r="O19" s="1086">
        <v>0.75</v>
      </c>
      <c r="P19" s="945" t="s">
        <v>100</v>
      </c>
      <c r="Q19" s="945" t="s">
        <v>101</v>
      </c>
      <c r="R19" s="1099" t="s">
        <v>102</v>
      </c>
    </row>
    <row r="20" spans="1:18" ht="55.5" customHeight="1">
      <c r="A20" s="1091"/>
      <c r="B20" s="1084"/>
      <c r="C20" s="439" t="s">
        <v>791</v>
      </c>
      <c r="D20" s="1078"/>
      <c r="E20" s="1073"/>
      <c r="F20" s="1073"/>
      <c r="G20" s="1073"/>
      <c r="H20" s="1089"/>
      <c r="I20" s="1078"/>
      <c r="J20" s="1078"/>
      <c r="K20" s="1078"/>
      <c r="L20" s="1078"/>
      <c r="M20" s="1086"/>
      <c r="N20" s="1096"/>
      <c r="O20" s="1086"/>
      <c r="P20" s="945"/>
      <c r="Q20" s="945"/>
      <c r="R20" s="1099"/>
    </row>
    <row r="21" spans="1:18" ht="61.5" customHeight="1">
      <c r="A21" s="1091">
        <v>3</v>
      </c>
      <c r="B21" s="1084" t="s">
        <v>796</v>
      </c>
      <c r="C21" s="442" t="s">
        <v>803</v>
      </c>
      <c r="D21" s="1078">
        <v>3</v>
      </c>
      <c r="E21" s="1073"/>
      <c r="F21" s="1073"/>
      <c r="G21" s="1073"/>
      <c r="H21" s="1080" t="s">
        <v>792</v>
      </c>
      <c r="I21" s="1078" t="s">
        <v>814</v>
      </c>
      <c r="J21" s="1078" t="s">
        <v>814</v>
      </c>
      <c r="K21" s="1078">
        <v>3</v>
      </c>
      <c r="L21" s="1078">
        <v>0</v>
      </c>
      <c r="M21" s="1086">
        <v>1</v>
      </c>
      <c r="N21" s="1096" t="s">
        <v>350</v>
      </c>
      <c r="O21" s="1086">
        <v>0.75</v>
      </c>
      <c r="P21" s="945" t="s">
        <v>778</v>
      </c>
      <c r="Q21" s="945" t="s">
        <v>779</v>
      </c>
      <c r="R21" s="1099" t="s">
        <v>780</v>
      </c>
    </row>
    <row r="22" spans="1:18" ht="15" customHeight="1">
      <c r="A22" s="1091"/>
      <c r="B22" s="1084"/>
      <c r="C22" s="443" t="s">
        <v>798</v>
      </c>
      <c r="D22" s="1078"/>
      <c r="E22" s="1073"/>
      <c r="F22" s="1073"/>
      <c r="G22" s="1073"/>
      <c r="H22" s="1080"/>
      <c r="I22" s="1078"/>
      <c r="J22" s="1078"/>
      <c r="K22" s="1078"/>
      <c r="L22" s="1078"/>
      <c r="M22" s="1086"/>
      <c r="N22" s="1096"/>
      <c r="O22" s="1086"/>
      <c r="P22" s="945"/>
      <c r="Q22" s="945"/>
      <c r="R22" s="1099"/>
    </row>
    <row r="23" spans="1:18" ht="15" customHeight="1">
      <c r="A23" s="1091"/>
      <c r="B23" s="1084"/>
      <c r="C23" s="443" t="s">
        <v>799</v>
      </c>
      <c r="D23" s="1078"/>
      <c r="E23" s="1073"/>
      <c r="F23" s="1073"/>
      <c r="G23" s="1073"/>
      <c r="H23" s="1080"/>
      <c r="I23" s="1078"/>
      <c r="J23" s="1078"/>
      <c r="K23" s="1078"/>
      <c r="L23" s="1078"/>
      <c r="M23" s="1086"/>
      <c r="N23" s="1096"/>
      <c r="O23" s="1086"/>
      <c r="P23" s="945"/>
      <c r="Q23" s="945"/>
      <c r="R23" s="1099"/>
    </row>
    <row r="24" spans="1:18" ht="15" customHeight="1">
      <c r="A24" s="1091"/>
      <c r="B24" s="1084"/>
      <c r="C24" s="443" t="s">
        <v>800</v>
      </c>
      <c r="D24" s="1078"/>
      <c r="E24" s="1073"/>
      <c r="F24" s="1073"/>
      <c r="G24" s="1073"/>
      <c r="H24" s="1080"/>
      <c r="I24" s="1078"/>
      <c r="J24" s="1078"/>
      <c r="K24" s="1078"/>
      <c r="L24" s="1078"/>
      <c r="M24" s="1086"/>
      <c r="N24" s="1096"/>
      <c r="O24" s="1086"/>
      <c r="P24" s="945"/>
      <c r="Q24" s="945"/>
      <c r="R24" s="1099"/>
    </row>
    <row r="25" spans="1:18" ht="15" customHeight="1">
      <c r="A25" s="1091"/>
      <c r="B25" s="1084"/>
      <c r="C25" s="443" t="s">
        <v>801</v>
      </c>
      <c r="D25" s="1078"/>
      <c r="E25" s="1073"/>
      <c r="F25" s="1073"/>
      <c r="G25" s="1073"/>
      <c r="H25" s="1080"/>
      <c r="I25" s="1078"/>
      <c r="J25" s="1078"/>
      <c r="K25" s="1078"/>
      <c r="L25" s="1078"/>
      <c r="M25" s="1086"/>
      <c r="N25" s="1096"/>
      <c r="O25" s="1086"/>
      <c r="P25" s="945"/>
      <c r="Q25" s="945"/>
      <c r="R25" s="1099"/>
    </row>
    <row r="26" spans="1:18" ht="15" customHeight="1">
      <c r="A26" s="1091"/>
      <c r="B26" s="1084"/>
      <c r="C26" s="443" t="s">
        <v>802</v>
      </c>
      <c r="D26" s="1078"/>
      <c r="E26" s="1073"/>
      <c r="F26" s="1073"/>
      <c r="G26" s="1073"/>
      <c r="H26" s="1080"/>
      <c r="I26" s="1078"/>
      <c r="J26" s="1078"/>
      <c r="K26" s="1078"/>
      <c r="L26" s="1078"/>
      <c r="M26" s="1086"/>
      <c r="N26" s="1096"/>
      <c r="O26" s="1086"/>
      <c r="P26" s="945"/>
      <c r="Q26" s="945"/>
      <c r="R26" s="1099"/>
    </row>
    <row r="27" spans="1:18" ht="27" customHeight="1">
      <c r="A27" s="1091">
        <v>4</v>
      </c>
      <c r="B27" s="1084" t="s">
        <v>797</v>
      </c>
      <c r="C27" s="390" t="s">
        <v>811</v>
      </c>
      <c r="D27" s="1078">
        <v>3</v>
      </c>
      <c r="E27" s="1073"/>
      <c r="F27" s="1073"/>
      <c r="G27" s="1073"/>
      <c r="H27" s="936" t="s">
        <v>793</v>
      </c>
      <c r="I27" s="1078" t="s">
        <v>814</v>
      </c>
      <c r="J27" s="1078" t="s">
        <v>814</v>
      </c>
      <c r="K27" s="1078">
        <v>0</v>
      </c>
      <c r="L27" s="1078">
        <v>100</v>
      </c>
      <c r="M27" s="1086">
        <v>1</v>
      </c>
      <c r="N27" s="1096" t="s">
        <v>350</v>
      </c>
      <c r="O27" s="1086">
        <v>0.75</v>
      </c>
      <c r="P27" s="945" t="s">
        <v>775</v>
      </c>
      <c r="Q27" s="945" t="s">
        <v>784</v>
      </c>
      <c r="R27" s="1099" t="s">
        <v>785</v>
      </c>
    </row>
    <row r="28" spans="1:18" ht="15.75" customHeight="1">
      <c r="A28" s="1091"/>
      <c r="B28" s="1084"/>
      <c r="C28" s="443" t="s">
        <v>804</v>
      </c>
      <c r="D28" s="1078"/>
      <c r="E28" s="1073"/>
      <c r="F28" s="1073"/>
      <c r="G28" s="1073"/>
      <c r="H28" s="936"/>
      <c r="I28" s="1078"/>
      <c r="J28" s="1078"/>
      <c r="K28" s="1078"/>
      <c r="L28" s="1078"/>
      <c r="M28" s="1086"/>
      <c r="N28" s="1096"/>
      <c r="O28" s="1086"/>
      <c r="P28" s="945"/>
      <c r="Q28" s="945"/>
      <c r="R28" s="1099"/>
    </row>
    <row r="29" spans="1:18" ht="15" customHeight="1">
      <c r="A29" s="1091"/>
      <c r="B29" s="1084"/>
      <c r="C29" s="443" t="s">
        <v>805</v>
      </c>
      <c r="D29" s="1078"/>
      <c r="E29" s="1073"/>
      <c r="F29" s="1073"/>
      <c r="G29" s="1073"/>
      <c r="H29" s="936"/>
      <c r="I29" s="1078"/>
      <c r="J29" s="1078"/>
      <c r="K29" s="1078"/>
      <c r="L29" s="1078"/>
      <c r="M29" s="1086"/>
      <c r="N29" s="1096"/>
      <c r="O29" s="1086"/>
      <c r="P29" s="945"/>
      <c r="Q29" s="945"/>
      <c r="R29" s="1099"/>
    </row>
    <row r="30" spans="1:18" ht="15" customHeight="1">
      <c r="A30" s="1091"/>
      <c r="B30" s="1084"/>
      <c r="C30" s="443" t="s">
        <v>806</v>
      </c>
      <c r="D30" s="1078"/>
      <c r="E30" s="1073"/>
      <c r="F30" s="1073"/>
      <c r="G30" s="1073"/>
      <c r="H30" s="936"/>
      <c r="I30" s="1078"/>
      <c r="J30" s="1078"/>
      <c r="K30" s="1078"/>
      <c r="L30" s="1078"/>
      <c r="M30" s="1086"/>
      <c r="N30" s="1096"/>
      <c r="O30" s="1086"/>
      <c r="P30" s="945"/>
      <c r="Q30" s="945"/>
      <c r="R30" s="1099"/>
    </row>
    <row r="31" spans="1:18" ht="15.75" customHeight="1">
      <c r="A31" s="1091"/>
      <c r="B31" s="1084"/>
      <c r="C31" s="443" t="s">
        <v>807</v>
      </c>
      <c r="D31" s="1078"/>
      <c r="E31" s="1073"/>
      <c r="F31" s="1073"/>
      <c r="G31" s="1073"/>
      <c r="H31" s="936"/>
      <c r="I31" s="1078"/>
      <c r="J31" s="1078"/>
      <c r="K31" s="1078"/>
      <c r="L31" s="1078"/>
      <c r="M31" s="1086"/>
      <c r="N31" s="1096"/>
      <c r="O31" s="1086"/>
      <c r="P31" s="945"/>
      <c r="Q31" s="945"/>
      <c r="R31" s="1099"/>
    </row>
    <row r="32" spans="1:18" ht="29.25">
      <c r="A32" s="1091"/>
      <c r="B32" s="1084"/>
      <c r="C32" s="443" t="s">
        <v>808</v>
      </c>
      <c r="D32" s="1078"/>
      <c r="E32" s="1073"/>
      <c r="F32" s="1073"/>
      <c r="G32" s="1073"/>
      <c r="H32" s="936"/>
      <c r="I32" s="1078"/>
      <c r="J32" s="1078"/>
      <c r="K32" s="1078"/>
      <c r="L32" s="1078"/>
      <c r="M32" s="1086"/>
      <c r="N32" s="1096"/>
      <c r="O32" s="1086"/>
      <c r="P32" s="945"/>
      <c r="Q32" s="945"/>
      <c r="R32" s="1099"/>
    </row>
    <row r="33" spans="1:18">
      <c r="A33" s="1091"/>
      <c r="B33" s="1084"/>
      <c r="C33" s="443" t="s">
        <v>809</v>
      </c>
      <c r="D33" s="1078"/>
      <c r="E33" s="1073"/>
      <c r="F33" s="1073"/>
      <c r="G33" s="1073"/>
      <c r="H33" s="936"/>
      <c r="I33" s="1078"/>
      <c r="J33" s="1078"/>
      <c r="K33" s="1078"/>
      <c r="L33" s="1078"/>
      <c r="M33" s="1086"/>
      <c r="N33" s="1096"/>
      <c r="O33" s="1086"/>
      <c r="P33" s="945"/>
      <c r="Q33" s="945"/>
      <c r="R33" s="1099"/>
    </row>
    <row r="34" spans="1:18" ht="15.75" thickBot="1">
      <c r="A34" s="1092"/>
      <c r="B34" s="1093"/>
      <c r="C34" s="445" t="s">
        <v>810</v>
      </c>
      <c r="D34" s="1079"/>
      <c r="E34" s="1074"/>
      <c r="F34" s="1074"/>
      <c r="G34" s="1074"/>
      <c r="H34" s="937"/>
      <c r="I34" s="1079"/>
      <c r="J34" s="1079"/>
      <c r="K34" s="1079"/>
      <c r="L34" s="1079"/>
      <c r="M34" s="1094"/>
      <c r="N34" s="1097"/>
      <c r="O34" s="1094"/>
      <c r="P34" s="965"/>
      <c r="Q34" s="965"/>
      <c r="R34" s="1100"/>
    </row>
  </sheetData>
  <mergeCells count="97">
    <mergeCell ref="R16:R18"/>
    <mergeCell ref="R19:R20"/>
    <mergeCell ref="R21:R26"/>
    <mergeCell ref="R27:R34"/>
    <mergeCell ref="P16:P18"/>
    <mergeCell ref="P19:P20"/>
    <mergeCell ref="P21:P26"/>
    <mergeCell ref="P27:P34"/>
    <mergeCell ref="Q16:Q18"/>
    <mergeCell ref="Q19:Q20"/>
    <mergeCell ref="Q21:Q26"/>
    <mergeCell ref="Q27:Q34"/>
    <mergeCell ref="O16:O18"/>
    <mergeCell ref="O19:O20"/>
    <mergeCell ref="O21:O26"/>
    <mergeCell ref="O27:O34"/>
    <mergeCell ref="M27:M34"/>
    <mergeCell ref="M21:M26"/>
    <mergeCell ref="M19:M20"/>
    <mergeCell ref="N16:N18"/>
    <mergeCell ref="N19:N20"/>
    <mergeCell ref="N21:N26"/>
    <mergeCell ref="N27:N34"/>
    <mergeCell ref="K27:K34"/>
    <mergeCell ref="H19:H20"/>
    <mergeCell ref="A16:A18"/>
    <mergeCell ref="A19:A20"/>
    <mergeCell ref="A21:A26"/>
    <mergeCell ref="A27:A34"/>
    <mergeCell ref="J27:J34"/>
    <mergeCell ref="B21:B26"/>
    <mergeCell ref="B27:B34"/>
    <mergeCell ref="D19:D20"/>
    <mergeCell ref="E19:E20"/>
    <mergeCell ref="D27:D34"/>
    <mergeCell ref="E27:E34"/>
    <mergeCell ref="D21:D26"/>
    <mergeCell ref="E21:E26"/>
    <mergeCell ref="O13:O14"/>
    <mergeCell ref="B16:B18"/>
    <mergeCell ref="B19:B20"/>
    <mergeCell ref="K16:K18"/>
    <mergeCell ref="L16:L18"/>
    <mergeCell ref="M16:M18"/>
    <mergeCell ref="D16:D18"/>
    <mergeCell ref="E16:E18"/>
    <mergeCell ref="F16:F18"/>
    <mergeCell ref="G16:G18"/>
    <mergeCell ref="H16:H18"/>
    <mergeCell ref="F19:F20"/>
    <mergeCell ref="G19:G20"/>
    <mergeCell ref="L19:L20"/>
    <mergeCell ref="I19:I20"/>
    <mergeCell ref="J19:J20"/>
    <mergeCell ref="L13:N13"/>
    <mergeCell ref="F27:F34"/>
    <mergeCell ref="G27:G34"/>
    <mergeCell ref="I16:I18"/>
    <mergeCell ref="J16:J18"/>
    <mergeCell ref="F21:F26"/>
    <mergeCell ref="G21:G26"/>
    <mergeCell ref="I27:I34"/>
    <mergeCell ref="L21:L26"/>
    <mergeCell ref="L27:L34"/>
    <mergeCell ref="H21:H26"/>
    <mergeCell ref="H27:H34"/>
    <mergeCell ref="K19:K20"/>
    <mergeCell ref="K21:K26"/>
    <mergeCell ref="J21:J26"/>
    <mergeCell ref="I21:I26"/>
    <mergeCell ref="D13:G13"/>
    <mergeCell ref="H13:H14"/>
    <mergeCell ref="I13:I14"/>
    <mergeCell ref="J13:J14"/>
    <mergeCell ref="K13:K14"/>
    <mergeCell ref="A13:A14"/>
    <mergeCell ref="B13:B14"/>
    <mergeCell ref="C13:C14"/>
    <mergeCell ref="A5:E5"/>
    <mergeCell ref="F5:M5"/>
    <mergeCell ref="A6:E6"/>
    <mergeCell ref="F6:M6"/>
    <mergeCell ref="A7:E7"/>
    <mergeCell ref="F7:M7"/>
    <mergeCell ref="A8:E8"/>
    <mergeCell ref="F8:M8"/>
    <mergeCell ref="A10:R10"/>
    <mergeCell ref="A12:L12"/>
    <mergeCell ref="M12:R12"/>
    <mergeCell ref="P13:P14"/>
    <mergeCell ref="R13:R14"/>
    <mergeCell ref="A1:E3"/>
    <mergeCell ref="F1:M1"/>
    <mergeCell ref="N1:R1"/>
    <mergeCell ref="F2:M3"/>
    <mergeCell ref="N2:R2"/>
    <mergeCell ref="N3:R3"/>
  </mergeCells>
  <conditionalFormatting sqref="N16 N19 N21 N27">
    <cfRule type="containsText" dxfId="119" priority="381" stopIfTrue="1" operator="containsText" text="P">
      <formula>NOT(ISERROR(SEARCH("P",N16)))</formula>
    </cfRule>
    <cfRule type="containsText" dxfId="118" priority="382" stopIfTrue="1" operator="containsText" text="R">
      <formula>NOT(ISERROR(SEARCH("R",N16)))</formula>
    </cfRule>
    <cfRule type="containsText" dxfId="117" priority="383" operator="containsText" text="T">
      <formula>NOT(ISERROR(SEARCH("T",N16)))</formula>
    </cfRule>
    <cfRule type="iconSet" priority="384">
      <iconSet iconSet="3Symbols2">
        <cfvo type="percent" val="0"/>
        <cfvo type="percent" val="0.74"/>
        <cfvo type="percent" val="0.85"/>
      </iconSet>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6"/>
  <sheetViews>
    <sheetView topLeftCell="A9" zoomScaleNormal="100" workbookViewId="0">
      <selection activeCell="A18" sqref="A18:T22"/>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6.140625" customWidth="1"/>
    <col min="9" max="9" width="7.85546875" customWidth="1"/>
    <col min="10" max="10" width="62.140625" customWidth="1"/>
    <col min="11" max="11" width="8.85546875" customWidth="1"/>
    <col min="12" max="12" width="15.7109375" customWidth="1"/>
    <col min="14" max="14" width="14" customWidth="1"/>
    <col min="17" max="17" width="25.28515625" customWidth="1"/>
    <col min="18" max="18" width="17" customWidth="1"/>
    <col min="19" max="19" width="28.140625" customWidth="1"/>
    <col min="20" max="20" width="32.42578125" customWidth="1"/>
  </cols>
  <sheetData>
    <row r="2" spans="1:20" ht="15.75" thickBot="1">
      <c r="A2" s="301"/>
      <c r="B2" s="301"/>
      <c r="C2" s="301"/>
      <c r="D2" s="301"/>
      <c r="E2" s="301"/>
      <c r="F2" s="301"/>
      <c r="G2" s="301"/>
      <c r="H2" s="301"/>
      <c r="I2" s="301"/>
      <c r="J2" s="301"/>
      <c r="K2" s="301"/>
      <c r="L2" s="301"/>
      <c r="M2" s="301"/>
      <c r="N2" s="301"/>
      <c r="O2" s="301"/>
      <c r="P2" s="301"/>
      <c r="Q2" s="301"/>
      <c r="R2" s="301"/>
      <c r="S2" s="301"/>
      <c r="T2" s="301"/>
    </row>
    <row r="3" spans="1:20" ht="15.75" thickBot="1">
      <c r="A3" s="1020"/>
      <c r="B3" s="1021"/>
      <c r="C3" s="1021"/>
      <c r="D3" s="1021"/>
      <c r="E3" s="1022"/>
      <c r="F3" s="1109" t="s">
        <v>18</v>
      </c>
      <c r="G3" s="1110"/>
      <c r="H3" s="1110"/>
      <c r="I3" s="1110"/>
      <c r="J3" s="1110"/>
      <c r="K3" s="1110"/>
      <c r="L3" s="1110"/>
      <c r="M3" s="1111"/>
      <c r="N3" s="1112" t="s">
        <v>513</v>
      </c>
      <c r="O3" s="1113"/>
      <c r="P3" s="1113"/>
      <c r="Q3" s="1113"/>
      <c r="R3" s="1113"/>
      <c r="S3" s="1113"/>
      <c r="T3" s="1114"/>
    </row>
    <row r="4" spans="1:20" ht="15.75" thickBot="1">
      <c r="A4" s="1023"/>
      <c r="B4" s="1024"/>
      <c r="C4" s="1024"/>
      <c r="D4" s="1024"/>
      <c r="E4" s="1025"/>
      <c r="F4" s="1115" t="s">
        <v>17</v>
      </c>
      <c r="G4" s="1116"/>
      <c r="H4" s="1116"/>
      <c r="I4" s="1116"/>
      <c r="J4" s="1116"/>
      <c r="K4" s="1116"/>
      <c r="L4" s="1116"/>
      <c r="M4" s="1117"/>
      <c r="N4" s="1121" t="s">
        <v>23</v>
      </c>
      <c r="O4" s="1122"/>
      <c r="P4" s="1122"/>
      <c r="Q4" s="1122"/>
      <c r="R4" s="1122"/>
      <c r="S4" s="1122"/>
      <c r="T4" s="1123"/>
    </row>
    <row r="5" spans="1:20" ht="15.75" thickBot="1">
      <c r="A5" s="1026"/>
      <c r="B5" s="1027"/>
      <c r="C5" s="1027"/>
      <c r="D5" s="1027"/>
      <c r="E5" s="1028"/>
      <c r="F5" s="1118"/>
      <c r="G5" s="1119"/>
      <c r="H5" s="1119"/>
      <c r="I5" s="1119"/>
      <c r="J5" s="1119"/>
      <c r="K5" s="1119"/>
      <c r="L5" s="1119"/>
      <c r="M5" s="1120"/>
      <c r="N5" s="1124" t="s">
        <v>8</v>
      </c>
      <c r="O5" s="1125"/>
      <c r="P5" s="1125"/>
      <c r="Q5" s="1125"/>
      <c r="R5" s="1125"/>
      <c r="S5" s="1125"/>
      <c r="T5" s="1126"/>
    </row>
    <row r="6" spans="1:20">
      <c r="A6" s="135"/>
      <c r="B6" s="135"/>
      <c r="C6" s="135"/>
      <c r="D6" s="135"/>
      <c r="E6" s="135"/>
      <c r="F6" s="135"/>
      <c r="G6" s="135"/>
      <c r="H6" s="135"/>
      <c r="I6" s="135"/>
      <c r="J6" s="136"/>
      <c r="K6" s="136"/>
      <c r="L6" s="191"/>
      <c r="M6" s="191"/>
      <c r="N6" s="191"/>
      <c r="O6" s="191"/>
      <c r="P6" s="191"/>
      <c r="Q6" s="191"/>
      <c r="R6" s="191"/>
      <c r="S6" s="191"/>
      <c r="T6" s="191"/>
    </row>
    <row r="7" spans="1:20">
      <c r="A7" s="1048" t="s">
        <v>10</v>
      </c>
      <c r="B7" s="1048"/>
      <c r="C7" s="1048"/>
      <c r="D7" s="1048"/>
      <c r="E7" s="1048"/>
      <c r="F7" s="873" t="s">
        <v>264</v>
      </c>
      <c r="G7" s="874"/>
      <c r="H7" s="874"/>
      <c r="I7" s="874"/>
      <c r="J7" s="874"/>
      <c r="K7" s="874"/>
      <c r="L7" s="874"/>
      <c r="M7" s="875"/>
      <c r="N7" s="191"/>
      <c r="O7" s="191"/>
      <c r="P7" s="191"/>
      <c r="Q7" s="191"/>
      <c r="R7" s="191"/>
      <c r="S7" s="191"/>
      <c r="T7" s="191"/>
    </row>
    <row r="8" spans="1:20">
      <c r="A8" s="1048" t="s">
        <v>25</v>
      </c>
      <c r="B8" s="1048"/>
      <c r="C8" s="1048"/>
      <c r="D8" s="1048"/>
      <c r="E8" s="1048"/>
      <c r="F8" s="873">
        <v>2025</v>
      </c>
      <c r="G8" s="874"/>
      <c r="H8" s="874"/>
      <c r="I8" s="874"/>
      <c r="J8" s="874"/>
      <c r="K8" s="874"/>
      <c r="L8" s="874"/>
      <c r="M8" s="875"/>
      <c r="N8" s="191"/>
      <c r="O8" s="191"/>
      <c r="P8" s="191"/>
      <c r="Q8" s="191"/>
      <c r="R8" s="191"/>
      <c r="S8" s="191"/>
      <c r="T8" s="191"/>
    </row>
    <row r="9" spans="1:20">
      <c r="A9" s="1048" t="s">
        <v>6</v>
      </c>
      <c r="B9" s="1048"/>
      <c r="C9" s="1048"/>
      <c r="D9" s="1048"/>
      <c r="E9" s="1048"/>
      <c r="F9" s="873" t="s">
        <v>745</v>
      </c>
      <c r="G9" s="874"/>
      <c r="H9" s="874"/>
      <c r="I9" s="874"/>
      <c r="J9" s="874"/>
      <c r="K9" s="874"/>
      <c r="L9" s="874"/>
      <c r="M9" s="875"/>
      <c r="N9" s="191"/>
      <c r="O9" s="191"/>
      <c r="P9" s="191"/>
      <c r="Q9" s="191"/>
      <c r="R9" s="191"/>
      <c r="S9" s="191"/>
      <c r="T9" s="191"/>
    </row>
    <row r="10" spans="1:20">
      <c r="A10" s="1048" t="s">
        <v>7</v>
      </c>
      <c r="B10" s="1048"/>
      <c r="C10" s="1048"/>
      <c r="D10" s="1048"/>
      <c r="E10" s="1048"/>
      <c r="F10" s="873" t="s">
        <v>746</v>
      </c>
      <c r="G10" s="874"/>
      <c r="H10" s="874"/>
      <c r="I10" s="874"/>
      <c r="J10" s="874"/>
      <c r="K10" s="874"/>
      <c r="L10" s="874"/>
      <c r="M10" s="875"/>
      <c r="N10" s="191"/>
      <c r="O10" s="191"/>
      <c r="P10" s="191"/>
      <c r="Q10" s="191"/>
      <c r="R10" s="191"/>
      <c r="S10" s="191"/>
      <c r="T10" s="191"/>
    </row>
    <row r="11" spans="1:20" ht="15.75" thickBot="1">
      <c r="A11" s="138"/>
      <c r="B11" s="138"/>
      <c r="C11" s="138"/>
      <c r="D11" s="138"/>
      <c r="E11" s="138"/>
      <c r="F11" s="138"/>
      <c r="G11" s="138"/>
      <c r="H11" s="138"/>
      <c r="I11" s="138"/>
      <c r="J11" s="136"/>
      <c r="K11" s="136"/>
      <c r="L11" s="136"/>
      <c r="M11" s="136"/>
      <c r="N11" s="191"/>
      <c r="O11" s="191"/>
      <c r="P11" s="191"/>
      <c r="Q11" s="191"/>
      <c r="R11" s="191"/>
      <c r="S11" s="191"/>
      <c r="T11" s="191"/>
    </row>
    <row r="12" spans="1:20" ht="15.75" thickBot="1">
      <c r="A12" s="1101" t="s">
        <v>9</v>
      </c>
      <c r="B12" s="1102"/>
      <c r="C12" s="1102"/>
      <c r="D12" s="1102"/>
      <c r="E12" s="1102"/>
      <c r="F12" s="1102"/>
      <c r="G12" s="1102"/>
      <c r="H12" s="1102"/>
      <c r="I12" s="1102"/>
      <c r="J12" s="1102"/>
      <c r="K12" s="1102"/>
      <c r="L12" s="1102"/>
      <c r="M12" s="1102"/>
      <c r="N12" s="1102"/>
      <c r="O12" s="1102"/>
      <c r="P12" s="1102"/>
      <c r="Q12" s="1102"/>
      <c r="R12" s="1102"/>
      <c r="S12" s="1102"/>
      <c r="T12" s="1103"/>
    </row>
    <row r="13" spans="1:20" ht="15.75" thickBot="1">
      <c r="A13" s="192"/>
      <c r="B13" s="193"/>
      <c r="C13" s="193"/>
      <c r="D13" s="193"/>
      <c r="E13" s="193"/>
      <c r="F13" s="193"/>
      <c r="G13" s="193"/>
      <c r="H13" s="193"/>
      <c r="I13" s="193"/>
      <c r="J13" s="193"/>
      <c r="K13" s="193"/>
      <c r="L13" s="193"/>
      <c r="M13" s="193"/>
      <c r="N13" s="193"/>
      <c r="O13" s="193"/>
      <c r="P13" s="193"/>
      <c r="Q13" s="193"/>
      <c r="R13" s="193"/>
      <c r="S13" s="193"/>
      <c r="T13" s="194"/>
    </row>
    <row r="14" spans="1:20" ht="15.75" thickBot="1">
      <c r="A14" s="1104" t="s">
        <v>16</v>
      </c>
      <c r="B14" s="1105"/>
      <c r="C14" s="1105"/>
      <c r="D14" s="1105"/>
      <c r="E14" s="1105"/>
      <c r="F14" s="1105"/>
      <c r="G14" s="1105"/>
      <c r="H14" s="1105"/>
      <c r="I14" s="1105"/>
      <c r="J14" s="1105"/>
      <c r="K14" s="1105"/>
      <c r="L14" s="1106"/>
      <c r="M14" s="1107" t="s">
        <v>1</v>
      </c>
      <c r="N14" s="1107"/>
      <c r="O14" s="1107"/>
      <c r="P14" s="1107"/>
      <c r="Q14" s="1107"/>
      <c r="R14" s="1107"/>
      <c r="S14" s="1107"/>
      <c r="T14" s="1108"/>
    </row>
    <row r="15" spans="1:20" ht="26.25" customHeight="1" thickBot="1">
      <c r="A15" s="1044" t="s">
        <v>27</v>
      </c>
      <c r="B15" s="1130" t="s">
        <v>262</v>
      </c>
      <c r="C15" s="1130" t="s">
        <v>263</v>
      </c>
      <c r="D15" s="1044" t="s">
        <v>26</v>
      </c>
      <c r="E15" s="1046" t="s">
        <v>19</v>
      </c>
      <c r="F15" s="1061" t="s">
        <v>11</v>
      </c>
      <c r="G15" s="1062"/>
      <c r="H15" s="1062"/>
      <c r="I15" s="1063"/>
      <c r="J15" s="1064" t="s">
        <v>20</v>
      </c>
      <c r="K15" s="1064" t="s">
        <v>21</v>
      </c>
      <c r="L15" s="1064" t="s">
        <v>2</v>
      </c>
      <c r="M15" s="1068" t="s">
        <v>22</v>
      </c>
      <c r="N15" s="1070" t="s">
        <v>3</v>
      </c>
      <c r="O15" s="1071"/>
      <c r="P15" s="1072"/>
      <c r="Q15" s="1081" t="s">
        <v>164</v>
      </c>
      <c r="R15" s="1057" t="s">
        <v>5</v>
      </c>
      <c r="S15" s="142" t="s">
        <v>29</v>
      </c>
      <c r="T15" s="1059" t="s">
        <v>0</v>
      </c>
    </row>
    <row r="16" spans="1:20" ht="27" customHeight="1" thickBot="1">
      <c r="A16" s="1045"/>
      <c r="B16" s="1131"/>
      <c r="C16" s="1131"/>
      <c r="D16" s="1045"/>
      <c r="E16" s="1047"/>
      <c r="F16" s="143" t="s">
        <v>12</v>
      </c>
      <c r="G16" s="143" t="s">
        <v>13</v>
      </c>
      <c r="H16" s="143" t="s">
        <v>14</v>
      </c>
      <c r="I16" s="143" t="s">
        <v>15</v>
      </c>
      <c r="J16" s="1065"/>
      <c r="K16" s="1065"/>
      <c r="L16" s="1065"/>
      <c r="M16" s="1069"/>
      <c r="N16" s="319" t="s">
        <v>30</v>
      </c>
      <c r="O16" s="145" t="s">
        <v>28</v>
      </c>
      <c r="P16" s="146" t="s">
        <v>31</v>
      </c>
      <c r="Q16" s="1082"/>
      <c r="R16" s="1058"/>
      <c r="S16" s="147"/>
      <c r="T16" s="1060"/>
    </row>
    <row r="17" spans="1:20" ht="15.75" thickBot="1">
      <c r="A17" s="199"/>
      <c r="B17" s="199"/>
      <c r="C17" s="199"/>
      <c r="D17" s="199"/>
      <c r="E17" s="199"/>
      <c r="F17" s="199"/>
      <c r="G17" s="199"/>
      <c r="H17" s="199"/>
      <c r="I17" s="199"/>
      <c r="J17" s="199"/>
      <c r="K17" s="199"/>
      <c r="L17" s="314"/>
      <c r="M17" s="199"/>
      <c r="N17" s="301"/>
      <c r="O17" s="301"/>
      <c r="P17" s="301"/>
      <c r="Q17" s="199"/>
      <c r="R17" s="199"/>
      <c r="S17" s="199"/>
      <c r="T17" s="199"/>
    </row>
    <row r="18" spans="1:20" ht="42.75">
      <c r="A18" s="1127">
        <v>1</v>
      </c>
      <c r="B18" s="944" t="s">
        <v>265</v>
      </c>
      <c r="C18" s="944" t="s">
        <v>333</v>
      </c>
      <c r="D18" s="340" t="s">
        <v>848</v>
      </c>
      <c r="E18" s="669" t="s">
        <v>599</v>
      </c>
      <c r="F18" s="769">
        <v>1</v>
      </c>
      <c r="G18" s="770"/>
      <c r="H18" s="770"/>
      <c r="I18" s="771"/>
      <c r="J18" s="605" t="s">
        <v>853</v>
      </c>
      <c r="K18" s="567" t="s">
        <v>544</v>
      </c>
      <c r="L18" s="567" t="s">
        <v>544</v>
      </c>
      <c r="M18" s="370">
        <v>1</v>
      </c>
      <c r="N18" s="454">
        <v>0</v>
      </c>
      <c r="O18" s="438">
        <v>1</v>
      </c>
      <c r="P18" s="528" t="str">
        <f t="shared" ref="P18:P22" si="0">IF(O18&lt;=V$17,"T",IF(O18&lt;$Y$17,"R",IF(O18&gt;=$Y$17,"P")))</f>
        <v>P</v>
      </c>
      <c r="Q18" s="566"/>
      <c r="R18" s="371"/>
      <c r="S18" s="772" t="s">
        <v>858</v>
      </c>
      <c r="T18" s="773"/>
    </row>
    <row r="19" spans="1:20" ht="57.75">
      <c r="A19" s="1128"/>
      <c r="B19" s="945"/>
      <c r="C19" s="945"/>
      <c r="D19" s="945" t="s">
        <v>849</v>
      </c>
      <c r="E19" s="443" t="s">
        <v>850</v>
      </c>
      <c r="F19" s="774">
        <v>0.5</v>
      </c>
      <c r="G19" s="775"/>
      <c r="H19" s="775"/>
      <c r="I19" s="776"/>
      <c r="J19" s="596" t="s">
        <v>854</v>
      </c>
      <c r="K19" s="568" t="s">
        <v>544</v>
      </c>
      <c r="L19" s="568" t="s">
        <v>544</v>
      </c>
      <c r="M19" s="345">
        <v>0.5</v>
      </c>
      <c r="N19" s="462">
        <v>0</v>
      </c>
      <c r="O19" s="345">
        <v>1</v>
      </c>
      <c r="P19" s="530" t="str">
        <f t="shared" si="0"/>
        <v>P</v>
      </c>
      <c r="Q19" s="348"/>
      <c r="R19" s="341"/>
      <c r="S19" s="615" t="s">
        <v>858</v>
      </c>
      <c r="T19" s="777"/>
    </row>
    <row r="20" spans="1:20" ht="57">
      <c r="A20" s="1128"/>
      <c r="B20" s="945"/>
      <c r="C20" s="945"/>
      <c r="D20" s="945"/>
      <c r="E20" s="443" t="s">
        <v>851</v>
      </c>
      <c r="F20" s="774">
        <v>1</v>
      </c>
      <c r="G20" s="775"/>
      <c r="H20" s="775"/>
      <c r="I20" s="778"/>
      <c r="J20" s="596" t="s">
        <v>855</v>
      </c>
      <c r="K20" s="779">
        <v>0</v>
      </c>
      <c r="L20" s="779">
        <v>0</v>
      </c>
      <c r="M20" s="548">
        <v>1</v>
      </c>
      <c r="N20" s="344">
        <f>G20-M21</f>
        <v>-1</v>
      </c>
      <c r="O20" s="345">
        <v>1</v>
      </c>
      <c r="P20" s="530" t="str">
        <f t="shared" si="0"/>
        <v>P</v>
      </c>
      <c r="Q20" s="348"/>
      <c r="R20" s="341"/>
      <c r="S20" s="615" t="s">
        <v>858</v>
      </c>
      <c r="T20" s="777"/>
    </row>
    <row r="21" spans="1:20" ht="71.25">
      <c r="A21" s="1128"/>
      <c r="B21" s="945"/>
      <c r="C21" s="945"/>
      <c r="D21" s="945"/>
      <c r="E21" s="342" t="s">
        <v>852</v>
      </c>
      <c r="F21" s="780">
        <v>1</v>
      </c>
      <c r="G21" s="775"/>
      <c r="H21" s="775"/>
      <c r="I21" s="778"/>
      <c r="J21" s="596" t="s">
        <v>856</v>
      </c>
      <c r="K21" s="779">
        <v>0</v>
      </c>
      <c r="L21" s="779">
        <v>0</v>
      </c>
      <c r="M21" s="548">
        <v>1</v>
      </c>
      <c r="N21" s="344">
        <f t="shared" ref="N21" si="1">G21-M22</f>
        <v>-1</v>
      </c>
      <c r="O21" s="345">
        <v>1</v>
      </c>
      <c r="P21" s="530" t="str">
        <f t="shared" si="0"/>
        <v>P</v>
      </c>
      <c r="Q21" s="348"/>
      <c r="R21" s="341"/>
      <c r="S21" s="615" t="s">
        <v>858</v>
      </c>
      <c r="T21" s="777"/>
    </row>
    <row r="22" spans="1:20" ht="114.75" thickBot="1">
      <c r="A22" s="1129"/>
      <c r="B22" s="965"/>
      <c r="C22" s="965"/>
      <c r="D22" s="965"/>
      <c r="E22" s="373" t="s">
        <v>600</v>
      </c>
      <c r="F22" s="781">
        <v>1</v>
      </c>
      <c r="G22" s="782"/>
      <c r="H22" s="782"/>
      <c r="I22" s="783"/>
      <c r="J22" s="784" t="s">
        <v>857</v>
      </c>
      <c r="K22" s="785">
        <v>0</v>
      </c>
      <c r="L22" s="785">
        <v>0</v>
      </c>
      <c r="M22" s="562">
        <v>1</v>
      </c>
      <c r="N22" s="471">
        <v>0</v>
      </c>
      <c r="O22" s="381">
        <v>1</v>
      </c>
      <c r="P22" s="534" t="str">
        <f t="shared" si="0"/>
        <v>P</v>
      </c>
      <c r="Q22" s="564"/>
      <c r="R22" s="380"/>
      <c r="S22" s="618" t="s">
        <v>858</v>
      </c>
      <c r="T22" s="786"/>
    </row>
    <row r="23" spans="1:20">
      <c r="A23" s="302"/>
      <c r="B23" s="302"/>
      <c r="C23" s="302"/>
      <c r="D23" s="302"/>
      <c r="E23" s="302"/>
      <c r="F23" s="302"/>
      <c r="G23" s="302"/>
      <c r="H23" s="302"/>
      <c r="I23" s="302"/>
      <c r="J23" s="302"/>
      <c r="K23" s="302"/>
      <c r="L23" s="302"/>
      <c r="M23" s="302"/>
      <c r="N23" s="302"/>
      <c r="O23" s="302"/>
      <c r="P23" s="316"/>
      <c r="Q23" s="302"/>
      <c r="R23" s="302"/>
      <c r="S23" s="302"/>
      <c r="T23" s="302"/>
    </row>
    <row r="24" spans="1:20">
      <c r="A24" s="317" t="s">
        <v>24</v>
      </c>
      <c r="B24" s="318"/>
      <c r="C24" s="318"/>
      <c r="D24" s="318"/>
      <c r="E24" s="214"/>
      <c r="F24" s="318"/>
      <c r="G24" s="318"/>
      <c r="H24" s="318"/>
      <c r="I24" s="318"/>
      <c r="J24" s="318"/>
      <c r="K24" s="318"/>
      <c r="L24" s="318"/>
      <c r="M24" s="318"/>
      <c r="N24" s="318"/>
      <c r="O24" s="198"/>
      <c r="P24" s="198"/>
      <c r="Q24" s="198"/>
      <c r="R24" s="198"/>
      <c r="S24" s="198"/>
      <c r="T24" s="200"/>
    </row>
    <row r="25" spans="1:20">
      <c r="A25" s="201"/>
      <c r="B25" s="202"/>
      <c r="C25" s="202"/>
      <c r="D25" s="202"/>
      <c r="E25" s="202"/>
      <c r="F25" s="202"/>
      <c r="G25" s="202"/>
      <c r="H25" s="202"/>
      <c r="I25" s="202"/>
      <c r="J25" s="202"/>
      <c r="K25" s="202"/>
      <c r="L25" s="202"/>
      <c r="M25" s="202"/>
      <c r="N25" s="202"/>
      <c r="O25" s="202"/>
      <c r="P25" s="202"/>
      <c r="Q25" s="202"/>
      <c r="R25" s="202"/>
      <c r="S25" s="202"/>
      <c r="T25" s="204"/>
    </row>
    <row r="26" spans="1:20">
      <c r="A26" s="201"/>
      <c r="B26" s="202"/>
      <c r="C26" s="202"/>
      <c r="D26" s="202"/>
      <c r="E26" s="202"/>
      <c r="F26" s="202"/>
      <c r="G26" s="202"/>
      <c r="H26" s="202"/>
      <c r="I26" s="202"/>
      <c r="J26" s="202"/>
      <c r="K26" s="202"/>
      <c r="L26" s="202"/>
      <c r="M26" s="202"/>
      <c r="N26" s="202"/>
      <c r="O26" s="202"/>
      <c r="P26" s="202"/>
      <c r="Q26" s="202"/>
      <c r="R26" s="202"/>
      <c r="S26" s="202"/>
      <c r="T26" s="204"/>
    </row>
    <row r="27" spans="1:20">
      <c r="A27" s="201"/>
      <c r="B27" s="202"/>
      <c r="C27" s="202"/>
      <c r="D27" s="202"/>
      <c r="E27" s="202"/>
      <c r="F27" s="202"/>
      <c r="G27" s="202"/>
      <c r="H27" s="202"/>
      <c r="I27" s="202"/>
      <c r="J27" s="202"/>
      <c r="K27" s="202"/>
      <c r="L27" s="202"/>
      <c r="M27" s="202"/>
      <c r="N27" s="202"/>
      <c r="O27" s="202"/>
      <c r="P27" s="202"/>
      <c r="Q27" s="202"/>
      <c r="R27" s="202"/>
      <c r="S27" s="202"/>
      <c r="T27" s="204"/>
    </row>
    <row r="28" spans="1:20">
      <c r="A28" s="201"/>
      <c r="B28" s="202"/>
      <c r="C28" s="202"/>
      <c r="D28" s="202"/>
      <c r="E28" s="202"/>
      <c r="F28" s="202"/>
      <c r="G28" s="202"/>
      <c r="H28" s="202"/>
      <c r="I28" s="202"/>
      <c r="J28" s="202"/>
      <c r="K28" s="202"/>
      <c r="L28" s="202"/>
      <c r="M28" s="202"/>
      <c r="N28" s="202"/>
      <c r="O28" s="202"/>
      <c r="P28" s="202"/>
      <c r="Q28" s="202"/>
      <c r="R28" s="202"/>
      <c r="S28" s="202"/>
      <c r="T28" s="204"/>
    </row>
    <row r="29" spans="1:20">
      <c r="A29" s="201"/>
      <c r="B29" s="202"/>
      <c r="C29" s="202"/>
      <c r="D29" s="202"/>
      <c r="E29" s="202"/>
      <c r="F29" s="202"/>
      <c r="G29" s="202"/>
      <c r="H29" s="202"/>
      <c r="I29" s="202"/>
      <c r="J29" s="202"/>
      <c r="K29" s="202"/>
      <c r="L29" s="202"/>
      <c r="M29" s="202"/>
      <c r="N29" s="202"/>
      <c r="O29" s="202"/>
      <c r="P29" s="202"/>
      <c r="Q29" s="202"/>
      <c r="R29" s="202"/>
      <c r="S29" s="202"/>
      <c r="T29" s="204"/>
    </row>
    <row r="30" spans="1:20">
      <c r="A30" s="201"/>
      <c r="B30" s="202"/>
      <c r="C30" s="202"/>
      <c r="D30" s="202"/>
      <c r="E30" s="202"/>
      <c r="F30" s="202"/>
      <c r="G30" s="202"/>
      <c r="H30" s="202"/>
      <c r="I30" s="202"/>
      <c r="J30" s="202"/>
      <c r="K30" s="202"/>
      <c r="L30" s="202"/>
      <c r="M30" s="202"/>
      <c r="N30" s="202"/>
      <c r="O30" s="202"/>
      <c r="P30" s="202"/>
      <c r="Q30" s="202"/>
      <c r="R30" s="202"/>
      <c r="S30" s="202"/>
      <c r="T30" s="204"/>
    </row>
    <row r="31" spans="1:20">
      <c r="A31" s="201"/>
      <c r="B31" s="202"/>
      <c r="C31" s="202"/>
      <c r="D31" s="202"/>
      <c r="E31" s="202"/>
      <c r="F31" s="202"/>
      <c r="G31" s="202"/>
      <c r="H31" s="202"/>
      <c r="I31" s="202"/>
      <c r="J31" s="202"/>
      <c r="K31" s="202"/>
      <c r="L31" s="202"/>
      <c r="M31" s="202"/>
      <c r="N31" s="202"/>
      <c r="O31" s="202"/>
      <c r="P31" s="202"/>
      <c r="Q31" s="202"/>
      <c r="R31" s="202"/>
      <c r="S31" s="202"/>
      <c r="T31" s="204"/>
    </row>
    <row r="32" spans="1:20">
      <c r="A32" s="201"/>
      <c r="B32" s="202"/>
      <c r="C32" s="202"/>
      <c r="D32" s="202"/>
      <c r="E32" s="202"/>
      <c r="F32" s="202"/>
      <c r="G32" s="202"/>
      <c r="H32" s="202"/>
      <c r="I32" s="202"/>
      <c r="J32" s="202"/>
      <c r="K32" s="202"/>
      <c r="L32" s="202"/>
      <c r="M32" s="202"/>
      <c r="N32" s="202"/>
      <c r="O32" s="202"/>
      <c r="P32" s="202"/>
      <c r="Q32" s="202"/>
      <c r="R32" s="202"/>
      <c r="S32" s="202"/>
      <c r="T32" s="204"/>
    </row>
    <row r="33" spans="1:20">
      <c r="A33" s="201"/>
      <c r="B33" s="202"/>
      <c r="C33" s="202"/>
      <c r="D33" s="202"/>
      <c r="E33" s="202"/>
      <c r="F33" s="202"/>
      <c r="G33" s="202"/>
      <c r="H33" s="202"/>
      <c r="I33" s="202"/>
      <c r="J33" s="202"/>
      <c r="K33" s="202"/>
      <c r="L33" s="202"/>
      <c r="M33" s="202"/>
      <c r="N33" s="202"/>
      <c r="O33" s="202"/>
      <c r="P33" s="202"/>
      <c r="Q33" s="202"/>
      <c r="R33" s="202"/>
      <c r="S33" s="202"/>
      <c r="T33" s="204"/>
    </row>
    <row r="34" spans="1:20">
      <c r="A34" s="201"/>
      <c r="B34" s="202"/>
      <c r="C34" s="202"/>
      <c r="D34" s="202"/>
      <c r="E34" s="202"/>
      <c r="F34" s="202"/>
      <c r="G34" s="202"/>
      <c r="H34" s="202"/>
      <c r="I34" s="202"/>
      <c r="J34" s="202"/>
      <c r="K34" s="202"/>
      <c r="L34" s="202"/>
      <c r="M34" s="202"/>
      <c r="N34" s="202"/>
      <c r="O34" s="202"/>
      <c r="P34" s="202"/>
      <c r="Q34" s="202"/>
      <c r="R34" s="202"/>
      <c r="S34" s="202"/>
      <c r="T34" s="204"/>
    </row>
    <row r="35" spans="1:20">
      <c r="J35" s="302"/>
    </row>
    <row r="36" spans="1:20">
      <c r="J36" s="302"/>
    </row>
  </sheetData>
  <mergeCells count="35">
    <mergeCell ref="A18:A22"/>
    <mergeCell ref="E15:E16"/>
    <mergeCell ref="K15:K16"/>
    <mergeCell ref="L15:L16"/>
    <mergeCell ref="M15:M16"/>
    <mergeCell ref="C18:C22"/>
    <mergeCell ref="B18:B22"/>
    <mergeCell ref="B15:B16"/>
    <mergeCell ref="C15:C16"/>
    <mergeCell ref="D15:D16"/>
    <mergeCell ref="D19:D22"/>
    <mergeCell ref="A3:E5"/>
    <mergeCell ref="F3:M3"/>
    <mergeCell ref="N3:T3"/>
    <mergeCell ref="F4:M5"/>
    <mergeCell ref="N4:T4"/>
    <mergeCell ref="N5:T5"/>
    <mergeCell ref="A7:E7"/>
    <mergeCell ref="F7:M7"/>
    <mergeCell ref="A8:E8"/>
    <mergeCell ref="F8:M8"/>
    <mergeCell ref="A9:E9"/>
    <mergeCell ref="F9:M9"/>
    <mergeCell ref="T15:T16"/>
    <mergeCell ref="R15:R16"/>
    <mergeCell ref="A15:A16"/>
    <mergeCell ref="J15:J16"/>
    <mergeCell ref="A10:E10"/>
    <mergeCell ref="F10:M10"/>
    <mergeCell ref="A12:T12"/>
    <mergeCell ref="A14:L14"/>
    <mergeCell ref="M14:T14"/>
    <mergeCell ref="N15:P15"/>
    <mergeCell ref="Q15:Q16"/>
    <mergeCell ref="F15:I15"/>
  </mergeCells>
  <conditionalFormatting sqref="P18:P22">
    <cfRule type="containsText" dxfId="116" priority="387" stopIfTrue="1" operator="containsText" text="P">
      <formula>NOT(ISERROR(SEARCH("P",P18)))</formula>
    </cfRule>
    <cfRule type="containsText" dxfId="115" priority="388" stopIfTrue="1" operator="containsText" text="R">
      <formula>NOT(ISERROR(SEARCH("R",P18)))</formula>
    </cfRule>
    <cfRule type="containsText" dxfId="114" priority="389" operator="containsText" text="T">
      <formula>NOT(ISERROR(SEARCH("T",P18)))</formula>
    </cfRule>
    <cfRule type="iconSet" priority="390">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368"/>
  <sheetViews>
    <sheetView topLeftCell="A12" zoomScale="63" zoomScaleNormal="63" workbookViewId="0">
      <selection activeCell="K19" sqref="K19"/>
    </sheetView>
  </sheetViews>
  <sheetFormatPr baseColWidth="10" defaultColWidth="11.42578125" defaultRowHeight="12.75"/>
  <cols>
    <col min="1" max="1" width="10.7109375" style="320" customWidth="1"/>
    <col min="2" max="2" width="21.140625" style="301" customWidth="1"/>
    <col min="3" max="3" width="23.85546875" style="301" customWidth="1"/>
    <col min="4" max="4" width="62.85546875" style="301" customWidth="1"/>
    <col min="5" max="5" width="38.28515625" style="301" customWidth="1"/>
    <col min="6" max="6" width="4.42578125" style="301" bestFit="1" customWidth="1"/>
    <col min="7" max="7" width="5" style="301" bestFit="1" customWidth="1"/>
    <col min="8" max="8" width="6.140625" style="301" customWidth="1"/>
    <col min="9" max="9" width="4.85546875" style="301" bestFit="1" customWidth="1"/>
    <col min="10" max="10" width="31.7109375" style="301" customWidth="1"/>
    <col min="11" max="11" width="16.140625" style="301" bestFit="1" customWidth="1"/>
    <col min="12" max="12" width="24.5703125" style="301" customWidth="1"/>
    <col min="13" max="13" width="7.28515625" style="301" bestFit="1" customWidth="1"/>
    <col min="14" max="14" width="14.42578125" style="301" customWidth="1"/>
    <col min="15" max="15" width="9.42578125" style="301" customWidth="1"/>
    <col min="16" max="16" width="9.7109375" style="301" bestFit="1" customWidth="1"/>
    <col min="17" max="17" width="31.5703125" style="301" customWidth="1"/>
    <col min="18" max="18" width="29.85546875" style="301" customWidth="1"/>
    <col min="19" max="19" width="39.140625" style="301" customWidth="1"/>
    <col min="20" max="20" width="42.85546875" style="301" customWidth="1"/>
    <col min="21" max="16384" width="11.42578125" style="301"/>
  </cols>
  <sheetData>
    <row r="1" spans="1:20" ht="13.5" thickBot="1"/>
    <row r="2" spans="1:20" ht="13.5" thickBot="1">
      <c r="A2" s="1179"/>
      <c r="B2" s="1180"/>
      <c r="C2" s="1180"/>
      <c r="D2" s="1180"/>
      <c r="E2" s="1181"/>
      <c r="F2" s="1188" t="s">
        <v>18</v>
      </c>
      <c r="G2" s="1189"/>
      <c r="H2" s="1189"/>
      <c r="I2" s="1189"/>
      <c r="J2" s="1189"/>
      <c r="K2" s="1189"/>
      <c r="L2" s="1189"/>
      <c r="M2" s="1190"/>
      <c r="N2" s="1191" t="s">
        <v>513</v>
      </c>
      <c r="O2" s="1192"/>
      <c r="P2" s="1192"/>
      <c r="Q2" s="1192"/>
      <c r="R2" s="1192"/>
      <c r="S2" s="1192"/>
      <c r="T2" s="1193"/>
    </row>
    <row r="3" spans="1:20" ht="13.5" thickBot="1">
      <c r="A3" s="1182"/>
      <c r="B3" s="1183"/>
      <c r="C3" s="1183"/>
      <c r="D3" s="1183"/>
      <c r="E3" s="1184"/>
      <c r="F3" s="1194" t="s">
        <v>17</v>
      </c>
      <c r="G3" s="1195"/>
      <c r="H3" s="1195"/>
      <c r="I3" s="1195"/>
      <c r="J3" s="1195"/>
      <c r="K3" s="1195"/>
      <c r="L3" s="1195"/>
      <c r="M3" s="1196"/>
      <c r="N3" s="1200" t="s">
        <v>91</v>
      </c>
      <c r="O3" s="1201"/>
      <c r="P3" s="1201"/>
      <c r="Q3" s="1201"/>
      <c r="R3" s="1201"/>
      <c r="S3" s="1201"/>
      <c r="T3" s="1202"/>
    </row>
    <row r="4" spans="1:20" ht="13.5" thickBot="1">
      <c r="A4" s="1185"/>
      <c r="B4" s="1186"/>
      <c r="C4" s="1186"/>
      <c r="D4" s="1186"/>
      <c r="E4" s="1187"/>
      <c r="F4" s="1197"/>
      <c r="G4" s="1198"/>
      <c r="H4" s="1198"/>
      <c r="I4" s="1198"/>
      <c r="J4" s="1198"/>
      <c r="K4" s="1198"/>
      <c r="L4" s="1198"/>
      <c r="M4" s="1199"/>
      <c r="N4" s="1203" t="s">
        <v>8</v>
      </c>
      <c r="O4" s="1204"/>
      <c r="P4" s="1204"/>
      <c r="Q4" s="1204"/>
      <c r="R4" s="1204"/>
      <c r="S4" s="1204"/>
      <c r="T4" s="1205"/>
    </row>
    <row r="5" spans="1:20">
      <c r="A5" s="315"/>
      <c r="B5" s="199"/>
      <c r="C5" s="199"/>
      <c r="D5" s="199"/>
      <c r="E5" s="199"/>
      <c r="F5" s="199"/>
      <c r="G5" s="199"/>
      <c r="H5" s="199"/>
      <c r="I5" s="199"/>
      <c r="J5" s="302"/>
      <c r="K5" s="302"/>
      <c r="L5" s="137"/>
      <c r="M5" s="137"/>
      <c r="N5" s="137"/>
      <c r="O5" s="137"/>
      <c r="P5" s="137"/>
      <c r="Q5" s="137"/>
      <c r="R5" s="137"/>
      <c r="S5" s="137"/>
      <c r="T5" s="137"/>
    </row>
    <row r="6" spans="1:20">
      <c r="A6" s="1210" t="s">
        <v>10</v>
      </c>
      <c r="B6" s="1210"/>
      <c r="C6" s="1210"/>
      <c r="D6" s="1210"/>
      <c r="E6" s="1210"/>
      <c r="F6" s="1156" t="s">
        <v>92</v>
      </c>
      <c r="G6" s="1157"/>
      <c r="H6" s="1157"/>
      <c r="I6" s="1157"/>
      <c r="J6" s="1157"/>
      <c r="K6" s="1157"/>
      <c r="L6" s="1157"/>
      <c r="M6" s="1158"/>
      <c r="N6" s="137"/>
      <c r="O6" s="137"/>
      <c r="P6" s="137"/>
      <c r="Q6" s="137"/>
      <c r="R6" s="137"/>
      <c r="S6" s="137"/>
      <c r="T6" s="137"/>
    </row>
    <row r="7" spans="1:20" ht="15">
      <c r="A7" s="1210" t="s">
        <v>25</v>
      </c>
      <c r="B7" s="1210"/>
      <c r="C7" s="1210"/>
      <c r="D7" s="1210"/>
      <c r="E7" s="1210"/>
      <c r="F7" s="873">
        <v>2025</v>
      </c>
      <c r="G7" s="874"/>
      <c r="H7" s="874"/>
      <c r="I7" s="874"/>
      <c r="J7" s="874"/>
      <c r="K7" s="874"/>
      <c r="L7" s="874"/>
      <c r="M7" s="875"/>
      <c r="N7" s="137"/>
      <c r="O7" s="137"/>
      <c r="P7" s="137"/>
      <c r="Q7" s="137"/>
      <c r="R7" s="137"/>
      <c r="S7" s="137"/>
      <c r="T7" s="137"/>
    </row>
    <row r="8" spans="1:20" ht="15">
      <c r="A8" s="1210" t="s">
        <v>6</v>
      </c>
      <c r="B8" s="1210"/>
      <c r="C8" s="1210"/>
      <c r="D8" s="1210"/>
      <c r="E8" s="1210"/>
      <c r="F8" s="873" t="s">
        <v>745</v>
      </c>
      <c r="G8" s="874"/>
      <c r="H8" s="874"/>
      <c r="I8" s="874"/>
      <c r="J8" s="874"/>
      <c r="K8" s="874"/>
      <c r="L8" s="874"/>
      <c r="M8" s="875"/>
      <c r="N8" s="137"/>
      <c r="O8" s="137"/>
      <c r="P8" s="137"/>
      <c r="Q8" s="137"/>
      <c r="R8" s="137"/>
      <c r="S8" s="137"/>
      <c r="T8" s="137"/>
    </row>
    <row r="9" spans="1:20" ht="15">
      <c r="A9" s="1210" t="s">
        <v>7</v>
      </c>
      <c r="B9" s="1210"/>
      <c r="C9" s="1210"/>
      <c r="D9" s="1210"/>
      <c r="E9" s="1210"/>
      <c r="F9" s="873" t="s">
        <v>746</v>
      </c>
      <c r="G9" s="874"/>
      <c r="H9" s="874"/>
      <c r="I9" s="874"/>
      <c r="J9" s="874"/>
      <c r="K9" s="874"/>
      <c r="L9" s="874"/>
      <c r="M9" s="875"/>
      <c r="N9" s="137"/>
      <c r="O9" s="137"/>
      <c r="P9" s="137"/>
      <c r="Q9" s="137"/>
      <c r="R9" s="137"/>
      <c r="S9" s="137"/>
      <c r="T9" s="137"/>
    </row>
    <row r="10" spans="1:20" ht="13.5" thickBot="1">
      <c r="A10" s="321"/>
      <c r="B10" s="303"/>
      <c r="C10" s="303"/>
      <c r="D10" s="303"/>
      <c r="E10" s="303"/>
      <c r="F10" s="303"/>
      <c r="G10" s="303"/>
      <c r="H10" s="303"/>
      <c r="I10" s="303"/>
      <c r="J10" s="302"/>
      <c r="K10" s="302"/>
      <c r="L10" s="302"/>
      <c r="M10" s="302"/>
      <c r="N10" s="137"/>
      <c r="O10" s="137"/>
      <c r="P10" s="137"/>
      <c r="Q10" s="137"/>
      <c r="R10" s="137"/>
      <c r="S10" s="137"/>
      <c r="T10" s="137"/>
    </row>
    <row r="11" spans="1:20" ht="13.5" thickBot="1">
      <c r="A11" s="1211" t="s">
        <v>9</v>
      </c>
      <c r="B11" s="1212"/>
      <c r="C11" s="1212"/>
      <c r="D11" s="1212"/>
      <c r="E11" s="1212"/>
      <c r="F11" s="1212"/>
      <c r="G11" s="1212"/>
      <c r="H11" s="1212"/>
      <c r="I11" s="1212"/>
      <c r="J11" s="1212"/>
      <c r="K11" s="1212"/>
      <c r="L11" s="1212"/>
      <c r="M11" s="1212"/>
      <c r="N11" s="1212"/>
      <c r="O11" s="1212"/>
      <c r="P11" s="1212"/>
      <c r="Q11" s="1212"/>
      <c r="R11" s="1212"/>
      <c r="S11" s="1212"/>
      <c r="T11" s="1213"/>
    </row>
    <row r="12" spans="1:20" ht="13.5" thickBot="1">
      <c r="A12" s="322"/>
      <c r="B12" s="305"/>
      <c r="C12" s="305"/>
      <c r="D12" s="305"/>
      <c r="E12" s="305"/>
      <c r="F12" s="305"/>
      <c r="G12" s="305"/>
      <c r="H12" s="305"/>
      <c r="I12" s="305"/>
      <c r="J12" s="305"/>
      <c r="K12" s="305"/>
      <c r="L12" s="305"/>
      <c r="M12" s="305"/>
      <c r="N12" s="305"/>
      <c r="O12" s="305"/>
      <c r="P12" s="305"/>
      <c r="Q12" s="305"/>
      <c r="R12" s="305"/>
      <c r="S12" s="305"/>
      <c r="T12" s="306"/>
    </row>
    <row r="13" spans="1:20" ht="13.5" thickBot="1">
      <c r="A13" s="1214" t="s">
        <v>16</v>
      </c>
      <c r="B13" s="1215"/>
      <c r="C13" s="1215"/>
      <c r="D13" s="1215"/>
      <c r="E13" s="1215"/>
      <c r="F13" s="1215"/>
      <c r="G13" s="1215"/>
      <c r="H13" s="1215"/>
      <c r="I13" s="1215"/>
      <c r="J13" s="1215"/>
      <c r="K13" s="1215"/>
      <c r="L13" s="1216"/>
      <c r="M13" s="1217" t="s">
        <v>1</v>
      </c>
      <c r="N13" s="1217"/>
      <c r="O13" s="1217"/>
      <c r="P13" s="1217"/>
      <c r="Q13" s="1217"/>
      <c r="R13" s="1217"/>
      <c r="S13" s="1217"/>
      <c r="T13" s="1218"/>
    </row>
    <row r="14" spans="1:20" ht="13.5" thickBot="1">
      <c r="A14" s="1219" t="s">
        <v>27</v>
      </c>
      <c r="B14" s="1206" t="s">
        <v>262</v>
      </c>
      <c r="C14" s="1208" t="s">
        <v>263</v>
      </c>
      <c r="D14" s="1220" t="s">
        <v>26</v>
      </c>
      <c r="E14" s="1222" t="s">
        <v>19</v>
      </c>
      <c r="F14" s="1163" t="s">
        <v>11</v>
      </c>
      <c r="G14" s="1164"/>
      <c r="H14" s="1164"/>
      <c r="I14" s="1165"/>
      <c r="J14" s="1166" t="s">
        <v>20</v>
      </c>
      <c r="K14" s="1166" t="s">
        <v>21</v>
      </c>
      <c r="L14" s="1166" t="s">
        <v>2</v>
      </c>
      <c r="M14" s="1170" t="s">
        <v>22</v>
      </c>
      <c r="N14" s="1172" t="s">
        <v>3</v>
      </c>
      <c r="O14" s="1173"/>
      <c r="P14" s="1174"/>
      <c r="Q14" s="1175" t="s">
        <v>164</v>
      </c>
      <c r="R14" s="1177" t="s">
        <v>5</v>
      </c>
      <c r="S14" s="308" t="s">
        <v>29</v>
      </c>
      <c r="T14" s="1168" t="s">
        <v>0</v>
      </c>
    </row>
    <row r="15" spans="1:20" ht="48" customHeight="1" thickBot="1">
      <c r="A15" s="1219"/>
      <c r="B15" s="1207"/>
      <c r="C15" s="1209"/>
      <c r="D15" s="1221"/>
      <c r="E15" s="1223"/>
      <c r="F15" s="310" t="s">
        <v>12</v>
      </c>
      <c r="G15" s="310" t="s">
        <v>13</v>
      </c>
      <c r="H15" s="310" t="s">
        <v>14</v>
      </c>
      <c r="I15" s="310" t="s">
        <v>15</v>
      </c>
      <c r="J15" s="1167"/>
      <c r="K15" s="1167"/>
      <c r="L15" s="1167"/>
      <c r="M15" s="1171"/>
      <c r="N15" s="323" t="s">
        <v>30</v>
      </c>
      <c r="O15" s="311" t="s">
        <v>28</v>
      </c>
      <c r="P15" s="312" t="s">
        <v>31</v>
      </c>
      <c r="Q15" s="1176"/>
      <c r="R15" s="1178"/>
      <c r="S15" s="313"/>
      <c r="T15" s="1169"/>
    </row>
    <row r="16" spans="1:20" ht="13.5" thickBot="1">
      <c r="A16" s="324"/>
      <c r="B16" s="199"/>
      <c r="C16" s="199"/>
      <c r="D16" s="199"/>
      <c r="E16" s="199"/>
      <c r="F16" s="199"/>
      <c r="G16" s="199"/>
      <c r="H16" s="199"/>
      <c r="I16" s="199"/>
      <c r="J16" s="199"/>
      <c r="K16" s="199"/>
      <c r="L16" s="314"/>
      <c r="M16" s="199"/>
      <c r="Q16" s="199"/>
      <c r="R16" s="199"/>
      <c r="S16" s="199"/>
      <c r="T16" s="199"/>
    </row>
    <row r="17" spans="1:20" ht="156.75">
      <c r="A17" s="1144">
        <v>1</v>
      </c>
      <c r="B17" s="944" t="s">
        <v>267</v>
      </c>
      <c r="C17" s="944" t="s">
        <v>326</v>
      </c>
      <c r="D17" s="527" t="s">
        <v>818</v>
      </c>
      <c r="E17" s="340" t="s">
        <v>819</v>
      </c>
      <c r="F17" s="362">
        <v>3</v>
      </c>
      <c r="G17" s="362"/>
      <c r="H17" s="362"/>
      <c r="I17" s="362"/>
      <c r="J17" s="718" t="s">
        <v>442</v>
      </c>
      <c r="K17" s="367">
        <v>0</v>
      </c>
      <c r="L17" s="367">
        <v>0</v>
      </c>
      <c r="M17" s="365">
        <v>3</v>
      </c>
      <c r="N17" s="369">
        <f>IF(M17&lt;1,M17-AVERAGE(F17:I17),M17-(SUM(F17:I17)))</f>
        <v>0</v>
      </c>
      <c r="O17" s="370">
        <f>IF(M17&lt;1,(AVERAGE(F17:I17)/M17),SUM(F17:I17)/M17)</f>
        <v>1</v>
      </c>
      <c r="P17" s="763" t="str">
        <f>IF(O17&lt;=V$18,"T",IF(O17&lt;$Y$18,"R",IF(O17&gt;=$Y$18,"P")))</f>
        <v>P</v>
      </c>
      <c r="Q17" s="644">
        <v>0.25</v>
      </c>
      <c r="R17" s="764" t="s">
        <v>698</v>
      </c>
      <c r="S17" s="764" t="s">
        <v>93</v>
      </c>
      <c r="T17" s="765" t="s">
        <v>705</v>
      </c>
    </row>
    <row r="18" spans="1:20" ht="112.5" customHeight="1">
      <c r="A18" s="1145"/>
      <c r="B18" s="945"/>
      <c r="C18" s="945"/>
      <c r="D18" s="521" t="s">
        <v>820</v>
      </c>
      <c r="E18" s="342" t="s">
        <v>821</v>
      </c>
      <c r="F18" s="363">
        <v>3</v>
      </c>
      <c r="G18" s="363"/>
      <c r="H18" s="363"/>
      <c r="I18" s="363"/>
      <c r="J18" s="444" t="s">
        <v>443</v>
      </c>
      <c r="K18" s="368">
        <v>0</v>
      </c>
      <c r="L18" s="368">
        <v>0</v>
      </c>
      <c r="M18" s="366">
        <v>3</v>
      </c>
      <c r="N18" s="344">
        <v>0</v>
      </c>
      <c r="O18" s="345">
        <f t="shared" ref="O18" si="0">IF(M18&lt;1,(AVERAGE(F18:I18)/M18),SUM(F18:I18)/M18)</f>
        <v>1</v>
      </c>
      <c r="P18" s="766" t="str">
        <f>IF(O18&lt;=V$18,"T",IF(O18&lt;$Y$18,"R",IF(O18&gt;=$Y$18,"P")))</f>
        <v>P</v>
      </c>
      <c r="Q18" s="715">
        <v>0.25</v>
      </c>
      <c r="R18" s="710" t="s">
        <v>94</v>
      </c>
      <c r="S18" s="710" t="s">
        <v>95</v>
      </c>
      <c r="T18" s="767" t="s">
        <v>706</v>
      </c>
    </row>
    <row r="19" spans="1:20" ht="114">
      <c r="A19" s="1145"/>
      <c r="B19" s="945"/>
      <c r="C19" s="945"/>
      <c r="D19" s="521" t="s">
        <v>822</v>
      </c>
      <c r="E19" s="342" t="s">
        <v>823</v>
      </c>
      <c r="F19" s="363">
        <v>12</v>
      </c>
      <c r="G19" s="363"/>
      <c r="H19" s="363"/>
      <c r="I19" s="363"/>
      <c r="J19" s="444" t="s">
        <v>824</v>
      </c>
      <c r="K19" s="368">
        <v>5400000</v>
      </c>
      <c r="L19" s="720">
        <v>616319.30000000005</v>
      </c>
      <c r="M19" s="366">
        <v>12</v>
      </c>
      <c r="N19" s="344">
        <f t="shared" ref="N19" si="1">IF(M19&lt;1,M19-AVERAGE(F19:I19),M19-(SUM(F19:I19)))</f>
        <v>0</v>
      </c>
      <c r="O19" s="345">
        <f>IF(M19&lt;1,(AVERAGE(F19:I19)/M19),SUM(F19:I19)/M19)</f>
        <v>1</v>
      </c>
      <c r="P19" s="766" t="str">
        <f>IF(O19&lt;=V$18,"T",IF(O19&lt;$Y$18,"R",IF(O19&gt;=$Y$18,"P")))</f>
        <v>P</v>
      </c>
      <c r="Q19" s="715">
        <v>0.25</v>
      </c>
      <c r="R19" s="710" t="s">
        <v>96</v>
      </c>
      <c r="S19" s="710" t="s">
        <v>689</v>
      </c>
      <c r="T19" s="767" t="s">
        <v>707</v>
      </c>
    </row>
    <row r="20" spans="1:20" ht="71.25">
      <c r="A20" s="1145"/>
      <c r="B20" s="945"/>
      <c r="C20" s="945"/>
      <c r="D20" s="523" t="s">
        <v>825</v>
      </c>
      <c r="E20" s="342" t="s">
        <v>826</v>
      </c>
      <c r="F20" s="343">
        <v>3</v>
      </c>
      <c r="G20" s="343"/>
      <c r="H20" s="343"/>
      <c r="I20" s="343"/>
      <c r="J20" s="342" t="s">
        <v>444</v>
      </c>
      <c r="K20" s="368">
        <v>0</v>
      </c>
      <c r="L20" s="368">
        <v>0</v>
      </c>
      <c r="M20" s="768">
        <v>3</v>
      </c>
      <c r="N20" s="768">
        <f>IF(M20&lt;1,M20-AVERAGE(F20:I20),M20-(SUM(F20:I20)))</f>
        <v>0</v>
      </c>
      <c r="O20" s="569">
        <f>IF(M19&lt;1,(AVERAGE(F19:I19)/M19),SUM(F19:I19)/M19)</f>
        <v>1</v>
      </c>
      <c r="P20" s="766" t="str">
        <f>IF(O20&lt;=V$18,"T",IF(O20&lt;$Y$18,"R",IF(O20&gt;=$Y$18,"P")))</f>
        <v>P</v>
      </c>
      <c r="Q20" s="548">
        <v>0.25</v>
      </c>
      <c r="R20" s="710" t="s">
        <v>699</v>
      </c>
      <c r="S20" s="710" t="s">
        <v>690</v>
      </c>
      <c r="T20" s="767" t="s">
        <v>708</v>
      </c>
    </row>
    <row r="21" spans="1:20" ht="99.75">
      <c r="A21" s="1145"/>
      <c r="B21" s="945"/>
      <c r="C21" s="945"/>
      <c r="D21" s="521" t="s">
        <v>827</v>
      </c>
      <c r="E21" s="342" t="s">
        <v>828</v>
      </c>
      <c r="F21" s="363">
        <v>12</v>
      </c>
      <c r="G21" s="343"/>
      <c r="H21" s="363"/>
      <c r="I21" s="363"/>
      <c r="J21" s="444" t="s">
        <v>445</v>
      </c>
      <c r="K21" s="368">
        <v>0</v>
      </c>
      <c r="L21" s="720">
        <v>0</v>
      </c>
      <c r="M21" s="366">
        <v>12</v>
      </c>
      <c r="N21" s="344">
        <f t="shared" ref="N21:N32" si="2">IF(M21&lt;1,M21-AVERAGE(F21:I21),M21-(SUM(F21:I21)))</f>
        <v>0</v>
      </c>
      <c r="O21" s="345">
        <f>IF(M21&lt;1,(AVERAGE(F21:I21)/M21),SUM(F21:I21)/M21)</f>
        <v>1</v>
      </c>
      <c r="P21" s="766" t="str">
        <f>IF(O21&lt;=V$18,"T",IF(O21&lt;$Y$18,"R",IF(O21&gt;=$Y$18,"P")))</f>
        <v>P</v>
      </c>
      <c r="Q21" s="548">
        <v>0.25</v>
      </c>
      <c r="R21" s="710" t="s">
        <v>98</v>
      </c>
      <c r="S21" s="710" t="s">
        <v>691</v>
      </c>
      <c r="T21" s="767" t="s">
        <v>709</v>
      </c>
    </row>
    <row r="22" spans="1:20" ht="28.5">
      <c r="A22" s="1145"/>
      <c r="B22" s="945"/>
      <c r="C22" s="945"/>
      <c r="D22" s="856" t="s">
        <v>829</v>
      </c>
      <c r="E22" s="342" t="s">
        <v>830</v>
      </c>
      <c r="F22" s="1138">
        <v>3</v>
      </c>
      <c r="G22" s="1138"/>
      <c r="H22" s="1138"/>
      <c r="I22" s="1138"/>
      <c r="J22" s="936" t="s">
        <v>831</v>
      </c>
      <c r="K22" s="1140">
        <v>0</v>
      </c>
      <c r="L22" s="1142">
        <v>0</v>
      </c>
      <c r="M22" s="1134">
        <v>3</v>
      </c>
      <c r="N22" s="1135">
        <f t="shared" si="2"/>
        <v>0</v>
      </c>
      <c r="O22" s="1086">
        <f t="shared" ref="O22:O32" si="3">IF(M22&lt;1,(AVERAGE(F22:I22)/M22),SUM(F22:I22)/M22)</f>
        <v>1</v>
      </c>
      <c r="P22" s="932" t="str">
        <f t="shared" ref="P22:P30" si="4">IF(O22&lt;=V$18,"T",IF(O22&lt;$Y$18,"R",IF(O22&gt;=$Y$18,"P")))</f>
        <v>P</v>
      </c>
      <c r="Q22" s="933">
        <v>0.25</v>
      </c>
      <c r="R22" s="855" t="s">
        <v>100</v>
      </c>
      <c r="S22" s="855" t="s">
        <v>692</v>
      </c>
      <c r="T22" s="1132" t="s">
        <v>710</v>
      </c>
    </row>
    <row r="23" spans="1:20" ht="28.5">
      <c r="A23" s="1145"/>
      <c r="B23" s="945"/>
      <c r="C23" s="945"/>
      <c r="D23" s="856"/>
      <c r="E23" s="342" t="s">
        <v>832</v>
      </c>
      <c r="F23" s="1138"/>
      <c r="G23" s="1138"/>
      <c r="H23" s="1138"/>
      <c r="I23" s="1138"/>
      <c r="J23" s="936"/>
      <c r="K23" s="1140"/>
      <c r="L23" s="1142"/>
      <c r="M23" s="1134"/>
      <c r="N23" s="1135"/>
      <c r="O23" s="1086"/>
      <c r="P23" s="932"/>
      <c r="Q23" s="1133"/>
      <c r="R23" s="855"/>
      <c r="S23" s="855"/>
      <c r="T23" s="1132"/>
    </row>
    <row r="24" spans="1:20">
      <c r="A24" s="1145"/>
      <c r="B24" s="945"/>
      <c r="C24" s="945"/>
      <c r="D24" s="856" t="s">
        <v>833</v>
      </c>
      <c r="E24" s="945" t="s">
        <v>834</v>
      </c>
      <c r="F24" s="1138">
        <v>1</v>
      </c>
      <c r="G24" s="1138"/>
      <c r="H24" s="1138"/>
      <c r="I24" s="1138"/>
      <c r="J24" s="936" t="s">
        <v>835</v>
      </c>
      <c r="K24" s="1142">
        <v>1462300</v>
      </c>
      <c r="L24" s="1142">
        <v>109040</v>
      </c>
      <c r="M24" s="1134">
        <v>1</v>
      </c>
      <c r="N24" s="1135">
        <f t="shared" ref="N24" si="5">IF(M24&lt;1,M24-AVERAGE(F24:I24),M24-(SUM(F24:I24)))</f>
        <v>0</v>
      </c>
      <c r="O24" s="1086">
        <f t="shared" ref="O24" si="6">IF(M24&lt;1,(AVERAGE(F24:I24)/M24),SUM(F24:I24)/M24)</f>
        <v>1</v>
      </c>
      <c r="P24" s="932" t="str">
        <f t="shared" si="4"/>
        <v>P</v>
      </c>
      <c r="Q24" s="933">
        <v>0.25</v>
      </c>
      <c r="R24" s="855" t="s">
        <v>700</v>
      </c>
      <c r="S24" s="855" t="s">
        <v>693</v>
      </c>
      <c r="T24" s="1132" t="s">
        <v>711</v>
      </c>
    </row>
    <row r="25" spans="1:20" ht="48" customHeight="1">
      <c r="A25" s="1145"/>
      <c r="B25" s="945"/>
      <c r="C25" s="945"/>
      <c r="D25" s="856"/>
      <c r="E25" s="945"/>
      <c r="F25" s="1138"/>
      <c r="G25" s="1138"/>
      <c r="H25" s="1138"/>
      <c r="I25" s="1138"/>
      <c r="J25" s="936"/>
      <c r="K25" s="1142"/>
      <c r="L25" s="1142"/>
      <c r="M25" s="1134"/>
      <c r="N25" s="1135"/>
      <c r="O25" s="1086"/>
      <c r="P25" s="932"/>
      <c r="Q25" s="1133"/>
      <c r="R25" s="855"/>
      <c r="S25" s="855"/>
      <c r="T25" s="1132"/>
    </row>
    <row r="26" spans="1:20" ht="30" customHeight="1">
      <c r="A26" s="1145"/>
      <c r="B26" s="945"/>
      <c r="C26" s="945"/>
      <c r="D26" s="856" t="s">
        <v>836</v>
      </c>
      <c r="E26" s="945" t="s">
        <v>837</v>
      </c>
      <c r="F26" s="1138">
        <v>1</v>
      </c>
      <c r="G26" s="1138"/>
      <c r="H26" s="1138"/>
      <c r="I26" s="1138"/>
      <c r="J26" s="936" t="s">
        <v>838</v>
      </c>
      <c r="K26" s="1140">
        <v>1700000</v>
      </c>
      <c r="L26" s="1142">
        <v>0</v>
      </c>
      <c r="M26" s="1134">
        <v>1</v>
      </c>
      <c r="N26" s="1135">
        <f t="shared" ref="N26" si="7">IF(M26&lt;1,M26-AVERAGE(F26:I26),M26-(SUM(F26:I26)))</f>
        <v>0</v>
      </c>
      <c r="O26" s="1086">
        <f t="shared" ref="O26" si="8">IF(M26&lt;1,(AVERAGE(F26:I26)/M26),SUM(F26:I26)/M26)</f>
        <v>1</v>
      </c>
      <c r="P26" s="932" t="str">
        <f t="shared" si="4"/>
        <v>P</v>
      </c>
      <c r="Q26" s="933">
        <v>0.25</v>
      </c>
      <c r="R26" s="855" t="s">
        <v>701</v>
      </c>
      <c r="S26" s="855" t="s">
        <v>694</v>
      </c>
      <c r="T26" s="1132" t="s">
        <v>712</v>
      </c>
    </row>
    <row r="27" spans="1:20" ht="26.25" customHeight="1">
      <c r="A27" s="1128">
        <v>2</v>
      </c>
      <c r="B27" s="945" t="s">
        <v>269</v>
      </c>
      <c r="C27" s="945" t="s">
        <v>331</v>
      </c>
      <c r="D27" s="856"/>
      <c r="E27" s="945"/>
      <c r="F27" s="1138"/>
      <c r="G27" s="1138"/>
      <c r="H27" s="1138"/>
      <c r="I27" s="1138"/>
      <c r="J27" s="936"/>
      <c r="K27" s="1140"/>
      <c r="L27" s="1142"/>
      <c r="M27" s="1134"/>
      <c r="N27" s="1135"/>
      <c r="O27" s="1086"/>
      <c r="P27" s="932"/>
      <c r="Q27" s="1133"/>
      <c r="R27" s="855"/>
      <c r="S27" s="855"/>
      <c r="T27" s="1132"/>
    </row>
    <row r="28" spans="1:20" ht="17.25" customHeight="1">
      <c r="A28" s="1128"/>
      <c r="B28" s="945"/>
      <c r="C28" s="945"/>
      <c r="D28" s="856" t="s">
        <v>839</v>
      </c>
      <c r="E28" s="945" t="s">
        <v>840</v>
      </c>
      <c r="F28" s="1138">
        <v>3</v>
      </c>
      <c r="G28" s="1138"/>
      <c r="H28" s="1138"/>
      <c r="I28" s="1138"/>
      <c r="J28" s="936" t="s">
        <v>841</v>
      </c>
      <c r="K28" s="1142">
        <v>5249400.51</v>
      </c>
      <c r="L28" s="1142">
        <v>2588077.6800000002</v>
      </c>
      <c r="M28" s="1134">
        <v>3</v>
      </c>
      <c r="N28" s="1135">
        <f t="shared" ref="N28" si="9">IF(M28&lt;1,M28-AVERAGE(F28:I28),M28-(SUM(F28:I28)))</f>
        <v>0</v>
      </c>
      <c r="O28" s="1086">
        <f t="shared" ref="O28" si="10">IF(M28&lt;1,(AVERAGE(F28:I28)/M28),SUM(F28:I28)/M28)</f>
        <v>1</v>
      </c>
      <c r="P28" s="932" t="str">
        <f t="shared" si="4"/>
        <v>P</v>
      </c>
      <c r="Q28" s="933">
        <v>0.25</v>
      </c>
      <c r="R28" s="855" t="s">
        <v>702</v>
      </c>
      <c r="S28" s="855" t="s">
        <v>695</v>
      </c>
      <c r="T28" s="1132" t="s">
        <v>713</v>
      </c>
    </row>
    <row r="29" spans="1:20" ht="35.25" customHeight="1">
      <c r="A29" s="1128"/>
      <c r="B29" s="945"/>
      <c r="C29" s="945"/>
      <c r="D29" s="856"/>
      <c r="E29" s="945"/>
      <c r="F29" s="1138"/>
      <c r="G29" s="1138"/>
      <c r="H29" s="1138"/>
      <c r="I29" s="1138"/>
      <c r="J29" s="936"/>
      <c r="K29" s="1142"/>
      <c r="L29" s="1142"/>
      <c r="M29" s="1134"/>
      <c r="N29" s="1135"/>
      <c r="O29" s="1086"/>
      <c r="P29" s="932"/>
      <c r="Q29" s="1133"/>
      <c r="R29" s="855"/>
      <c r="S29" s="855"/>
      <c r="T29" s="1132"/>
    </row>
    <row r="30" spans="1:20">
      <c r="A30" s="1128"/>
      <c r="B30" s="945"/>
      <c r="C30" s="945"/>
      <c r="D30" s="856" t="s">
        <v>842</v>
      </c>
      <c r="E30" s="945" t="s">
        <v>843</v>
      </c>
      <c r="F30" s="1138">
        <v>3</v>
      </c>
      <c r="G30" s="1138"/>
      <c r="H30" s="1138"/>
      <c r="I30" s="1138"/>
      <c r="J30" s="936" t="s">
        <v>844</v>
      </c>
      <c r="K30" s="1140">
        <v>12000000</v>
      </c>
      <c r="L30" s="1142">
        <v>2400000</v>
      </c>
      <c r="M30" s="1134">
        <v>3</v>
      </c>
      <c r="N30" s="1135">
        <f t="shared" ref="N30" si="11">IF(M30&lt;1,M30-AVERAGE(F30:I30),M30-(SUM(F30:I30)))</f>
        <v>0</v>
      </c>
      <c r="O30" s="1086">
        <f t="shared" ref="O30" si="12">IF(M30&lt;1,(AVERAGE(F30:I30)/M30),SUM(F30:I30)/M30)</f>
        <v>1</v>
      </c>
      <c r="P30" s="932" t="str">
        <f t="shared" si="4"/>
        <v>P</v>
      </c>
      <c r="Q30" s="933">
        <v>0.25</v>
      </c>
      <c r="R30" s="855" t="s">
        <v>703</v>
      </c>
      <c r="S30" s="855" t="s">
        <v>696</v>
      </c>
      <c r="T30" s="1132" t="s">
        <v>714</v>
      </c>
    </row>
    <row r="31" spans="1:20" ht="30" customHeight="1">
      <c r="A31" s="1128"/>
      <c r="B31" s="945"/>
      <c r="C31" s="945"/>
      <c r="D31" s="856"/>
      <c r="E31" s="945"/>
      <c r="F31" s="1138"/>
      <c r="G31" s="1138"/>
      <c r="H31" s="1138"/>
      <c r="I31" s="1138"/>
      <c r="J31" s="936"/>
      <c r="K31" s="1140"/>
      <c r="L31" s="1142"/>
      <c r="M31" s="1134"/>
      <c r="N31" s="1135"/>
      <c r="O31" s="1086"/>
      <c r="P31" s="932"/>
      <c r="Q31" s="1133"/>
      <c r="R31" s="855"/>
      <c r="S31" s="855"/>
      <c r="T31" s="1132"/>
    </row>
    <row r="32" spans="1:20">
      <c r="A32" s="1128"/>
      <c r="B32" s="945"/>
      <c r="C32" s="945"/>
      <c r="D32" s="856" t="s">
        <v>845</v>
      </c>
      <c r="E32" s="1136" t="s">
        <v>846</v>
      </c>
      <c r="F32" s="1138">
        <v>1</v>
      </c>
      <c r="G32" s="1138"/>
      <c r="H32" s="1138"/>
      <c r="I32" s="1138"/>
      <c r="J32" s="936" t="s">
        <v>847</v>
      </c>
      <c r="K32" s="1140">
        <v>0</v>
      </c>
      <c r="L32" s="1142">
        <v>0</v>
      </c>
      <c r="M32" s="1134">
        <v>1</v>
      </c>
      <c r="N32" s="1135">
        <f t="shared" si="2"/>
        <v>0</v>
      </c>
      <c r="O32" s="1086">
        <f t="shared" si="3"/>
        <v>1</v>
      </c>
      <c r="P32" s="932" t="s">
        <v>350</v>
      </c>
      <c r="Q32" s="933">
        <v>0</v>
      </c>
      <c r="R32" s="855" t="s">
        <v>704</v>
      </c>
      <c r="S32" s="855" t="s">
        <v>697</v>
      </c>
      <c r="T32" s="1132" t="s">
        <v>715</v>
      </c>
    </row>
    <row r="33" spans="1:20" ht="48" customHeight="1" thickBot="1">
      <c r="A33" s="1129"/>
      <c r="B33" s="965"/>
      <c r="C33" s="965"/>
      <c r="D33" s="857"/>
      <c r="E33" s="1137"/>
      <c r="F33" s="1139"/>
      <c r="G33" s="1139"/>
      <c r="H33" s="1139"/>
      <c r="I33" s="1139"/>
      <c r="J33" s="937"/>
      <c r="K33" s="1141"/>
      <c r="L33" s="1143"/>
      <c r="M33" s="1159"/>
      <c r="N33" s="1160"/>
      <c r="O33" s="1094"/>
      <c r="P33" s="957"/>
      <c r="Q33" s="1146"/>
      <c r="R33" s="1161"/>
      <c r="S33" s="1161"/>
      <c r="T33" s="1162"/>
    </row>
    <row r="34" spans="1:20">
      <c r="A34" s="1153"/>
      <c r="B34" s="1154"/>
      <c r="C34" s="1154"/>
      <c r="D34" s="1154"/>
      <c r="E34" s="1154"/>
      <c r="F34" s="1154"/>
      <c r="G34" s="1154"/>
      <c r="H34" s="1154"/>
      <c r="I34" s="1154"/>
      <c r="J34" s="1154"/>
      <c r="K34" s="1154"/>
      <c r="L34" s="1154"/>
      <c r="M34" s="1154"/>
      <c r="N34" s="1154"/>
      <c r="O34" s="1154"/>
      <c r="P34" s="1154"/>
      <c r="Q34" s="1154"/>
      <c r="R34" s="1154"/>
      <c r="S34" s="1154"/>
      <c r="T34" s="1155"/>
    </row>
    <row r="35" spans="1:20">
      <c r="A35" s="1156" t="s">
        <v>24</v>
      </c>
      <c r="B35" s="1157"/>
      <c r="C35" s="1157"/>
      <c r="D35" s="1157"/>
      <c r="E35" s="1157"/>
      <c r="F35" s="1157"/>
      <c r="G35" s="1157"/>
      <c r="H35" s="1157"/>
      <c r="I35" s="1157"/>
      <c r="J35" s="1157"/>
      <c r="K35" s="1157"/>
      <c r="L35" s="1157"/>
      <c r="M35" s="1157"/>
      <c r="N35" s="1157"/>
      <c r="O35" s="1157"/>
      <c r="P35" s="1157"/>
      <c r="Q35" s="1157"/>
      <c r="R35" s="1157"/>
      <c r="S35" s="1157"/>
      <c r="T35" s="1158"/>
    </row>
    <row r="36" spans="1:20">
      <c r="A36" s="1147"/>
      <c r="B36" s="1148"/>
      <c r="C36" s="1148"/>
      <c r="D36" s="1148"/>
      <c r="E36" s="1148"/>
      <c r="F36" s="1148"/>
      <c r="G36" s="1148"/>
      <c r="H36" s="1148"/>
      <c r="I36" s="1148"/>
      <c r="J36" s="1148"/>
      <c r="K36" s="1148"/>
      <c r="L36" s="1148"/>
      <c r="M36" s="1148"/>
      <c r="N36" s="1148"/>
      <c r="O36" s="1148"/>
      <c r="P36" s="1148"/>
      <c r="Q36" s="1148"/>
      <c r="R36" s="1148"/>
      <c r="S36" s="1148"/>
      <c r="T36" s="1149"/>
    </row>
    <row r="37" spans="1:20">
      <c r="A37" s="1147"/>
      <c r="B37" s="1148"/>
      <c r="C37" s="1148"/>
      <c r="D37" s="1148"/>
      <c r="E37" s="1148"/>
      <c r="F37" s="1148"/>
      <c r="G37" s="1148"/>
      <c r="H37" s="1148"/>
      <c r="I37" s="1148"/>
      <c r="J37" s="1148"/>
      <c r="K37" s="1148"/>
      <c r="L37" s="1148"/>
      <c r="M37" s="1148"/>
      <c r="N37" s="1148"/>
      <c r="O37" s="1148"/>
      <c r="P37" s="1148"/>
      <c r="Q37" s="1148"/>
      <c r="R37" s="1148"/>
      <c r="S37" s="1148"/>
      <c r="T37" s="1149"/>
    </row>
    <row r="38" spans="1:20">
      <c r="A38" s="1147"/>
      <c r="B38" s="1148"/>
      <c r="C38" s="1148"/>
      <c r="D38" s="1148"/>
      <c r="E38" s="1148"/>
      <c r="F38" s="1148"/>
      <c r="G38" s="1148"/>
      <c r="H38" s="1148"/>
      <c r="I38" s="1148"/>
      <c r="J38" s="1148"/>
      <c r="K38" s="1148"/>
      <c r="L38" s="1148"/>
      <c r="M38" s="1148"/>
      <c r="N38" s="1148"/>
      <c r="O38" s="1148"/>
      <c r="P38" s="1148"/>
      <c r="Q38" s="1148"/>
      <c r="R38" s="1148"/>
      <c r="S38" s="1148"/>
      <c r="T38" s="1149"/>
    </row>
    <row r="39" spans="1:20">
      <c r="A39" s="1147"/>
      <c r="B39" s="1148"/>
      <c r="C39" s="1148"/>
      <c r="D39" s="1148"/>
      <c r="E39" s="1148"/>
      <c r="F39" s="1148"/>
      <c r="G39" s="1148"/>
      <c r="H39" s="1148"/>
      <c r="I39" s="1148"/>
      <c r="J39" s="1148"/>
      <c r="K39" s="1148"/>
      <c r="L39" s="1148"/>
      <c r="M39" s="1148"/>
      <c r="N39" s="1148"/>
      <c r="O39" s="1148"/>
      <c r="P39" s="1148"/>
      <c r="Q39" s="1148"/>
      <c r="R39" s="1148"/>
      <c r="S39" s="1148"/>
      <c r="T39" s="1149"/>
    </row>
    <row r="40" spans="1:20">
      <c r="A40" s="1147"/>
      <c r="B40" s="1148"/>
      <c r="C40" s="1148"/>
      <c r="D40" s="1148"/>
      <c r="E40" s="1148"/>
      <c r="F40" s="1148"/>
      <c r="G40" s="1148"/>
      <c r="H40" s="1148"/>
      <c r="I40" s="1148"/>
      <c r="J40" s="1148"/>
      <c r="K40" s="1148"/>
      <c r="L40" s="1148"/>
      <c r="M40" s="1148"/>
      <c r="N40" s="1148"/>
      <c r="O40" s="1148"/>
      <c r="P40" s="1148"/>
      <c r="Q40" s="1148"/>
      <c r="R40" s="1148"/>
      <c r="S40" s="1148"/>
      <c r="T40" s="1149"/>
    </row>
    <row r="41" spans="1:20">
      <c r="A41" s="1150"/>
      <c r="B41" s="1151"/>
      <c r="C41" s="1151"/>
      <c r="D41" s="1151"/>
      <c r="E41" s="1151"/>
      <c r="F41" s="1151"/>
      <c r="G41" s="1151"/>
      <c r="H41" s="1151"/>
      <c r="I41" s="1151"/>
      <c r="J41" s="1151"/>
      <c r="K41" s="1151"/>
      <c r="L41" s="1151"/>
      <c r="M41" s="1151"/>
      <c r="N41" s="1151"/>
      <c r="O41" s="1151"/>
      <c r="P41" s="1151"/>
      <c r="Q41" s="1151"/>
      <c r="R41" s="1151"/>
      <c r="S41" s="1151"/>
      <c r="T41" s="1152"/>
    </row>
    <row r="42" spans="1:20">
      <c r="A42" s="301"/>
    </row>
    <row r="43" spans="1:20">
      <c r="A43" s="301"/>
    </row>
    <row r="44" spans="1:20">
      <c r="A44" s="301"/>
    </row>
    <row r="45" spans="1:20">
      <c r="A45" s="301"/>
    </row>
    <row r="46" spans="1:20">
      <c r="A46" s="301"/>
    </row>
    <row r="47" spans="1:20">
      <c r="A47" s="301"/>
    </row>
    <row r="48" spans="1:20">
      <c r="A48" s="301"/>
    </row>
    <row r="49" s="301" customFormat="1"/>
    <row r="50" s="301" customFormat="1"/>
    <row r="51" s="301" customFormat="1"/>
    <row r="52" s="301" customFormat="1"/>
    <row r="53" s="301" customFormat="1"/>
    <row r="54" s="301" customFormat="1"/>
    <row r="55" s="301" customFormat="1"/>
    <row r="56" s="301" customFormat="1"/>
    <row r="57" s="301" customFormat="1"/>
    <row r="58" s="301" customFormat="1"/>
    <row r="59" s="301" customFormat="1"/>
    <row r="60" s="301" customFormat="1"/>
    <row r="61" s="301" customFormat="1"/>
    <row r="62" s="301" customFormat="1"/>
    <row r="63" s="301" customFormat="1"/>
    <row r="64" s="301" customFormat="1"/>
    <row r="65" s="301" customFormat="1"/>
    <row r="66" s="301" customFormat="1"/>
    <row r="67" s="301" customFormat="1"/>
    <row r="68" s="301" customFormat="1"/>
    <row r="69" s="301" customFormat="1"/>
    <row r="70" s="301" customFormat="1"/>
    <row r="71" s="301" customFormat="1"/>
    <row r="72" s="301" customFormat="1"/>
    <row r="73" s="301" customFormat="1"/>
    <row r="74" s="301" customFormat="1"/>
    <row r="75" s="301" customFormat="1"/>
    <row r="76" s="301" customFormat="1"/>
    <row r="77" s="301" customFormat="1"/>
    <row r="78" s="301" customFormat="1"/>
    <row r="79" s="301" customFormat="1"/>
    <row r="80" s="301" customFormat="1"/>
    <row r="81" s="301" customFormat="1"/>
    <row r="82" s="301" customFormat="1"/>
    <row r="83" s="301" customFormat="1"/>
    <row r="84" s="301" customFormat="1"/>
    <row r="85" s="301" customFormat="1"/>
    <row r="86" s="301" customFormat="1"/>
    <row r="87" s="301" customFormat="1"/>
    <row r="88" s="301" customFormat="1"/>
    <row r="89" s="301" customFormat="1"/>
    <row r="90" s="301" customFormat="1"/>
    <row r="91" s="301" customFormat="1"/>
    <row r="92" s="301" customFormat="1"/>
    <row r="93" s="301" customFormat="1"/>
    <row r="94" s="301" customFormat="1"/>
    <row r="95" s="301" customFormat="1"/>
    <row r="96" s="301" customFormat="1"/>
    <row r="97" s="301" customFormat="1"/>
    <row r="98" s="301" customFormat="1"/>
    <row r="99" s="301" customFormat="1"/>
    <row r="100" s="301" customFormat="1"/>
    <row r="101" s="301" customFormat="1"/>
    <row r="102" s="301" customFormat="1"/>
    <row r="103" s="301" customFormat="1"/>
    <row r="104" s="301" customFormat="1"/>
    <row r="105" s="301" customFormat="1"/>
    <row r="106" s="301" customFormat="1"/>
    <row r="107" s="301" customFormat="1"/>
    <row r="108" s="301" customFormat="1"/>
    <row r="109" s="301" customFormat="1"/>
    <row r="110" s="301" customFormat="1"/>
    <row r="111" s="301" customFormat="1"/>
    <row r="112" s="301" customFormat="1"/>
    <row r="113" s="301" customFormat="1"/>
    <row r="114" s="301" customFormat="1"/>
    <row r="115" s="301" customFormat="1"/>
    <row r="116" s="301" customFormat="1"/>
    <row r="117" s="301" customFormat="1"/>
    <row r="118" s="301" customFormat="1"/>
    <row r="119" s="301" customFormat="1"/>
    <row r="120" s="301" customFormat="1"/>
    <row r="121" s="301" customFormat="1"/>
    <row r="122" s="301" customFormat="1"/>
    <row r="123" s="301" customFormat="1"/>
    <row r="124" s="301" customFormat="1"/>
    <row r="125" s="301" customFormat="1"/>
    <row r="126" s="301" customFormat="1"/>
    <row r="127" s="301" customFormat="1"/>
    <row r="128" s="301" customFormat="1"/>
    <row r="129" s="301" customFormat="1"/>
    <row r="130" s="301" customFormat="1"/>
    <row r="131" s="301" customFormat="1"/>
    <row r="132" s="301" customFormat="1"/>
    <row r="133" s="301" customFormat="1"/>
    <row r="134" s="301" customFormat="1"/>
    <row r="135" s="301" customFormat="1"/>
    <row r="136" s="301" customFormat="1"/>
    <row r="137" s="301" customFormat="1"/>
    <row r="138" s="301" customFormat="1"/>
    <row r="139" s="301" customFormat="1"/>
    <row r="140" s="301" customFormat="1"/>
    <row r="141" s="301" customFormat="1"/>
    <row r="142" s="301" customFormat="1"/>
    <row r="143" s="301" customFormat="1"/>
    <row r="144" s="301" customFormat="1"/>
    <row r="145" s="301" customFormat="1"/>
    <row r="146" s="301" customFormat="1"/>
    <row r="147" s="301" customFormat="1"/>
    <row r="148" s="301" customFormat="1"/>
    <row r="149" s="301" customFormat="1"/>
    <row r="150" s="301" customFormat="1"/>
    <row r="151" s="301" customFormat="1"/>
    <row r="152" s="301" customFormat="1"/>
    <row r="153" s="301" customFormat="1"/>
    <row r="154" s="301" customFormat="1"/>
    <row r="155" s="301" customFormat="1"/>
    <row r="156" s="301" customFormat="1"/>
    <row r="157" s="301" customFormat="1"/>
    <row r="158" s="301" customFormat="1"/>
    <row r="159" s="301" customFormat="1"/>
    <row r="160" s="301" customFormat="1"/>
    <row r="161" s="301" customFormat="1"/>
    <row r="162" s="301" customFormat="1"/>
    <row r="163" s="301" customFormat="1"/>
    <row r="164" s="301" customFormat="1"/>
    <row r="165" s="301" customFormat="1"/>
    <row r="166" s="301" customFormat="1"/>
    <row r="167" s="301" customFormat="1"/>
    <row r="168" s="301" customFormat="1"/>
    <row r="169" s="301" customFormat="1"/>
    <row r="170" s="301" customFormat="1"/>
    <row r="171" s="301" customFormat="1"/>
    <row r="172" s="301" customFormat="1"/>
    <row r="173" s="301" customFormat="1"/>
    <row r="174" s="301" customFormat="1"/>
    <row r="175" s="301" customFormat="1"/>
    <row r="176" s="301" customFormat="1"/>
    <row r="177" s="301" customFormat="1"/>
    <row r="178" s="301" customFormat="1"/>
    <row r="179" s="301" customFormat="1"/>
    <row r="180" s="301" customFormat="1"/>
    <row r="181" s="301" customFormat="1"/>
    <row r="182" s="301" customFormat="1"/>
    <row r="183" s="301" customFormat="1"/>
    <row r="184" s="301" customFormat="1"/>
    <row r="185" s="301" customFormat="1"/>
    <row r="186" s="301" customFormat="1"/>
    <row r="187" s="301" customFormat="1"/>
    <row r="188" s="301" customFormat="1"/>
    <row r="189" s="301" customFormat="1"/>
    <row r="190" s="301" customFormat="1"/>
    <row r="191" s="301" customFormat="1"/>
    <row r="192" s="301" customFormat="1"/>
    <row r="193" s="301" customFormat="1"/>
    <row r="194" s="301" customFormat="1"/>
    <row r="195" s="301" customFormat="1"/>
    <row r="196" s="301" customFormat="1"/>
    <row r="197" s="301" customFormat="1"/>
    <row r="198" s="301" customFormat="1"/>
    <row r="199" s="301" customFormat="1"/>
    <row r="200" s="301" customFormat="1"/>
    <row r="201" s="301" customFormat="1"/>
    <row r="202" s="301" customFormat="1"/>
    <row r="203" s="301" customFormat="1"/>
    <row r="204" s="301" customFormat="1"/>
    <row r="205" s="301" customFormat="1"/>
    <row r="206" s="301" customFormat="1"/>
    <row r="207" s="301" customFormat="1"/>
    <row r="208" s="301" customFormat="1"/>
    <row r="209" s="301" customFormat="1"/>
    <row r="210" s="301" customFormat="1"/>
    <row r="211" s="301" customFormat="1"/>
    <row r="212" s="301" customFormat="1"/>
    <row r="213" s="301" customFormat="1"/>
    <row r="214" s="301" customFormat="1"/>
    <row r="215" s="301" customFormat="1"/>
    <row r="216" s="301" customFormat="1"/>
    <row r="217" s="301" customFormat="1"/>
    <row r="218" s="301" customFormat="1"/>
    <row r="219" s="301" customFormat="1"/>
    <row r="220" s="301" customFormat="1"/>
    <row r="221" s="301" customFormat="1"/>
    <row r="222" s="301" customFormat="1"/>
    <row r="223" s="301" customFormat="1"/>
    <row r="224" s="301" customFormat="1"/>
    <row r="225" s="301" customFormat="1"/>
    <row r="226" s="301" customFormat="1"/>
    <row r="227" s="301" customFormat="1"/>
    <row r="228" s="301" customFormat="1"/>
    <row r="229" s="301" customFormat="1"/>
    <row r="230" s="301" customFormat="1"/>
    <row r="231" s="301" customFormat="1"/>
    <row r="232" s="301" customFormat="1"/>
    <row r="233" s="301" customFormat="1"/>
    <row r="234" s="301" customFormat="1"/>
    <row r="235" s="301" customFormat="1"/>
    <row r="236" s="301" customFormat="1"/>
    <row r="237" s="301" customFormat="1"/>
    <row r="238" s="301" customFormat="1"/>
    <row r="239" s="301" customFormat="1"/>
    <row r="240" s="301" customFormat="1"/>
    <row r="241" s="301" customFormat="1"/>
    <row r="242" s="301" customFormat="1"/>
    <row r="243" s="301" customFormat="1"/>
    <row r="244" s="301" customFormat="1"/>
    <row r="245" s="301" customFormat="1"/>
    <row r="246" s="301" customFormat="1"/>
    <row r="247" s="301" customFormat="1"/>
    <row r="248" s="301" customFormat="1"/>
    <row r="249" s="301" customFormat="1"/>
    <row r="250" s="301" customFormat="1"/>
    <row r="251" s="301" customFormat="1"/>
    <row r="252" s="301" customFormat="1"/>
    <row r="253" s="301" customFormat="1"/>
    <row r="254" s="301" customFormat="1"/>
    <row r="255" s="301" customFormat="1"/>
    <row r="256" s="301" customFormat="1"/>
    <row r="257" s="301" customFormat="1"/>
    <row r="258" s="301" customFormat="1"/>
    <row r="259" s="301" customFormat="1"/>
    <row r="260" s="301" customFormat="1"/>
    <row r="261" s="301" customFormat="1"/>
    <row r="262" s="301" customFormat="1"/>
    <row r="263" s="301" customFormat="1"/>
    <row r="264" s="301" customFormat="1"/>
    <row r="265" s="301" customFormat="1"/>
    <row r="266" s="301" customFormat="1"/>
    <row r="267" s="301" customFormat="1"/>
    <row r="268" s="301" customFormat="1"/>
    <row r="269" s="301" customFormat="1"/>
    <row r="270" s="301" customFormat="1"/>
    <row r="271" s="301" customFormat="1"/>
    <row r="272" s="301" customFormat="1"/>
    <row r="273" s="301" customFormat="1"/>
    <row r="274" s="301" customFormat="1"/>
    <row r="275" s="301" customFormat="1"/>
    <row r="276" s="301" customFormat="1"/>
    <row r="277" s="301" customFormat="1"/>
    <row r="278" s="301" customFormat="1"/>
    <row r="279" s="301" customFormat="1"/>
    <row r="280" s="301" customFormat="1"/>
    <row r="281" s="301" customFormat="1"/>
    <row r="282" s="301" customFormat="1"/>
    <row r="283" s="301" customFormat="1"/>
    <row r="284" s="301" customFormat="1"/>
    <row r="285" s="301" customFormat="1"/>
    <row r="286" s="301" customFormat="1"/>
    <row r="287" s="301" customFormat="1"/>
    <row r="288" s="301" customFormat="1"/>
    <row r="289" s="301" customFormat="1"/>
    <row r="290" s="301" customFormat="1"/>
    <row r="291" s="301" customFormat="1"/>
    <row r="292" s="301" customFormat="1"/>
    <row r="293" s="301" customFormat="1"/>
    <row r="294" s="301" customFormat="1"/>
    <row r="295" s="301" customFormat="1"/>
    <row r="296" s="301" customFormat="1"/>
    <row r="297" s="301" customFormat="1"/>
    <row r="298" s="301" customFormat="1"/>
    <row r="299" s="301" customFormat="1"/>
    <row r="300" s="301" customFormat="1"/>
    <row r="301" s="301" customFormat="1"/>
    <row r="302" s="301" customFormat="1"/>
    <row r="303" s="301" customFormat="1"/>
    <row r="304" s="301" customFormat="1"/>
    <row r="305" s="301" customFormat="1"/>
    <row r="306" s="301" customFormat="1"/>
    <row r="307" s="301" customFormat="1"/>
    <row r="308" s="301" customFormat="1"/>
    <row r="309" s="301" customFormat="1"/>
    <row r="310" s="301" customFormat="1"/>
    <row r="311" s="301" customFormat="1"/>
    <row r="312" s="301" customFormat="1"/>
    <row r="313" s="301" customFormat="1"/>
    <row r="314" s="301" customFormat="1"/>
    <row r="315" s="301" customFormat="1"/>
    <row r="316" s="301" customFormat="1"/>
    <row r="317" s="301" customFormat="1"/>
    <row r="318" s="301" customFormat="1"/>
    <row r="319" s="301" customFormat="1"/>
    <row r="320" s="301" customFormat="1"/>
    <row r="321" s="301" customFormat="1"/>
    <row r="322" s="301" customFormat="1"/>
    <row r="323" s="301" customFormat="1"/>
    <row r="324" s="301" customFormat="1"/>
    <row r="325" s="301" customFormat="1"/>
    <row r="326" s="301" customFormat="1"/>
    <row r="327" s="301" customFormat="1"/>
    <row r="328" s="301" customFormat="1"/>
    <row r="329" s="301" customFormat="1"/>
    <row r="330" s="301" customFormat="1"/>
    <row r="331" s="301" customFormat="1"/>
    <row r="332" s="301" customFormat="1"/>
    <row r="333" s="301" customFormat="1"/>
    <row r="334" s="301" customFormat="1"/>
    <row r="335" s="301" customFormat="1"/>
    <row r="336" s="301" customFormat="1"/>
    <row r="337" s="301" customFormat="1"/>
    <row r="338" s="301" customFormat="1"/>
    <row r="339" s="301" customFormat="1"/>
    <row r="340" s="301" customFormat="1"/>
    <row r="341" s="301" customFormat="1"/>
    <row r="342" s="301" customFormat="1"/>
    <row r="343" s="301" customFormat="1"/>
    <row r="344" s="301" customFormat="1"/>
    <row r="345" s="301" customFormat="1"/>
    <row r="346" s="301" customFormat="1"/>
    <row r="347" s="301" customFormat="1"/>
    <row r="348" s="301" customFormat="1"/>
    <row r="349" s="301" customFormat="1"/>
    <row r="350" s="301" customFormat="1"/>
    <row r="351" s="301" customFormat="1"/>
    <row r="352" s="301" customFormat="1"/>
    <row r="353" s="301" customFormat="1"/>
    <row r="354" s="301" customFormat="1"/>
    <row r="355" s="301" customFormat="1"/>
    <row r="356" s="301" customFormat="1"/>
    <row r="357" s="301" customFormat="1"/>
    <row r="358" s="301" customFormat="1"/>
    <row r="359" s="301" customFormat="1"/>
    <row r="360" s="301" customFormat="1"/>
    <row r="361" s="301" customFormat="1"/>
    <row r="362" s="301" customFormat="1"/>
    <row r="363" s="301" customFormat="1"/>
    <row r="364" s="301" customFormat="1"/>
    <row r="365" s="301" customFormat="1"/>
    <row r="366" s="301" customFormat="1"/>
    <row r="367" s="301" customFormat="1"/>
    <row r="368" s="301" customFormat="1"/>
    <row r="369" s="301" customFormat="1"/>
    <row r="370" s="301" customFormat="1"/>
    <row r="371" s="301" customFormat="1"/>
    <row r="372" s="301" customFormat="1"/>
    <row r="373" s="301" customFormat="1"/>
    <row r="374" s="301" customFormat="1"/>
    <row r="375" s="301" customFormat="1"/>
    <row r="376" s="301" customFormat="1"/>
    <row r="377" s="301" customFormat="1"/>
    <row r="378" s="301" customFormat="1"/>
    <row r="379" s="301" customFormat="1"/>
    <row r="380" s="301" customFormat="1"/>
    <row r="381" s="301" customFormat="1"/>
    <row r="382" s="301" customFormat="1"/>
    <row r="383" s="301" customFormat="1"/>
    <row r="384" s="301" customFormat="1"/>
    <row r="385" s="301" customFormat="1"/>
    <row r="386" s="301" customFormat="1"/>
    <row r="387" s="301" customFormat="1"/>
    <row r="388" s="301" customFormat="1"/>
    <row r="389" s="301" customFormat="1"/>
    <row r="390" s="301" customFormat="1"/>
    <row r="391" s="301" customFormat="1"/>
    <row r="392" s="301" customFormat="1"/>
    <row r="393" s="301" customFormat="1"/>
    <row r="394" s="301" customFormat="1"/>
    <row r="395" s="301" customFormat="1"/>
    <row r="396" s="301" customFormat="1"/>
    <row r="397" s="301" customFormat="1"/>
    <row r="398" s="301" customFormat="1"/>
    <row r="399" s="301" customFormat="1"/>
    <row r="400" s="301" customFormat="1"/>
    <row r="401" s="301" customFormat="1"/>
    <row r="402" s="301" customFormat="1"/>
    <row r="403" s="301" customFormat="1"/>
    <row r="404" s="301" customFormat="1"/>
    <row r="405" s="301" customFormat="1"/>
    <row r="406" s="301" customFormat="1"/>
    <row r="407" s="301" customFormat="1"/>
    <row r="408" s="301" customFormat="1"/>
    <row r="409" s="301" customFormat="1"/>
    <row r="410" s="301" customFormat="1"/>
    <row r="411" s="301" customFormat="1"/>
    <row r="412" s="301" customFormat="1"/>
    <row r="413" s="301" customFormat="1"/>
    <row r="414" s="301" customFormat="1"/>
    <row r="415" s="301" customFormat="1"/>
    <row r="416" s="301" customFormat="1"/>
    <row r="417" s="301" customFormat="1"/>
    <row r="418" s="301" customFormat="1"/>
    <row r="419" s="301" customFormat="1"/>
    <row r="420" s="301" customFormat="1"/>
    <row r="421" s="301" customFormat="1"/>
    <row r="422" s="301" customFormat="1"/>
    <row r="423" s="301" customFormat="1"/>
    <row r="424" s="301" customFormat="1"/>
    <row r="425" s="301" customFormat="1"/>
    <row r="426" s="301" customFormat="1"/>
    <row r="427" s="301" customFormat="1"/>
    <row r="428" s="301" customFormat="1"/>
    <row r="429" s="301" customFormat="1"/>
    <row r="430" s="301" customFormat="1"/>
    <row r="431" s="301" customFormat="1"/>
    <row r="432" s="301" customFormat="1"/>
    <row r="433" s="301" customFormat="1"/>
    <row r="434" s="301" customFormat="1"/>
    <row r="435" s="301" customFormat="1"/>
    <row r="436" s="301" customFormat="1"/>
    <row r="437" s="301" customFormat="1"/>
    <row r="438" s="301" customFormat="1"/>
    <row r="439" s="301" customFormat="1"/>
    <row r="440" s="301" customFormat="1"/>
    <row r="441" s="301" customFormat="1"/>
    <row r="442" s="301" customFormat="1"/>
    <row r="443" s="301" customFormat="1"/>
    <row r="444" s="301" customFormat="1"/>
    <row r="445" s="301" customFormat="1"/>
    <row r="446" s="301" customFormat="1"/>
    <row r="447" s="301" customFormat="1"/>
    <row r="448" s="301" customFormat="1"/>
    <row r="449" s="301" customFormat="1"/>
    <row r="450" s="301" customFormat="1"/>
    <row r="451" s="301" customFormat="1"/>
    <row r="452" s="301" customFormat="1"/>
    <row r="453" s="301" customFormat="1"/>
    <row r="454" s="301" customFormat="1"/>
    <row r="455" s="301" customFormat="1"/>
    <row r="456" s="301" customFormat="1"/>
    <row r="457" s="301" customFormat="1"/>
    <row r="458" s="301" customFormat="1"/>
    <row r="459" s="301" customFormat="1"/>
    <row r="460" s="301" customFormat="1"/>
    <row r="461" s="301" customFormat="1"/>
    <row r="462" s="301" customFormat="1"/>
    <row r="463" s="301" customFormat="1"/>
    <row r="464" s="301" customFormat="1"/>
    <row r="465" s="301" customFormat="1"/>
    <row r="466" s="301" customFormat="1"/>
    <row r="467" s="301" customFormat="1"/>
    <row r="468" s="301" customFormat="1"/>
    <row r="469" s="301" customFormat="1"/>
    <row r="470" s="301" customFormat="1"/>
    <row r="471" s="301" customFormat="1"/>
    <row r="472" s="301" customFormat="1"/>
    <row r="473" s="301" customFormat="1"/>
    <row r="474" s="301" customFormat="1"/>
    <row r="475" s="301" customFormat="1"/>
    <row r="476" s="301" customFormat="1"/>
    <row r="477" s="301" customFormat="1"/>
    <row r="478" s="301" customFormat="1"/>
    <row r="479" s="301" customFormat="1"/>
    <row r="480" s="301" customFormat="1"/>
    <row r="481" s="301" customFormat="1"/>
    <row r="482" s="301" customFormat="1"/>
    <row r="483" s="301" customFormat="1"/>
    <row r="484" s="301" customFormat="1"/>
    <row r="485" s="301" customFormat="1"/>
    <row r="486" s="301" customFormat="1"/>
    <row r="487" s="301" customFormat="1"/>
    <row r="488" s="301" customFormat="1"/>
    <row r="489" s="301" customFormat="1"/>
    <row r="490" s="301" customFormat="1"/>
    <row r="491" s="301" customFormat="1"/>
    <row r="492" s="301" customFormat="1"/>
    <row r="493" s="301" customFormat="1"/>
    <row r="494" s="301" customFormat="1"/>
    <row r="495" s="301" customFormat="1"/>
    <row r="496" s="301" customFormat="1"/>
    <row r="497" s="301" customFormat="1"/>
    <row r="498" s="301" customFormat="1"/>
    <row r="499" s="301" customFormat="1"/>
    <row r="500" s="301" customFormat="1"/>
    <row r="501" s="301" customFormat="1"/>
    <row r="502" s="301" customFormat="1"/>
    <row r="503" s="301" customFormat="1"/>
    <row r="504" s="301" customFormat="1"/>
    <row r="505" s="301" customFormat="1"/>
    <row r="506" s="301" customFormat="1"/>
    <row r="507" s="301" customFormat="1"/>
    <row r="508" s="301" customFormat="1"/>
    <row r="509" s="301" customFormat="1"/>
    <row r="510" s="301" customFormat="1"/>
    <row r="511" s="301" customFormat="1"/>
    <row r="512" s="301" customFormat="1"/>
    <row r="513" s="301" customFormat="1"/>
    <row r="514" s="301" customFormat="1"/>
    <row r="515" s="301" customFormat="1"/>
    <row r="516" s="301" customFormat="1"/>
    <row r="517" s="301" customFormat="1"/>
    <row r="518" s="301" customFormat="1"/>
    <row r="519" s="301" customFormat="1"/>
    <row r="520" s="301" customFormat="1"/>
    <row r="521" s="301" customFormat="1"/>
    <row r="522" s="301" customFormat="1"/>
    <row r="523" s="301" customFormat="1"/>
    <row r="524" s="301" customFormat="1"/>
    <row r="525" s="301" customFormat="1"/>
    <row r="526" s="301" customFormat="1"/>
    <row r="527" s="301" customFormat="1"/>
    <row r="528" s="301" customFormat="1"/>
    <row r="529" s="301" customFormat="1"/>
    <row r="530" s="301" customFormat="1"/>
    <row r="531" s="301" customFormat="1"/>
    <row r="532" s="301" customFormat="1"/>
    <row r="533" s="301" customFormat="1"/>
    <row r="534" s="301" customFormat="1"/>
    <row r="535" s="301" customFormat="1"/>
    <row r="536" s="301" customFormat="1"/>
    <row r="537" s="301" customFormat="1"/>
    <row r="538" s="301" customFormat="1"/>
    <row r="539" s="301" customFormat="1"/>
    <row r="540" s="301" customFormat="1"/>
    <row r="541" s="301" customFormat="1"/>
    <row r="542" s="301" customFormat="1"/>
    <row r="543" s="301" customFormat="1"/>
    <row r="544" s="301" customFormat="1"/>
    <row r="545" s="301" customFormat="1"/>
    <row r="546" s="301" customFormat="1"/>
    <row r="547" s="301" customFormat="1"/>
    <row r="548" s="301" customFormat="1"/>
    <row r="549" s="301" customFormat="1"/>
    <row r="550" s="301" customFormat="1"/>
    <row r="551" s="301" customFormat="1"/>
    <row r="552" s="301" customFormat="1"/>
    <row r="553" s="301" customFormat="1"/>
    <row r="554" s="301" customFormat="1"/>
    <row r="555" s="301" customFormat="1"/>
    <row r="556" s="301" customFormat="1"/>
    <row r="557" s="301" customFormat="1"/>
    <row r="558" s="301" customFormat="1"/>
    <row r="559" s="301" customFormat="1"/>
    <row r="560" s="301" customFormat="1"/>
    <row r="561" s="301" customFormat="1"/>
    <row r="562" s="301" customFormat="1"/>
    <row r="563" s="301" customFormat="1"/>
    <row r="564" s="301" customFormat="1"/>
    <row r="565" s="301" customFormat="1"/>
    <row r="566" s="301" customFormat="1"/>
    <row r="567" s="301" customFormat="1"/>
    <row r="568" s="301" customFormat="1"/>
    <row r="569" s="301" customFormat="1"/>
    <row r="570" s="301" customFormat="1"/>
    <row r="571" s="301" customFormat="1"/>
    <row r="572" s="301" customFormat="1"/>
    <row r="573" s="301" customFormat="1"/>
    <row r="574" s="301" customFormat="1"/>
    <row r="575" s="301" customFormat="1"/>
    <row r="576" s="301" customFormat="1"/>
    <row r="577" s="301" customFormat="1"/>
    <row r="578" s="301" customFormat="1"/>
    <row r="579" s="301" customFormat="1"/>
    <row r="580" s="301" customFormat="1"/>
    <row r="581" s="301" customFormat="1"/>
    <row r="582" s="301" customFormat="1"/>
    <row r="583" s="301" customFormat="1"/>
    <row r="584" s="301" customFormat="1"/>
    <row r="585" s="301" customFormat="1"/>
    <row r="586" s="301" customFormat="1"/>
    <row r="587" s="301" customFormat="1"/>
    <row r="588" s="301" customFormat="1"/>
    <row r="589" s="301" customFormat="1"/>
    <row r="590" s="301" customFormat="1"/>
    <row r="591" s="301" customFormat="1"/>
    <row r="592" s="301" customFormat="1"/>
    <row r="593" s="301" customFormat="1"/>
    <row r="594" s="301" customFormat="1"/>
    <row r="595" s="301" customFormat="1"/>
    <row r="596" s="301" customFormat="1"/>
    <row r="597" s="301" customFormat="1"/>
    <row r="598" s="301" customFormat="1"/>
    <row r="599" s="301" customFormat="1"/>
    <row r="600" s="301" customFormat="1"/>
    <row r="601" s="301" customFormat="1"/>
    <row r="602" s="301" customFormat="1"/>
    <row r="603" s="301" customFormat="1"/>
    <row r="604" s="301" customFormat="1"/>
    <row r="605" s="301" customFormat="1"/>
    <row r="606" s="301" customFormat="1"/>
    <row r="607" s="301" customFormat="1"/>
    <row r="608" s="301" customFormat="1"/>
    <row r="609" s="301" customFormat="1"/>
    <row r="610" s="301" customFormat="1"/>
    <row r="611" s="301" customFormat="1"/>
    <row r="612" s="301" customFormat="1"/>
    <row r="613" s="301" customFormat="1"/>
    <row r="614" s="301" customFormat="1"/>
    <row r="615" s="301" customFormat="1"/>
    <row r="616" s="301" customFormat="1"/>
    <row r="617" s="301" customFormat="1"/>
    <row r="618" s="301" customFormat="1"/>
    <row r="619" s="301" customFormat="1"/>
    <row r="620" s="301" customFormat="1"/>
    <row r="621" s="301" customFormat="1"/>
    <row r="622" s="301" customFormat="1"/>
    <row r="623" s="301" customFormat="1"/>
    <row r="624" s="301" customFormat="1"/>
    <row r="625" s="301" customFormat="1"/>
    <row r="626" s="301" customFormat="1"/>
    <row r="627" s="301" customFormat="1"/>
    <row r="628" s="301" customFormat="1"/>
    <row r="629" s="301" customFormat="1"/>
    <row r="630" s="301" customFormat="1"/>
    <row r="631" s="301" customFormat="1"/>
    <row r="632" s="301" customFormat="1"/>
    <row r="633" s="301" customFormat="1"/>
    <row r="634" s="301" customFormat="1"/>
    <row r="635" s="301" customFormat="1"/>
    <row r="636" s="301" customFormat="1"/>
    <row r="637" s="301" customFormat="1"/>
    <row r="638" s="301" customFormat="1"/>
    <row r="639" s="301" customFormat="1"/>
    <row r="640" s="301" customFormat="1"/>
    <row r="641" s="301" customFormat="1"/>
    <row r="642" s="301" customFormat="1"/>
    <row r="643" s="301" customFormat="1"/>
    <row r="644" s="301" customFormat="1"/>
    <row r="645" s="301" customFormat="1"/>
    <row r="646" s="301" customFormat="1"/>
    <row r="647" s="301" customFormat="1"/>
    <row r="648" s="301" customFormat="1"/>
    <row r="649" s="301" customFormat="1"/>
    <row r="650" s="301" customFormat="1"/>
    <row r="651" s="301" customFormat="1"/>
    <row r="652" s="301" customFormat="1"/>
    <row r="653" s="301" customFormat="1"/>
    <row r="654" s="301" customFormat="1"/>
    <row r="655" s="301" customFormat="1"/>
    <row r="656" s="301" customFormat="1"/>
    <row r="657" s="301" customFormat="1"/>
    <row r="658" s="301" customFormat="1"/>
    <row r="659" s="301" customFormat="1"/>
    <row r="660" s="301" customFormat="1"/>
    <row r="661" s="301" customFormat="1"/>
    <row r="662" s="301" customFormat="1"/>
    <row r="663" s="301" customFormat="1"/>
    <row r="664" s="301" customFormat="1"/>
    <row r="665" s="301" customFormat="1"/>
    <row r="666" s="301" customFormat="1"/>
    <row r="667" s="301" customFormat="1"/>
    <row r="668" s="301" customFormat="1"/>
    <row r="669" s="301" customFormat="1"/>
    <row r="670" s="301" customFormat="1"/>
    <row r="671" s="301" customFormat="1"/>
    <row r="672" s="301" customFormat="1"/>
    <row r="673" s="301" customFormat="1"/>
    <row r="674" s="301" customFormat="1"/>
    <row r="675" s="301" customFormat="1"/>
    <row r="676" s="301" customFormat="1"/>
    <row r="677" s="301" customFormat="1"/>
    <row r="678" s="301" customFormat="1"/>
    <row r="679" s="301" customFormat="1"/>
    <row r="680" s="301" customFormat="1"/>
    <row r="681" s="301" customFormat="1"/>
    <row r="682" s="301" customFormat="1"/>
    <row r="683" s="301" customFormat="1"/>
    <row r="684" s="301" customFormat="1"/>
    <row r="685" s="301" customFormat="1"/>
    <row r="686" s="301" customFormat="1"/>
    <row r="687" s="301" customFormat="1"/>
    <row r="688" s="301" customFormat="1"/>
    <row r="689" s="301" customFormat="1"/>
    <row r="690" s="301" customFormat="1"/>
    <row r="691" s="301" customFormat="1"/>
    <row r="692" s="301" customFormat="1"/>
    <row r="693" s="301" customFormat="1"/>
    <row r="694" s="301" customFormat="1"/>
    <row r="695" s="301" customFormat="1"/>
    <row r="696" s="301" customFormat="1"/>
    <row r="697" s="301" customFormat="1"/>
    <row r="698" s="301" customFormat="1"/>
    <row r="699" s="301" customFormat="1"/>
    <row r="700" s="301" customFormat="1"/>
    <row r="701" s="301" customFormat="1"/>
    <row r="702" s="301" customFormat="1"/>
    <row r="703" s="301" customFormat="1"/>
    <row r="704" s="301" customFormat="1"/>
    <row r="705" s="301" customFormat="1"/>
    <row r="706" s="301" customFormat="1"/>
    <row r="707" s="301" customFormat="1"/>
    <row r="708" s="301" customFormat="1"/>
    <row r="709" s="301" customFormat="1"/>
    <row r="710" s="301" customFormat="1"/>
    <row r="711" s="301" customFormat="1"/>
    <row r="712" s="301" customFormat="1"/>
    <row r="713" s="301" customFormat="1"/>
    <row r="714" s="301" customFormat="1"/>
    <row r="715" s="301" customFormat="1"/>
    <row r="716" s="301" customFormat="1"/>
    <row r="717" s="301" customFormat="1"/>
    <row r="718" s="301" customFormat="1"/>
    <row r="719" s="301" customFormat="1"/>
    <row r="720" s="301" customFormat="1"/>
    <row r="721" s="301" customFormat="1"/>
    <row r="722" s="301" customFormat="1"/>
    <row r="723" s="301" customFormat="1"/>
    <row r="724" s="301" customFormat="1"/>
    <row r="725" s="301" customFormat="1"/>
    <row r="726" s="301" customFormat="1"/>
    <row r="727" s="301" customFormat="1"/>
    <row r="728" s="301" customFormat="1"/>
    <row r="729" s="301" customFormat="1"/>
    <row r="730" s="301" customFormat="1"/>
    <row r="731" s="301" customFormat="1"/>
    <row r="732" s="301" customFormat="1"/>
    <row r="733" s="301" customFormat="1"/>
    <row r="734" s="301" customFormat="1"/>
    <row r="735" s="301" customFormat="1"/>
    <row r="736" s="301" customFormat="1"/>
    <row r="737" s="301" customFormat="1"/>
    <row r="738" s="301" customFormat="1"/>
    <row r="739" s="301" customFormat="1"/>
    <row r="740" s="301" customFormat="1"/>
    <row r="741" s="301" customFormat="1"/>
    <row r="742" s="301" customFormat="1"/>
    <row r="743" s="301" customFormat="1"/>
    <row r="744" s="301" customFormat="1"/>
    <row r="745" s="301" customFormat="1"/>
    <row r="746" s="301" customFormat="1"/>
    <row r="747" s="301" customFormat="1"/>
    <row r="748" s="301" customFormat="1"/>
    <row r="749" s="301" customFormat="1"/>
    <row r="750" s="301" customFormat="1"/>
    <row r="751" s="301" customFormat="1"/>
    <row r="752" s="301" customFormat="1"/>
    <row r="753" s="301" customFormat="1"/>
    <row r="754" s="301" customFormat="1"/>
    <row r="755" s="301" customFormat="1"/>
    <row r="756" s="301" customFormat="1"/>
    <row r="757" s="301" customFormat="1"/>
    <row r="758" s="301" customFormat="1"/>
    <row r="759" s="301" customFormat="1"/>
    <row r="760" s="301" customFormat="1"/>
    <row r="761" s="301" customFormat="1"/>
    <row r="762" s="301" customFormat="1"/>
    <row r="763" s="301" customFormat="1"/>
    <row r="764" s="301" customFormat="1"/>
    <row r="765" s="301" customFormat="1"/>
    <row r="766" s="301" customFormat="1"/>
    <row r="767" s="301" customFormat="1"/>
    <row r="768" s="301" customFormat="1"/>
    <row r="769" s="301" customFormat="1"/>
    <row r="770" s="301" customFormat="1"/>
    <row r="771" s="301" customFormat="1"/>
    <row r="772" s="301" customFormat="1"/>
    <row r="773" s="301" customFormat="1"/>
    <row r="774" s="301" customFormat="1"/>
    <row r="775" s="301" customFormat="1"/>
    <row r="776" s="301" customFormat="1"/>
    <row r="777" s="301" customFormat="1"/>
    <row r="778" s="301" customFormat="1"/>
    <row r="779" s="301" customFormat="1"/>
    <row r="780" s="301" customFormat="1"/>
    <row r="781" s="301" customFormat="1"/>
    <row r="782" s="301" customFormat="1"/>
    <row r="783" s="301" customFormat="1"/>
    <row r="784" s="301" customFormat="1"/>
    <row r="785" s="301" customFormat="1"/>
    <row r="786" s="301" customFormat="1"/>
    <row r="787" s="301" customFormat="1"/>
    <row r="788" s="301" customFormat="1"/>
    <row r="789" s="301" customFormat="1"/>
    <row r="790" s="301" customFormat="1"/>
    <row r="791" s="301" customFormat="1"/>
    <row r="792" s="301" customFormat="1"/>
    <row r="793" s="301" customFormat="1"/>
    <row r="794" s="301" customFormat="1"/>
    <row r="795" s="301" customFormat="1"/>
    <row r="796" s="301" customFormat="1"/>
    <row r="797" s="301" customFormat="1"/>
    <row r="798" s="301" customFormat="1"/>
    <row r="799" s="301" customFormat="1"/>
    <row r="800" s="301" customFormat="1"/>
    <row r="801" s="301" customFormat="1"/>
    <row r="802" s="301" customFormat="1"/>
    <row r="803" s="301" customFormat="1"/>
    <row r="804" s="301" customFormat="1"/>
    <row r="805" s="301" customFormat="1"/>
    <row r="806" s="301" customFormat="1"/>
    <row r="807" s="301" customFormat="1"/>
    <row r="808" s="301" customFormat="1"/>
    <row r="809" s="301" customFormat="1"/>
    <row r="810" s="301" customFormat="1"/>
    <row r="811" s="301" customFormat="1"/>
    <row r="812" s="301" customFormat="1"/>
    <row r="813" s="301" customFormat="1"/>
    <row r="814" s="301" customFormat="1"/>
    <row r="815" s="301" customFormat="1"/>
    <row r="816" s="301" customFormat="1"/>
    <row r="817" s="301" customFormat="1"/>
    <row r="818" s="301" customFormat="1"/>
    <row r="819" s="301" customFormat="1"/>
    <row r="820" s="301" customFormat="1"/>
    <row r="821" s="301" customFormat="1"/>
    <row r="822" s="301" customFormat="1"/>
    <row r="823" s="301" customFormat="1"/>
    <row r="824" s="301" customFormat="1"/>
    <row r="825" s="301" customFormat="1"/>
    <row r="826" s="301" customFormat="1"/>
    <row r="827" s="301" customFormat="1"/>
    <row r="828" s="301" customFormat="1"/>
    <row r="829" s="301" customFormat="1"/>
    <row r="830" s="301" customFormat="1"/>
    <row r="831" s="301" customFormat="1"/>
    <row r="832" s="301" customFormat="1"/>
    <row r="833" s="301" customFormat="1"/>
    <row r="834" s="301" customFormat="1"/>
    <row r="835" s="301" customFormat="1"/>
    <row r="836" s="301" customFormat="1"/>
    <row r="837" s="301" customFormat="1"/>
    <row r="838" s="301" customFormat="1"/>
    <row r="839" s="301" customFormat="1"/>
    <row r="840" s="301" customFormat="1"/>
    <row r="841" s="301" customFormat="1"/>
    <row r="842" s="301" customFormat="1"/>
    <row r="843" s="301" customFormat="1"/>
    <row r="844" s="301" customFormat="1"/>
    <row r="845" s="301" customFormat="1"/>
    <row r="846" s="301" customFormat="1"/>
    <row r="847" s="301" customFormat="1"/>
    <row r="848" s="301" customFormat="1"/>
    <row r="849" s="301" customFormat="1"/>
    <row r="850" s="301" customFormat="1"/>
    <row r="851" s="301" customFormat="1"/>
    <row r="852" s="301" customFormat="1"/>
    <row r="853" s="301" customFormat="1"/>
    <row r="854" s="301" customFormat="1"/>
    <row r="855" s="301" customFormat="1"/>
    <row r="856" s="301" customFormat="1"/>
    <row r="857" s="301" customFormat="1"/>
    <row r="858" s="301" customFormat="1"/>
    <row r="859" s="301" customFormat="1"/>
    <row r="860" s="301" customFormat="1"/>
    <row r="861" s="301" customFormat="1"/>
    <row r="862" s="301" customFormat="1"/>
    <row r="863" s="301" customFormat="1"/>
    <row r="864" s="301" customFormat="1"/>
    <row r="865" s="301" customFormat="1"/>
    <row r="866" s="301" customFormat="1"/>
    <row r="867" s="301" customFormat="1"/>
    <row r="868" s="301" customFormat="1"/>
    <row r="869" s="301" customFormat="1"/>
    <row r="870" s="301" customFormat="1"/>
    <row r="871" s="301" customFormat="1"/>
    <row r="872" s="301" customFormat="1"/>
    <row r="873" s="301" customFormat="1"/>
    <row r="874" s="301" customFormat="1"/>
    <row r="875" s="301" customFormat="1"/>
    <row r="876" s="301" customFormat="1"/>
    <row r="877" s="301" customFormat="1"/>
    <row r="878" s="301" customFormat="1"/>
    <row r="879" s="301" customFormat="1"/>
    <row r="880" s="301" customFormat="1"/>
    <row r="881" s="301" customFormat="1"/>
    <row r="882" s="301" customFormat="1"/>
    <row r="883" s="301" customFormat="1"/>
    <row r="884" s="301" customFormat="1"/>
    <row r="885" s="301" customFormat="1"/>
    <row r="886" s="301" customFormat="1"/>
    <row r="887" s="301" customFormat="1"/>
    <row r="888" s="301" customFormat="1"/>
    <row r="889" s="301" customFormat="1"/>
    <row r="890" s="301" customFormat="1"/>
    <row r="891" s="301" customFormat="1"/>
    <row r="892" s="301" customFormat="1"/>
    <row r="893" s="301" customFormat="1"/>
    <row r="894" s="301" customFormat="1"/>
    <row r="895" s="301" customFormat="1"/>
    <row r="896" s="301" customFormat="1"/>
    <row r="897" s="301" customFormat="1"/>
    <row r="898" s="301" customFormat="1"/>
    <row r="899" s="301" customFormat="1"/>
    <row r="900" s="301" customFormat="1"/>
    <row r="901" s="301" customFormat="1"/>
    <row r="902" s="301" customFormat="1"/>
    <row r="903" s="301" customFormat="1"/>
    <row r="904" s="301" customFormat="1"/>
    <row r="905" s="301" customFormat="1"/>
    <row r="906" s="301" customFormat="1"/>
    <row r="907" s="301" customFormat="1"/>
    <row r="908" s="301" customFormat="1"/>
    <row r="909" s="301" customFormat="1"/>
    <row r="910" s="301" customFormat="1"/>
    <row r="911" s="301" customFormat="1"/>
    <row r="912" s="301" customFormat="1"/>
    <row r="913" s="301" customFormat="1"/>
    <row r="914" s="301" customFormat="1"/>
    <row r="915" s="301" customFormat="1"/>
    <row r="916" s="301" customFormat="1"/>
    <row r="917" s="301" customFormat="1"/>
    <row r="918" s="301" customFormat="1"/>
    <row r="919" s="301" customFormat="1"/>
    <row r="920" s="301" customFormat="1"/>
    <row r="921" s="301" customFormat="1"/>
    <row r="922" s="301" customFormat="1"/>
    <row r="923" s="301" customFormat="1"/>
    <row r="924" s="301" customFormat="1"/>
    <row r="925" s="301" customFormat="1"/>
    <row r="926" s="301" customFormat="1"/>
    <row r="927" s="301" customFormat="1"/>
    <row r="928" s="301" customFormat="1"/>
    <row r="929" s="301" customFormat="1"/>
    <row r="930" s="301" customFormat="1"/>
    <row r="931" s="301" customFormat="1"/>
    <row r="932" s="301" customFormat="1"/>
    <row r="933" s="301" customFormat="1"/>
    <row r="934" s="301" customFormat="1"/>
    <row r="935" s="301" customFormat="1"/>
    <row r="936" s="301" customFormat="1"/>
    <row r="937" s="301" customFormat="1"/>
    <row r="938" s="301" customFormat="1"/>
    <row r="939" s="301" customFormat="1"/>
    <row r="940" s="301" customFormat="1"/>
    <row r="941" s="301" customFormat="1"/>
    <row r="942" s="301" customFormat="1"/>
    <row r="943" s="301" customFormat="1"/>
    <row r="944" s="301" customFormat="1"/>
    <row r="945" s="301" customFormat="1"/>
    <row r="946" s="301" customFormat="1"/>
    <row r="947" s="301" customFormat="1"/>
    <row r="948" s="301" customFormat="1"/>
    <row r="949" s="301" customFormat="1"/>
    <row r="950" s="301" customFormat="1"/>
    <row r="951" s="301" customFormat="1"/>
    <row r="952" s="301" customFormat="1"/>
    <row r="953" s="301" customFormat="1"/>
    <row r="954" s="301" customFormat="1"/>
    <row r="955" s="301" customFormat="1"/>
    <row r="956" s="301" customFormat="1"/>
    <row r="957" s="301" customFormat="1"/>
    <row r="958" s="301" customFormat="1"/>
    <row r="959" s="301" customFormat="1"/>
    <row r="960" s="301" customFormat="1"/>
    <row r="961" s="301" customFormat="1"/>
    <row r="962" s="301" customFormat="1"/>
    <row r="963" s="301" customFormat="1"/>
    <row r="964" s="301" customFormat="1"/>
    <row r="965" s="301" customFormat="1"/>
    <row r="966" s="301" customFormat="1"/>
    <row r="967" s="301" customFormat="1"/>
    <row r="968" s="301" customFormat="1"/>
    <row r="969" s="301" customFormat="1"/>
    <row r="970" s="301" customFormat="1"/>
    <row r="971" s="301" customFormat="1"/>
    <row r="972" s="301" customFormat="1"/>
    <row r="973" s="301" customFormat="1"/>
    <row r="974" s="301" customFormat="1"/>
    <row r="975" s="301" customFormat="1"/>
    <row r="976" s="301" customFormat="1"/>
    <row r="977" s="301" customFormat="1"/>
    <row r="978" s="301" customFormat="1"/>
    <row r="979" s="301" customFormat="1"/>
    <row r="980" s="301" customFormat="1"/>
    <row r="981" s="301" customFormat="1"/>
    <row r="982" s="301" customFormat="1"/>
    <row r="983" s="301" customFormat="1"/>
    <row r="984" s="301" customFormat="1"/>
    <row r="985" s="301" customFormat="1"/>
    <row r="986" s="301" customFormat="1"/>
    <row r="987" s="301" customFormat="1"/>
    <row r="988" s="301" customFormat="1"/>
    <row r="989" s="301" customFormat="1"/>
    <row r="990" s="301" customFormat="1"/>
    <row r="991" s="301" customFormat="1"/>
    <row r="992" s="301" customFormat="1"/>
    <row r="993" s="301" customFormat="1"/>
    <row r="994" s="301" customFormat="1"/>
    <row r="995" s="301" customFormat="1"/>
    <row r="996" s="301" customFormat="1"/>
    <row r="997" s="301" customFormat="1"/>
    <row r="998" s="301" customFormat="1"/>
    <row r="999" s="301" customFormat="1"/>
    <row r="1000" s="301" customFormat="1"/>
    <row r="1001" s="301" customFormat="1"/>
    <row r="1002" s="301" customFormat="1"/>
    <row r="1003" s="301" customFormat="1"/>
    <row r="1004" s="301" customFormat="1"/>
    <row r="1005" s="301" customFormat="1"/>
    <row r="1006" s="301" customFormat="1"/>
    <row r="1007" s="301" customFormat="1"/>
    <row r="1008" s="301" customFormat="1"/>
    <row r="1009" s="301" customFormat="1"/>
    <row r="1010" s="301" customFormat="1"/>
    <row r="1011" s="301" customFormat="1"/>
    <row r="1012" s="301" customFormat="1"/>
    <row r="1013" s="301" customFormat="1"/>
    <row r="1014" s="301" customFormat="1"/>
    <row r="1015" s="301" customFormat="1"/>
    <row r="1016" s="301" customFormat="1"/>
    <row r="1017" s="301" customFormat="1"/>
    <row r="1018" s="301" customFormat="1"/>
    <row r="1019" s="301" customFormat="1"/>
    <row r="1020" s="301" customFormat="1"/>
    <row r="1021" s="301" customFormat="1"/>
    <row r="1022" s="301" customFormat="1"/>
    <row r="1023" s="301" customFormat="1"/>
    <row r="1024" s="301" customFormat="1"/>
    <row r="1025" s="301" customFormat="1"/>
    <row r="1026" s="301" customFormat="1"/>
    <row r="1027" s="301" customFormat="1"/>
    <row r="1028" s="301" customFormat="1"/>
    <row r="1029" s="301" customFormat="1"/>
    <row r="1030" s="301" customFormat="1"/>
    <row r="1031" s="301" customFormat="1"/>
    <row r="1032" s="301" customFormat="1"/>
    <row r="1033" s="301" customFormat="1"/>
    <row r="1034" s="301" customFormat="1"/>
    <row r="1035" s="301" customFormat="1"/>
    <row r="1036" s="301" customFormat="1"/>
    <row r="1037" s="301" customFormat="1"/>
    <row r="1038" s="301" customFormat="1"/>
    <row r="1039" s="301" customFormat="1"/>
    <row r="1040" s="301" customFormat="1"/>
    <row r="1041" s="301" customFormat="1"/>
    <row r="1042" s="301" customFormat="1"/>
    <row r="1043" s="301" customFormat="1"/>
    <row r="1044" s="301" customFormat="1"/>
    <row r="1045" s="301" customFormat="1"/>
    <row r="1046" s="301" customFormat="1"/>
    <row r="1047" s="301" customFormat="1"/>
    <row r="1048" s="301" customFormat="1"/>
    <row r="1049" s="301" customFormat="1"/>
    <row r="1050" s="301" customFormat="1"/>
    <row r="1051" s="301" customFormat="1"/>
    <row r="1052" s="301" customFormat="1"/>
    <row r="1053" s="301" customFormat="1"/>
    <row r="1054" s="301" customFormat="1"/>
    <row r="1055" s="301" customFormat="1"/>
    <row r="1056" s="301" customFormat="1"/>
    <row r="1057" s="301" customFormat="1"/>
    <row r="1058" s="301" customFormat="1"/>
    <row r="1059" s="301" customFormat="1"/>
    <row r="1060" s="301" customFormat="1"/>
    <row r="1061" s="301" customFormat="1"/>
    <row r="1062" s="301" customFormat="1"/>
    <row r="1063" s="301" customFormat="1"/>
    <row r="1064" s="301" customFormat="1"/>
    <row r="1065" s="301" customFormat="1"/>
    <row r="1066" s="301" customFormat="1"/>
    <row r="1067" s="301" customFormat="1"/>
    <row r="1068" s="301" customFormat="1"/>
    <row r="1069" s="301" customFormat="1"/>
    <row r="1070" s="301" customFormat="1"/>
    <row r="1071" s="301" customFormat="1"/>
    <row r="1072" s="301" customFormat="1"/>
    <row r="1073" s="301" customFormat="1"/>
    <row r="1074" s="301" customFormat="1"/>
    <row r="1075" s="301" customFormat="1"/>
    <row r="1076" s="301" customFormat="1"/>
    <row r="1077" s="301" customFormat="1"/>
    <row r="1078" s="301" customFormat="1"/>
    <row r="1079" s="301" customFormat="1"/>
    <row r="1080" s="301" customFormat="1"/>
    <row r="1081" s="301" customFormat="1"/>
    <row r="1082" s="301" customFormat="1"/>
    <row r="1083" s="301" customFormat="1"/>
    <row r="1084" s="301" customFormat="1"/>
    <row r="1085" s="301" customFormat="1"/>
    <row r="1086" s="301" customFormat="1"/>
    <row r="1087" s="301" customFormat="1"/>
    <row r="1088" s="301" customFormat="1"/>
    <row r="1089" s="301" customFormat="1"/>
    <row r="1090" s="301" customFormat="1"/>
    <row r="1091" s="301" customFormat="1"/>
    <row r="1092" s="301" customFormat="1"/>
    <row r="1093" s="301" customFormat="1"/>
    <row r="1094" s="301" customFormat="1"/>
    <row r="1095" s="301" customFormat="1"/>
    <row r="1096" s="301" customFormat="1"/>
    <row r="1097" s="301" customFormat="1"/>
    <row r="1098" s="301" customFormat="1"/>
    <row r="1099" s="301" customFormat="1"/>
    <row r="1100" s="301" customFormat="1"/>
    <row r="1101" s="301" customFormat="1"/>
    <row r="1102" s="301" customFormat="1"/>
    <row r="1103" s="301" customFormat="1"/>
    <row r="1104" s="301" customFormat="1"/>
    <row r="1105" s="301" customFormat="1"/>
    <row r="1106" s="301" customFormat="1"/>
    <row r="1107" s="301" customFormat="1"/>
    <row r="1108" s="301" customFormat="1"/>
    <row r="1109" s="301" customFormat="1"/>
    <row r="1110" s="301" customFormat="1"/>
    <row r="1111" s="301" customFormat="1"/>
    <row r="1112" s="301" customFormat="1"/>
    <row r="1113" s="301" customFormat="1"/>
    <row r="1114" s="301" customFormat="1"/>
    <row r="1115" s="301" customFormat="1"/>
    <row r="1116" s="301" customFormat="1"/>
    <row r="1117" s="301" customFormat="1"/>
    <row r="1118" s="301" customFormat="1"/>
    <row r="1119" s="301" customFormat="1"/>
    <row r="1120" s="301" customFormat="1"/>
    <row r="1121" s="301" customFormat="1"/>
    <row r="1122" s="301" customFormat="1"/>
    <row r="1123" s="301" customFormat="1"/>
    <row r="1124" s="301" customFormat="1"/>
    <row r="1125" s="301" customFormat="1"/>
    <row r="1126" s="301" customFormat="1"/>
    <row r="1127" s="301" customFormat="1"/>
    <row r="1128" s="301" customFormat="1"/>
    <row r="1129" s="301" customFormat="1"/>
    <row r="1130" s="301" customFormat="1"/>
    <row r="1131" s="301" customFormat="1"/>
    <row r="1132" s="301" customFormat="1"/>
    <row r="1133" s="301" customFormat="1"/>
    <row r="1134" s="301" customFormat="1"/>
    <row r="1135" s="301" customFormat="1"/>
    <row r="1136" s="301" customFormat="1"/>
    <row r="1137" s="301" customFormat="1"/>
    <row r="1138" s="301" customFormat="1"/>
    <row r="1139" s="301" customFormat="1"/>
    <row r="1140" s="301" customFormat="1"/>
    <row r="1141" s="301" customFormat="1"/>
    <row r="1142" s="301" customFormat="1"/>
    <row r="1143" s="301" customFormat="1"/>
    <row r="1144" s="301" customFormat="1"/>
    <row r="1145" s="301" customFormat="1"/>
    <row r="1146" s="301" customFormat="1"/>
    <row r="1147" s="301" customFormat="1"/>
    <row r="1148" s="301" customFormat="1"/>
    <row r="1149" s="301" customFormat="1"/>
    <row r="1150" s="301" customFormat="1"/>
    <row r="1151" s="301" customFormat="1"/>
    <row r="1152" s="301" customFormat="1"/>
    <row r="1153" s="301" customFormat="1"/>
    <row r="1154" s="301" customFormat="1"/>
    <row r="1155" s="301" customFormat="1"/>
    <row r="1156" s="301" customFormat="1"/>
    <row r="1157" s="301" customFormat="1"/>
    <row r="1158" s="301" customFormat="1"/>
    <row r="1159" s="301" customFormat="1"/>
    <row r="1160" s="301" customFormat="1"/>
    <row r="1161" s="301" customFormat="1"/>
    <row r="1162" s="301" customFormat="1"/>
    <row r="1163" s="301" customFormat="1"/>
    <row r="1164" s="301" customFormat="1"/>
    <row r="1165" s="301" customFormat="1"/>
    <row r="1166" s="301" customFormat="1"/>
    <row r="1167" s="301" customFormat="1"/>
    <row r="1168" s="301" customFormat="1"/>
    <row r="1169" s="301" customFormat="1"/>
    <row r="1170" s="301" customFormat="1"/>
    <row r="1171" s="301" customFormat="1"/>
    <row r="1172" s="301" customFormat="1"/>
    <row r="1173" s="301" customFormat="1"/>
    <row r="1174" s="301" customFormat="1"/>
    <row r="1175" s="301" customFormat="1"/>
    <row r="1176" s="301" customFormat="1"/>
    <row r="1177" s="301" customFormat="1"/>
    <row r="1178" s="301" customFormat="1"/>
    <row r="1179" s="301" customFormat="1"/>
    <row r="1180" s="301" customFormat="1"/>
    <row r="1181" s="301" customFormat="1"/>
    <row r="1182" s="301" customFormat="1"/>
    <row r="1183" s="301" customFormat="1"/>
    <row r="1184" s="301" customFormat="1"/>
    <row r="1185" s="301" customFormat="1"/>
    <row r="1186" s="301" customFormat="1"/>
    <row r="1187" s="301" customFormat="1"/>
    <row r="1188" s="301" customFormat="1"/>
    <row r="1189" s="301" customFormat="1"/>
    <row r="1190" s="301" customFormat="1"/>
    <row r="1191" s="301" customFormat="1"/>
    <row r="1192" s="301" customFormat="1"/>
    <row r="1193" s="301" customFormat="1"/>
    <row r="1194" s="301" customFormat="1"/>
    <row r="1195" s="301" customFormat="1"/>
    <row r="1196" s="301" customFormat="1"/>
    <row r="1197" s="301" customFormat="1"/>
    <row r="1198" s="301" customFormat="1"/>
    <row r="1199" s="301" customFormat="1"/>
    <row r="1200" s="301" customFormat="1"/>
    <row r="1201" s="301" customFormat="1"/>
    <row r="1202" s="301" customFormat="1"/>
    <row r="1203" s="301" customFormat="1"/>
    <row r="1204" s="301" customFormat="1"/>
    <row r="1205" s="301" customFormat="1"/>
    <row r="1206" s="301" customFormat="1"/>
    <row r="1207" s="301" customFormat="1"/>
    <row r="1208" s="301" customFormat="1"/>
    <row r="1209" s="301" customFormat="1"/>
    <row r="1210" s="301" customFormat="1"/>
    <row r="1211" s="301" customFormat="1"/>
    <row r="1212" s="301" customFormat="1"/>
    <row r="1213" s="301" customFormat="1"/>
    <row r="1214" s="301" customFormat="1"/>
    <row r="1215" s="301" customFormat="1"/>
    <row r="1216" s="301" customFormat="1"/>
    <row r="1217" s="301" customFormat="1"/>
    <row r="1218" s="301" customFormat="1"/>
    <row r="1219" s="301" customFormat="1"/>
    <row r="1220" s="301" customFormat="1"/>
    <row r="1221" s="301" customFormat="1"/>
    <row r="1222" s="301" customFormat="1"/>
    <row r="1223" s="301" customFormat="1"/>
    <row r="1224" s="301" customFormat="1"/>
    <row r="1225" s="301" customFormat="1"/>
    <row r="1226" s="301" customFormat="1"/>
    <row r="1227" s="301" customFormat="1"/>
    <row r="1228" s="301" customFormat="1"/>
    <row r="1229" s="301" customFormat="1"/>
    <row r="1230" s="301" customFormat="1"/>
    <row r="1231" s="301" customFormat="1"/>
    <row r="1232" s="301" customFormat="1"/>
    <row r="1233" s="301" customFormat="1"/>
    <row r="1234" s="301" customFormat="1"/>
    <row r="1235" s="301" customFormat="1"/>
    <row r="1236" s="301" customFormat="1"/>
    <row r="1237" s="301" customFormat="1"/>
    <row r="1238" s="301" customFormat="1"/>
    <row r="1239" s="301" customFormat="1"/>
    <row r="1240" s="301" customFormat="1"/>
    <row r="1241" s="301" customFormat="1"/>
    <row r="1242" s="301" customFormat="1"/>
    <row r="1243" s="301" customFormat="1"/>
    <row r="1244" s="301" customFormat="1"/>
    <row r="1245" s="301" customFormat="1"/>
    <row r="1246" s="301" customFormat="1"/>
    <row r="1247" s="301" customFormat="1"/>
    <row r="1248" s="301" customFormat="1"/>
    <row r="1249" s="301" customFormat="1"/>
    <row r="1250" s="301" customFormat="1"/>
    <row r="1251" s="301" customFormat="1"/>
    <row r="1252" s="301" customFormat="1"/>
    <row r="1253" s="301" customFormat="1"/>
    <row r="1254" s="301" customFormat="1"/>
    <row r="1255" s="301" customFormat="1"/>
    <row r="1256" s="301" customFormat="1"/>
    <row r="1257" s="301" customFormat="1"/>
    <row r="1258" s="301" customFormat="1"/>
    <row r="1259" s="301" customFormat="1"/>
    <row r="1260" s="301" customFormat="1"/>
    <row r="1261" s="301" customFormat="1"/>
    <row r="1262" s="301" customFormat="1"/>
    <row r="1263" s="301" customFormat="1"/>
    <row r="1264" s="301" customFormat="1"/>
    <row r="1265" s="301" customFormat="1"/>
    <row r="1266" s="301" customFormat="1"/>
    <row r="1267" s="301" customFormat="1"/>
    <row r="1268" s="301" customFormat="1"/>
    <row r="1269" s="301" customFormat="1"/>
    <row r="1270" s="301" customFormat="1"/>
    <row r="1271" s="301" customFormat="1"/>
    <row r="1272" s="301" customFormat="1"/>
    <row r="1273" s="301" customFormat="1"/>
    <row r="1274" s="301" customFormat="1"/>
    <row r="1275" s="301" customFormat="1"/>
    <row r="1276" s="301" customFormat="1"/>
    <row r="1277" s="301" customFormat="1"/>
    <row r="1278" s="301" customFormat="1"/>
    <row r="1279" s="301" customFormat="1"/>
    <row r="1280" s="301" customFormat="1"/>
    <row r="1281" s="301" customFormat="1"/>
    <row r="1282" s="301" customFormat="1"/>
    <row r="1283" s="301" customFormat="1"/>
    <row r="1284" s="301" customFormat="1"/>
    <row r="1285" s="301" customFormat="1"/>
    <row r="1286" s="301" customFormat="1"/>
    <row r="1287" s="301" customFormat="1"/>
    <row r="1288" s="301" customFormat="1"/>
    <row r="1289" s="301" customFormat="1"/>
    <row r="1290" s="301" customFormat="1"/>
    <row r="1291" s="301" customFormat="1"/>
    <row r="1292" s="301" customFormat="1"/>
    <row r="1293" s="301" customFormat="1"/>
    <row r="1294" s="301" customFormat="1"/>
    <row r="1295" s="301" customFormat="1"/>
    <row r="1296" s="301" customFormat="1"/>
    <row r="1297" s="301" customFormat="1"/>
    <row r="1298" s="301" customFormat="1"/>
    <row r="1299" s="301" customFormat="1"/>
    <row r="1300" s="301" customFormat="1"/>
    <row r="1301" s="301" customFormat="1"/>
    <row r="1302" s="301" customFormat="1"/>
    <row r="1303" s="301" customFormat="1"/>
    <row r="1304" s="301" customFormat="1"/>
    <row r="1305" s="301" customFormat="1"/>
    <row r="1306" s="301" customFormat="1"/>
    <row r="1307" s="301" customFormat="1"/>
    <row r="1308" s="301" customFormat="1"/>
    <row r="1309" s="301" customFormat="1"/>
    <row r="1310" s="301" customFormat="1"/>
    <row r="1311" s="301" customFormat="1"/>
    <row r="1312" s="301" customFormat="1"/>
    <row r="1313" s="301" customFormat="1"/>
    <row r="1314" s="301" customFormat="1"/>
    <row r="1315" s="301" customFormat="1"/>
    <row r="1316" s="301" customFormat="1"/>
    <row r="1317" s="301" customFormat="1"/>
    <row r="1318" s="301" customFormat="1"/>
    <row r="1319" s="301" customFormat="1"/>
    <row r="1320" s="301" customFormat="1"/>
    <row r="1321" s="301" customFormat="1"/>
    <row r="1322" s="301" customFormat="1"/>
    <row r="1323" s="301" customFormat="1"/>
    <row r="1324" s="301" customFormat="1"/>
    <row r="1325" s="301" customFormat="1"/>
    <row r="1326" s="301" customFormat="1"/>
    <row r="1327" s="301" customFormat="1"/>
    <row r="1328" s="301" customFormat="1"/>
    <row r="1329" s="301" customFormat="1"/>
    <row r="1330" s="301" customFormat="1"/>
    <row r="1331" s="301" customFormat="1"/>
    <row r="1332" s="301" customFormat="1"/>
    <row r="1333" s="301" customFormat="1"/>
    <row r="1334" s="301" customFormat="1"/>
    <row r="1335" s="301" customFormat="1"/>
    <row r="1336" s="301" customFormat="1"/>
    <row r="1337" s="301" customFormat="1"/>
    <row r="1338" s="301" customFormat="1"/>
    <row r="1339" s="301" customFormat="1"/>
    <row r="1340" s="301" customFormat="1"/>
    <row r="1341" s="301" customFormat="1"/>
    <row r="1342" s="301" customFormat="1"/>
    <row r="1343" s="301" customFormat="1"/>
    <row r="1344" s="301" customFormat="1"/>
    <row r="1345" s="301" customFormat="1"/>
    <row r="1346" s="301" customFormat="1"/>
    <row r="1347" s="301" customFormat="1"/>
    <row r="1348" s="301" customFormat="1"/>
    <row r="1349" s="301" customFormat="1"/>
    <row r="1350" s="301" customFormat="1"/>
    <row r="1351" s="301" customFormat="1"/>
    <row r="1352" s="301" customFormat="1"/>
    <row r="1353" s="301" customFormat="1"/>
    <row r="1354" s="301" customFormat="1"/>
    <row r="1355" s="301" customFormat="1"/>
    <row r="1356" s="301" customFormat="1"/>
    <row r="1357" s="301" customFormat="1"/>
    <row r="1358" s="301" customFormat="1"/>
    <row r="1359" s="301" customFormat="1"/>
    <row r="1360" s="301" customFormat="1"/>
    <row r="1361" s="301" customFormat="1"/>
    <row r="1362" s="301" customFormat="1"/>
    <row r="1363" s="301" customFormat="1"/>
    <row r="1364" s="301" customFormat="1"/>
    <row r="1365" s="301" customFormat="1"/>
    <row r="1366" s="301" customFormat="1"/>
    <row r="1367" s="301" customFormat="1"/>
    <row r="1368" s="301" customFormat="1"/>
    <row r="1369" s="301" customFormat="1"/>
    <row r="1370" s="301" customFormat="1"/>
    <row r="1371" s="301" customFormat="1"/>
    <row r="1372" s="301" customFormat="1"/>
    <row r="1373" s="301" customFormat="1"/>
    <row r="1374" s="301" customFormat="1"/>
    <row r="1375" s="301" customFormat="1"/>
    <row r="1376" s="301" customFormat="1"/>
    <row r="1377" s="301" customFormat="1"/>
    <row r="1378" s="301" customFormat="1"/>
    <row r="1379" s="301" customFormat="1"/>
    <row r="1380" s="301" customFormat="1"/>
    <row r="1381" s="301" customFormat="1"/>
    <row r="1382" s="301" customFormat="1"/>
    <row r="1383" s="301" customFormat="1"/>
    <row r="1384" s="301" customFormat="1"/>
    <row r="1385" s="301" customFormat="1"/>
    <row r="1386" s="301" customFormat="1"/>
    <row r="1387" s="301" customFormat="1"/>
    <row r="1388" s="301" customFormat="1"/>
    <row r="1389" s="301" customFormat="1"/>
    <row r="1390" s="301" customFormat="1"/>
    <row r="1391" s="301" customFormat="1"/>
    <row r="1392" s="301" customFormat="1"/>
    <row r="1393" s="301" customFormat="1"/>
    <row r="1394" s="301" customFormat="1"/>
    <row r="1395" s="301" customFormat="1"/>
    <row r="1396" s="301" customFormat="1"/>
    <row r="1397" s="301" customFormat="1"/>
    <row r="1398" s="301" customFormat="1"/>
    <row r="1399" s="301" customFormat="1"/>
    <row r="1400" s="301" customFormat="1"/>
    <row r="1401" s="301" customFormat="1"/>
    <row r="1402" s="301" customFormat="1"/>
    <row r="1403" s="301" customFormat="1"/>
    <row r="1404" s="301" customFormat="1"/>
    <row r="1405" s="301" customFormat="1"/>
    <row r="1406" s="301" customFormat="1"/>
    <row r="1407" s="301" customFormat="1"/>
    <row r="1408" s="301" customFormat="1"/>
    <row r="1409" s="301" customFormat="1"/>
    <row r="1410" s="301" customFormat="1"/>
    <row r="1411" s="301" customFormat="1"/>
    <row r="1412" s="301" customFormat="1"/>
    <row r="1413" s="301" customFormat="1"/>
    <row r="1414" s="301" customFormat="1"/>
    <row r="1415" s="301" customFormat="1"/>
    <row r="1416" s="301" customFormat="1"/>
    <row r="1417" s="301" customFormat="1"/>
    <row r="1418" s="301" customFormat="1"/>
    <row r="1419" s="301" customFormat="1"/>
    <row r="1420" s="301" customFormat="1"/>
    <row r="1421" s="301" customFormat="1"/>
    <row r="1422" s="301" customFormat="1"/>
    <row r="1423" s="301" customFormat="1"/>
    <row r="1424" s="301" customFormat="1"/>
    <row r="1425" s="301" customFormat="1"/>
    <row r="1426" s="301" customFormat="1"/>
    <row r="1427" s="301" customFormat="1"/>
    <row r="1428" s="301" customFormat="1"/>
    <row r="1429" s="301" customFormat="1"/>
    <row r="1430" s="301" customFormat="1"/>
    <row r="1431" s="301" customFormat="1"/>
    <row r="1432" s="301" customFormat="1"/>
    <row r="1433" s="301" customFormat="1"/>
    <row r="1434" s="301" customFormat="1"/>
    <row r="1435" s="301" customFormat="1"/>
    <row r="1436" s="301" customFormat="1"/>
    <row r="1437" s="301" customFormat="1"/>
    <row r="1438" s="301" customFormat="1"/>
    <row r="1439" s="301" customFormat="1"/>
    <row r="1440" s="301" customFormat="1"/>
    <row r="1441" s="301" customFormat="1"/>
    <row r="1442" s="301" customFormat="1"/>
    <row r="1443" s="301" customFormat="1"/>
    <row r="1444" s="301" customFormat="1"/>
    <row r="1445" s="301" customFormat="1"/>
    <row r="1446" s="301" customFormat="1"/>
    <row r="1447" s="301" customFormat="1"/>
    <row r="1448" s="301" customFormat="1"/>
    <row r="1449" s="301" customFormat="1"/>
    <row r="1450" s="301" customFormat="1"/>
    <row r="1451" s="301" customFormat="1"/>
    <row r="1452" s="301" customFormat="1"/>
    <row r="1453" s="301" customFormat="1"/>
    <row r="1454" s="301" customFormat="1"/>
    <row r="1455" s="301" customFormat="1"/>
    <row r="1456" s="301" customFormat="1"/>
    <row r="1457" s="301" customFormat="1"/>
    <row r="1458" s="301" customFormat="1"/>
    <row r="1459" s="301" customFormat="1"/>
    <row r="1460" s="301" customFormat="1"/>
    <row r="1461" s="301" customFormat="1"/>
    <row r="1462" s="301" customFormat="1"/>
    <row r="1463" s="301" customFormat="1"/>
    <row r="1464" s="301" customFormat="1"/>
    <row r="1465" s="301" customFormat="1"/>
    <row r="1466" s="301" customFormat="1"/>
    <row r="1467" s="301" customFormat="1"/>
    <row r="1468" s="301" customFormat="1"/>
    <row r="1469" s="301" customFormat="1"/>
    <row r="1470" s="301" customFormat="1"/>
    <row r="1471" s="301" customFormat="1"/>
    <row r="1472" s="301" customFormat="1"/>
    <row r="1473" s="301" customFormat="1"/>
    <row r="1474" s="301" customFormat="1"/>
    <row r="1475" s="301" customFormat="1"/>
    <row r="1476" s="301" customFormat="1"/>
    <row r="1477" s="301" customFormat="1"/>
    <row r="1478" s="301" customFormat="1"/>
    <row r="1479" s="301" customFormat="1"/>
    <row r="1480" s="301" customFormat="1"/>
    <row r="1481" s="301" customFormat="1"/>
    <row r="1482" s="301" customFormat="1"/>
    <row r="1483" s="301" customFormat="1"/>
    <row r="1484" s="301" customFormat="1"/>
    <row r="1485" s="301" customFormat="1"/>
    <row r="1486" s="301" customFormat="1"/>
    <row r="1487" s="301" customFormat="1"/>
    <row r="1488" s="301" customFormat="1"/>
    <row r="1489" s="301" customFormat="1"/>
    <row r="1490" s="301" customFormat="1"/>
    <row r="1491" s="301" customFormat="1"/>
    <row r="1492" s="301" customFormat="1"/>
    <row r="1493" s="301" customFormat="1"/>
    <row r="1494" s="301" customFormat="1"/>
    <row r="1495" s="301" customFormat="1"/>
    <row r="1496" s="301" customFormat="1"/>
    <row r="1497" s="301" customFormat="1"/>
    <row r="1498" s="301" customFormat="1"/>
    <row r="1499" s="301" customFormat="1"/>
    <row r="1500" s="301" customFormat="1"/>
    <row r="1501" s="301" customFormat="1"/>
    <row r="1502" s="301" customFormat="1"/>
    <row r="1503" s="301" customFormat="1"/>
    <row r="1504" s="301" customFormat="1"/>
    <row r="1505" s="301" customFormat="1"/>
    <row r="1506" s="301" customFormat="1"/>
    <row r="1507" s="301" customFormat="1"/>
    <row r="1508" s="301" customFormat="1"/>
    <row r="1509" s="301" customFormat="1"/>
    <row r="1510" s="301" customFormat="1"/>
    <row r="1511" s="301" customFormat="1"/>
    <row r="1512" s="301" customFormat="1"/>
    <row r="1513" s="301" customFormat="1"/>
    <row r="1514" s="301" customFormat="1"/>
    <row r="1515" s="301" customFormat="1"/>
    <row r="1516" s="301" customFormat="1"/>
    <row r="1517" s="301" customFormat="1"/>
    <row r="1518" s="301" customFormat="1"/>
    <row r="1519" s="301" customFormat="1"/>
    <row r="1520" s="301" customFormat="1"/>
    <row r="1521" s="301" customFormat="1"/>
    <row r="1522" s="301" customFormat="1"/>
    <row r="1523" s="301" customFormat="1"/>
    <row r="1524" s="301" customFormat="1"/>
    <row r="1525" s="301" customFormat="1"/>
    <row r="1526" s="301" customFormat="1"/>
    <row r="1527" s="301" customFormat="1"/>
    <row r="1528" s="301" customFormat="1"/>
    <row r="1529" s="301" customFormat="1"/>
    <row r="1530" s="301" customFormat="1"/>
    <row r="1531" s="301" customFormat="1"/>
    <row r="1532" s="301" customFormat="1"/>
    <row r="1533" s="301" customFormat="1"/>
    <row r="1534" s="301" customFormat="1"/>
    <row r="1535" s="301" customFormat="1"/>
    <row r="1536" s="301" customFormat="1"/>
    <row r="1537" s="301" customFormat="1"/>
    <row r="1538" s="301" customFormat="1"/>
    <row r="1539" s="301" customFormat="1"/>
    <row r="1540" s="301" customFormat="1"/>
    <row r="1541" s="301" customFormat="1"/>
    <row r="1542" s="301" customFormat="1"/>
    <row r="1543" s="301" customFormat="1"/>
    <row r="1544" s="301" customFormat="1"/>
    <row r="1545" s="301" customFormat="1"/>
    <row r="1546" s="301" customFormat="1"/>
    <row r="1547" s="301" customFormat="1"/>
    <row r="1548" s="301" customFormat="1"/>
    <row r="1549" s="301" customFormat="1"/>
    <row r="1550" s="301" customFormat="1"/>
    <row r="1551" s="301" customFormat="1"/>
    <row r="1552" s="301" customFormat="1"/>
    <row r="1553" s="301" customFormat="1"/>
    <row r="1554" s="301" customFormat="1"/>
    <row r="1555" s="301" customFormat="1"/>
    <row r="1556" s="301" customFormat="1"/>
    <row r="1557" s="301" customFormat="1"/>
    <row r="1558" s="301" customFormat="1"/>
    <row r="1559" s="301" customFormat="1"/>
    <row r="1560" s="301" customFormat="1"/>
    <row r="1561" s="301" customFormat="1"/>
    <row r="1562" s="301" customFormat="1"/>
    <row r="1563" s="301" customFormat="1"/>
    <row r="1564" s="301" customFormat="1"/>
    <row r="1565" s="301" customFormat="1"/>
    <row r="1566" s="301" customFormat="1"/>
    <row r="1567" s="301" customFormat="1"/>
    <row r="1568" s="301" customFormat="1"/>
    <row r="1569" s="301" customFormat="1"/>
    <row r="1570" s="301" customFormat="1"/>
    <row r="1571" s="301" customFormat="1"/>
    <row r="1572" s="301" customFormat="1"/>
    <row r="1573" s="301" customFormat="1"/>
    <row r="1574" s="301" customFormat="1"/>
    <row r="1575" s="301" customFormat="1"/>
    <row r="1576" s="301" customFormat="1"/>
    <row r="1577" s="301" customFormat="1"/>
    <row r="1578" s="301" customFormat="1"/>
    <row r="1579" s="301" customFormat="1"/>
    <row r="1580" s="301" customFormat="1"/>
    <row r="1581" s="301" customFormat="1"/>
    <row r="1582" s="301" customFormat="1"/>
    <row r="1583" s="301" customFormat="1"/>
    <row r="1584" s="301" customFormat="1"/>
    <row r="1585" s="301" customFormat="1"/>
    <row r="1586" s="301" customFormat="1"/>
    <row r="1587" s="301" customFormat="1"/>
    <row r="1588" s="301" customFormat="1"/>
    <row r="1589" s="301" customFormat="1"/>
    <row r="1590" s="301" customFormat="1"/>
    <row r="1591" s="301" customFormat="1"/>
    <row r="1592" s="301" customFormat="1"/>
    <row r="1593" s="301" customFormat="1"/>
    <row r="1594" s="301" customFormat="1"/>
    <row r="1595" s="301" customFormat="1"/>
    <row r="1596" s="301" customFormat="1"/>
    <row r="1597" s="301" customFormat="1"/>
    <row r="1598" s="301" customFormat="1"/>
    <row r="1599" s="301" customFormat="1"/>
    <row r="1600" s="301" customFormat="1"/>
    <row r="1601" s="301" customFormat="1"/>
    <row r="1602" s="301" customFormat="1"/>
    <row r="1603" s="301" customFormat="1"/>
    <row r="1604" s="301" customFormat="1"/>
    <row r="1605" s="301" customFormat="1"/>
    <row r="1606" s="301" customFormat="1"/>
    <row r="1607" s="301" customFormat="1"/>
    <row r="1608" s="301" customFormat="1"/>
    <row r="1609" s="301" customFormat="1"/>
    <row r="1610" s="301" customFormat="1"/>
    <row r="1611" s="301" customFormat="1"/>
    <row r="1612" s="301" customFormat="1"/>
    <row r="1613" s="301" customFormat="1"/>
    <row r="1614" s="301" customFormat="1"/>
    <row r="1615" s="301" customFormat="1"/>
    <row r="1616" s="301" customFormat="1"/>
    <row r="1617" s="301" customFormat="1"/>
    <row r="1618" s="301" customFormat="1"/>
    <row r="1619" s="301" customFormat="1"/>
    <row r="1620" s="301" customFormat="1"/>
    <row r="1621" s="301" customFormat="1"/>
    <row r="1622" s="301" customFormat="1"/>
    <row r="1623" s="301" customFormat="1"/>
    <row r="1624" s="301" customFormat="1"/>
    <row r="1625" s="301" customFormat="1"/>
    <row r="1626" s="301" customFormat="1"/>
    <row r="1627" s="301" customFormat="1"/>
    <row r="1628" s="301" customFormat="1"/>
    <row r="1629" s="301" customFormat="1"/>
    <row r="1630" s="301" customFormat="1"/>
    <row r="1631" s="301" customFormat="1"/>
    <row r="1632" s="301" customFormat="1"/>
    <row r="1633" s="301" customFormat="1"/>
    <row r="1634" s="301" customFormat="1"/>
    <row r="1635" s="301" customFormat="1"/>
    <row r="1636" s="301" customFormat="1"/>
    <row r="1637" s="301" customFormat="1"/>
    <row r="1638" s="301" customFormat="1"/>
    <row r="1639" s="301" customFormat="1"/>
    <row r="1640" s="301" customFormat="1"/>
    <row r="1641" s="301" customFormat="1"/>
    <row r="1642" s="301" customFormat="1"/>
    <row r="1643" s="301" customFormat="1"/>
    <row r="1644" s="301" customFormat="1"/>
    <row r="1645" s="301" customFormat="1"/>
    <row r="1646" s="301" customFormat="1"/>
    <row r="1647" s="301" customFormat="1"/>
    <row r="1648" s="301" customFormat="1"/>
    <row r="1649" s="301" customFormat="1"/>
    <row r="1650" s="301" customFormat="1"/>
    <row r="1651" s="301" customFormat="1"/>
    <row r="1652" s="301" customFormat="1"/>
    <row r="1653" s="301" customFormat="1"/>
    <row r="1654" s="301" customFormat="1"/>
    <row r="1655" s="301" customFormat="1"/>
    <row r="1656" s="301" customFormat="1"/>
    <row r="1657" s="301" customFormat="1"/>
    <row r="1658" s="301" customFormat="1"/>
    <row r="1659" s="301" customFormat="1"/>
    <row r="1660" s="301" customFormat="1"/>
    <row r="1661" s="301" customFormat="1"/>
    <row r="1662" s="301" customFormat="1"/>
    <row r="1663" s="301" customFormat="1"/>
    <row r="1664" s="301" customFormat="1"/>
    <row r="1665" s="301" customFormat="1"/>
    <row r="1666" s="301" customFormat="1"/>
    <row r="1667" s="301" customFormat="1"/>
    <row r="1668" s="301" customFormat="1"/>
    <row r="1669" s="301" customFormat="1"/>
    <row r="1670" s="301" customFormat="1"/>
    <row r="1671" s="301" customFormat="1"/>
    <row r="1672" s="301" customFormat="1"/>
    <row r="1673" s="301" customFormat="1"/>
    <row r="1674" s="301" customFormat="1"/>
    <row r="1675" s="301" customFormat="1"/>
    <row r="1676" s="301" customFormat="1"/>
    <row r="1677" s="301" customFormat="1"/>
    <row r="1678" s="301" customFormat="1"/>
    <row r="1679" s="301" customFormat="1"/>
    <row r="1680" s="301" customFormat="1"/>
    <row r="1681" s="301" customFormat="1"/>
    <row r="1682" s="301" customFormat="1"/>
    <row r="1683" s="301" customFormat="1"/>
    <row r="1684" s="301" customFormat="1"/>
    <row r="1685" s="301" customFormat="1"/>
    <row r="1686" s="301" customFormat="1"/>
    <row r="1687" s="301" customFormat="1"/>
    <row r="1688" s="301" customFormat="1"/>
    <row r="1689" s="301" customFormat="1"/>
    <row r="1690" s="301" customFormat="1"/>
    <row r="1691" s="301" customFormat="1"/>
    <row r="1692" s="301" customFormat="1"/>
    <row r="1693" s="301" customFormat="1"/>
    <row r="1694" s="301" customFormat="1"/>
    <row r="1695" s="301" customFormat="1"/>
    <row r="1696" s="301" customFormat="1"/>
    <row r="1697" s="301" customFormat="1"/>
    <row r="1698" s="301" customFormat="1"/>
    <row r="1699" s="301" customFormat="1"/>
    <row r="1700" s="301" customFormat="1"/>
    <row r="1701" s="301" customFormat="1"/>
    <row r="1702" s="301" customFormat="1"/>
    <row r="1703" s="301" customFormat="1"/>
    <row r="1704" s="301" customFormat="1"/>
    <row r="1705" s="301" customFormat="1"/>
    <row r="1706" s="301" customFormat="1"/>
    <row r="1707" s="301" customFormat="1"/>
    <row r="1708" s="301" customFormat="1"/>
    <row r="1709" s="301" customFormat="1"/>
    <row r="1710" s="301" customFormat="1"/>
    <row r="1711" s="301" customFormat="1"/>
    <row r="1712" s="301" customFormat="1"/>
    <row r="1713" s="301" customFormat="1"/>
    <row r="1714" s="301" customFormat="1"/>
    <row r="1715" s="301" customFormat="1"/>
    <row r="1716" s="301" customFormat="1"/>
    <row r="1717" s="301" customFormat="1"/>
    <row r="1718" s="301" customFormat="1"/>
    <row r="1719" s="301" customFormat="1"/>
    <row r="1720" s="301" customFormat="1"/>
    <row r="1721" s="301" customFormat="1"/>
    <row r="1722" s="301" customFormat="1"/>
    <row r="1723" s="301" customFormat="1"/>
    <row r="1724" s="301" customFormat="1"/>
    <row r="1725" s="301" customFormat="1"/>
    <row r="1726" s="301" customFormat="1"/>
    <row r="1727" s="301" customFormat="1"/>
    <row r="1728" s="301" customFormat="1"/>
    <row r="1729" s="301" customFormat="1"/>
    <row r="1730" s="301" customFormat="1"/>
    <row r="1731" s="301" customFormat="1"/>
    <row r="1732" s="301" customFormat="1"/>
    <row r="1733" s="301" customFormat="1"/>
    <row r="1734" s="301" customFormat="1"/>
    <row r="1735" s="301" customFormat="1"/>
    <row r="1736" s="301" customFormat="1"/>
    <row r="1737" s="301" customFormat="1"/>
    <row r="1738" s="301" customFormat="1"/>
    <row r="1739" s="301" customFormat="1"/>
    <row r="1740" s="301" customFormat="1"/>
    <row r="1741" s="301" customFormat="1"/>
    <row r="1742" s="301" customFormat="1"/>
    <row r="1743" s="301" customFormat="1"/>
    <row r="1744" s="301" customFormat="1"/>
    <row r="1745" s="301" customFormat="1"/>
    <row r="1746" s="301" customFormat="1"/>
    <row r="1747" s="301" customFormat="1"/>
    <row r="1748" s="301" customFormat="1"/>
    <row r="1749" s="301" customFormat="1"/>
    <row r="1750" s="301" customFormat="1"/>
    <row r="1751" s="301" customFormat="1"/>
    <row r="1752" s="301" customFormat="1"/>
    <row r="1753" s="301" customFormat="1"/>
    <row r="1754" s="301" customFormat="1"/>
    <row r="1755" s="301" customFormat="1"/>
    <row r="1756" s="301" customFormat="1"/>
    <row r="1757" s="301" customFormat="1"/>
    <row r="1758" s="301" customFormat="1"/>
    <row r="1759" s="301" customFormat="1"/>
    <row r="1760" s="301" customFormat="1"/>
    <row r="1761" s="301" customFormat="1"/>
    <row r="1762" s="301" customFormat="1"/>
    <row r="1763" s="301" customFormat="1"/>
    <row r="1764" s="301" customFormat="1"/>
    <row r="1765" s="301" customFormat="1"/>
    <row r="1766" s="301" customFormat="1"/>
    <row r="1767" s="301" customFormat="1"/>
    <row r="1768" s="301" customFormat="1"/>
    <row r="1769" s="301" customFormat="1"/>
    <row r="1770" s="301" customFormat="1"/>
    <row r="1771" s="301" customFormat="1"/>
    <row r="1772" s="301" customFormat="1"/>
    <row r="1773" s="301" customFormat="1"/>
    <row r="1774" s="301" customFormat="1"/>
    <row r="1775" s="301" customFormat="1"/>
    <row r="1776" s="301" customFormat="1"/>
    <row r="1777" s="301" customFormat="1"/>
    <row r="1778" s="301" customFormat="1"/>
    <row r="1779" s="301" customFormat="1"/>
    <row r="1780" s="301" customFormat="1"/>
    <row r="1781" s="301" customFormat="1"/>
    <row r="1782" s="301" customFormat="1"/>
    <row r="1783" s="301" customFormat="1"/>
    <row r="1784" s="301" customFormat="1"/>
    <row r="1785" s="301" customFormat="1"/>
    <row r="1786" s="301" customFormat="1"/>
    <row r="1787" s="301" customFormat="1"/>
    <row r="1788" s="301" customFormat="1"/>
    <row r="1789" s="301" customFormat="1"/>
    <row r="1790" s="301" customFormat="1"/>
    <row r="1791" s="301" customFormat="1"/>
    <row r="1792" s="301" customFormat="1"/>
    <row r="1793" s="301" customFormat="1"/>
    <row r="1794" s="301" customFormat="1"/>
    <row r="1795" s="301" customFormat="1"/>
    <row r="1796" s="301" customFormat="1"/>
    <row r="1797" s="301" customFormat="1"/>
    <row r="1798" s="301" customFormat="1"/>
    <row r="1799" s="301" customFormat="1"/>
    <row r="1800" s="301" customFormat="1"/>
    <row r="1801" s="301" customFormat="1"/>
    <row r="1802" s="301" customFormat="1"/>
    <row r="1803" s="301" customFormat="1"/>
    <row r="1804" s="301" customFormat="1"/>
    <row r="1805" s="301" customFormat="1"/>
    <row r="1806" s="301" customFormat="1"/>
    <row r="1807" s="301" customFormat="1"/>
    <row r="1808" s="301" customFormat="1"/>
    <row r="1809" s="301" customFormat="1"/>
    <row r="1810" s="301" customFormat="1"/>
    <row r="1811" s="301" customFormat="1"/>
    <row r="1812" s="301" customFormat="1"/>
    <row r="1813" s="301" customFormat="1"/>
    <row r="1814" s="301" customFormat="1"/>
    <row r="1815" s="301" customFormat="1"/>
    <row r="1816" s="301" customFormat="1"/>
    <row r="1817" s="301" customFormat="1"/>
    <row r="1818" s="301" customFormat="1"/>
    <row r="1819" s="301" customFormat="1"/>
    <row r="1820" s="301" customFormat="1"/>
    <row r="1821" s="301" customFormat="1"/>
    <row r="1822" s="301" customFormat="1"/>
    <row r="1823" s="301" customFormat="1"/>
    <row r="1824" s="301" customFormat="1"/>
    <row r="1825" s="301" customFormat="1"/>
    <row r="1826" s="301" customFormat="1"/>
    <row r="1827" s="301" customFormat="1"/>
    <row r="1828" s="301" customFormat="1"/>
    <row r="1829" s="301" customFormat="1"/>
    <row r="1830" s="301" customFormat="1"/>
    <row r="1831" s="301" customFormat="1"/>
    <row r="1832" s="301" customFormat="1"/>
    <row r="1833" s="301" customFormat="1"/>
    <row r="1834" s="301" customFormat="1"/>
    <row r="1835" s="301" customFormat="1"/>
    <row r="1836" s="301" customFormat="1"/>
    <row r="1837" s="301" customFormat="1"/>
    <row r="1838" s="301" customFormat="1"/>
    <row r="1839" s="301" customFormat="1"/>
    <row r="1840" s="301" customFormat="1"/>
    <row r="1841" s="301" customFormat="1"/>
    <row r="1842" s="301" customFormat="1"/>
    <row r="1843" s="301" customFormat="1"/>
    <row r="1844" s="301" customFormat="1"/>
    <row r="1845" s="301" customFormat="1"/>
    <row r="1846" s="301" customFormat="1"/>
    <row r="1847" s="301" customFormat="1"/>
    <row r="1848" s="301" customFormat="1"/>
    <row r="1849" s="301" customFormat="1"/>
    <row r="1850" s="301" customFormat="1"/>
    <row r="1851" s="301" customFormat="1"/>
    <row r="1852" s="301" customFormat="1"/>
    <row r="1853" s="301" customFormat="1"/>
    <row r="1854" s="301" customFormat="1"/>
    <row r="1855" s="301" customFormat="1"/>
    <row r="1856" s="301" customFormat="1"/>
    <row r="1857" s="301" customFormat="1"/>
    <row r="1858" s="301" customFormat="1"/>
    <row r="1859" s="301" customFormat="1"/>
    <row r="1860" s="301" customFormat="1"/>
    <row r="1861" s="301" customFormat="1"/>
    <row r="1862" s="301" customFormat="1"/>
    <row r="1863" s="301" customFormat="1"/>
    <row r="1864" s="301" customFormat="1"/>
    <row r="1865" s="301" customFormat="1"/>
    <row r="1866" s="301" customFormat="1"/>
    <row r="1867" s="301" customFormat="1"/>
    <row r="1868" s="301" customFormat="1"/>
    <row r="1869" s="301" customFormat="1"/>
    <row r="1870" s="301" customFormat="1"/>
    <row r="1871" s="301" customFormat="1"/>
    <row r="1872" s="301" customFormat="1"/>
    <row r="1873" s="301" customFormat="1"/>
    <row r="1874" s="301" customFormat="1"/>
    <row r="1875" s="301" customFormat="1"/>
    <row r="1876" s="301" customFormat="1"/>
    <row r="1877" s="301" customFormat="1"/>
    <row r="1878" s="301" customFormat="1"/>
    <row r="1879" s="301" customFormat="1"/>
    <row r="1880" s="301" customFormat="1"/>
    <row r="1881" s="301" customFormat="1"/>
    <row r="1882" s="301" customFormat="1"/>
    <row r="1883" s="301" customFormat="1"/>
    <row r="1884" s="301" customFormat="1"/>
    <row r="1885" s="301" customFormat="1"/>
    <row r="1886" s="301" customFormat="1"/>
    <row r="1887" s="301" customFormat="1"/>
    <row r="1888" s="301" customFormat="1"/>
    <row r="1889" s="301" customFormat="1"/>
    <row r="1890" s="301" customFormat="1"/>
    <row r="1891" s="301" customFormat="1"/>
    <row r="1892" s="301" customFormat="1"/>
    <row r="1893" s="301" customFormat="1"/>
    <row r="1894" s="301" customFormat="1"/>
    <row r="1895" s="301" customFormat="1"/>
    <row r="1896" s="301" customFormat="1"/>
    <row r="1897" s="301" customFormat="1"/>
    <row r="1898" s="301" customFormat="1"/>
    <row r="1899" s="301" customFormat="1"/>
    <row r="1900" s="301" customFormat="1"/>
    <row r="1901" s="301" customFormat="1"/>
    <row r="1902" s="301" customFormat="1"/>
    <row r="1903" s="301" customFormat="1"/>
    <row r="1904" s="301" customFormat="1"/>
    <row r="1905" s="301" customFormat="1"/>
    <row r="1906" s="301" customFormat="1"/>
    <row r="1907" s="301" customFormat="1"/>
    <row r="1908" s="301" customFormat="1"/>
    <row r="1909" s="301" customFormat="1"/>
    <row r="1910" s="301" customFormat="1"/>
    <row r="1911" s="301" customFormat="1"/>
    <row r="1912" s="301" customFormat="1"/>
    <row r="1913" s="301" customFormat="1"/>
    <row r="1914" s="301" customFormat="1"/>
    <row r="1915" s="301" customFormat="1"/>
    <row r="1916" s="301" customFormat="1"/>
    <row r="1917" s="301" customFormat="1"/>
    <row r="1918" s="301" customFormat="1"/>
    <row r="1919" s="301" customFormat="1"/>
    <row r="1920" s="301" customFormat="1"/>
    <row r="1921" s="301" customFormat="1"/>
    <row r="1922" s="301" customFormat="1"/>
    <row r="1923" s="301" customFormat="1"/>
    <row r="1924" s="301" customFormat="1"/>
    <row r="1925" s="301" customFormat="1"/>
    <row r="1926" s="301" customFormat="1"/>
    <row r="1927" s="301" customFormat="1"/>
    <row r="1928" s="301" customFormat="1"/>
    <row r="1929" s="301" customFormat="1"/>
    <row r="1930" s="301" customFormat="1"/>
    <row r="1931" s="301" customFormat="1"/>
    <row r="1932" s="301" customFormat="1"/>
    <row r="1933" s="301" customFormat="1"/>
    <row r="1934" s="301" customFormat="1"/>
    <row r="1935" s="301" customFormat="1"/>
    <row r="1936" s="301" customFormat="1"/>
    <row r="1937" s="301" customFormat="1"/>
    <row r="1938" s="301" customFormat="1"/>
    <row r="1939" s="301" customFormat="1"/>
    <row r="1940" s="301" customFormat="1"/>
    <row r="1941" s="301" customFormat="1"/>
    <row r="1942" s="301" customFormat="1"/>
    <row r="1943" s="301" customFormat="1"/>
    <row r="1944" s="301" customFormat="1"/>
    <row r="1945" s="301" customFormat="1"/>
    <row r="1946" s="301" customFormat="1"/>
    <row r="1947" s="301" customFormat="1"/>
    <row r="1948" s="301" customFormat="1"/>
    <row r="1949" s="301" customFormat="1"/>
    <row r="1950" s="301" customFormat="1"/>
    <row r="1951" s="301" customFormat="1"/>
    <row r="1952" s="301" customFormat="1"/>
    <row r="1953" s="301" customFormat="1"/>
    <row r="1954" s="301" customFormat="1"/>
    <row r="1955" s="301" customFormat="1"/>
    <row r="1956" s="301" customFormat="1"/>
    <row r="1957" s="301" customFormat="1"/>
    <row r="1958" s="301" customFormat="1"/>
    <row r="1959" s="301" customFormat="1"/>
    <row r="1960" s="301" customFormat="1"/>
    <row r="1961" s="301" customFormat="1"/>
    <row r="1962" s="301" customFormat="1"/>
    <row r="1963" s="301" customFormat="1"/>
    <row r="1964" s="301" customFormat="1"/>
    <row r="1965" s="301" customFormat="1"/>
    <row r="1966" s="301" customFormat="1"/>
    <row r="1967" s="301" customFormat="1"/>
    <row r="1968" s="301" customFormat="1"/>
    <row r="1969" s="301" customFormat="1"/>
    <row r="1970" s="301" customFormat="1"/>
    <row r="1971" s="301" customFormat="1"/>
    <row r="1972" s="301" customFormat="1"/>
    <row r="1973" s="301" customFormat="1"/>
    <row r="1974" s="301" customFormat="1"/>
    <row r="1975" s="301" customFormat="1"/>
    <row r="1976" s="301" customFormat="1"/>
    <row r="1977" s="301" customFormat="1"/>
    <row r="1978" s="301" customFormat="1"/>
    <row r="1979" s="301" customFormat="1"/>
    <row r="1980" s="301" customFormat="1"/>
    <row r="1981" s="301" customFormat="1"/>
    <row r="1982" s="301" customFormat="1"/>
    <row r="1983" s="301" customFormat="1"/>
    <row r="1984" s="301" customFormat="1"/>
    <row r="1985" s="301" customFormat="1"/>
    <row r="1986" s="301" customFormat="1"/>
    <row r="1987" s="301" customFormat="1"/>
    <row r="1988" s="301" customFormat="1"/>
    <row r="1989" s="301" customFormat="1"/>
    <row r="1990" s="301" customFormat="1"/>
    <row r="1991" s="301" customFormat="1"/>
    <row r="1992" s="301" customFormat="1"/>
    <row r="1993" s="301" customFormat="1"/>
    <row r="1994" s="301" customFormat="1"/>
    <row r="1995" s="301" customFormat="1"/>
    <row r="1996" s="301" customFormat="1"/>
    <row r="1997" s="301" customFormat="1"/>
    <row r="1998" s="301" customFormat="1"/>
    <row r="1999" s="301" customFormat="1"/>
    <row r="2000" s="301" customFormat="1"/>
    <row r="2001" s="301" customFormat="1"/>
    <row r="2002" s="301" customFormat="1"/>
    <row r="2003" s="301" customFormat="1"/>
    <row r="2004" s="301" customFormat="1"/>
    <row r="2005" s="301" customFormat="1"/>
    <row r="2006" s="301" customFormat="1"/>
    <row r="2007" s="301" customFormat="1"/>
    <row r="2008" s="301" customFormat="1"/>
    <row r="2009" s="301" customFormat="1"/>
    <row r="2010" s="301" customFormat="1"/>
    <row r="2011" s="301" customFormat="1"/>
    <row r="2012" s="301" customFormat="1"/>
    <row r="2013" s="301" customFormat="1"/>
    <row r="2014" s="301" customFormat="1"/>
    <row r="2015" s="301" customFormat="1"/>
    <row r="2016" s="301" customFormat="1"/>
    <row r="2017" s="301" customFormat="1"/>
    <row r="2018" s="301" customFormat="1"/>
    <row r="2019" s="301" customFormat="1"/>
    <row r="2020" s="301" customFormat="1"/>
    <row r="2021" s="301" customFormat="1"/>
    <row r="2022" s="301" customFormat="1"/>
    <row r="2023" s="301" customFormat="1"/>
    <row r="2024" s="301" customFormat="1"/>
    <row r="2025" s="301" customFormat="1"/>
    <row r="2026" s="301" customFormat="1"/>
    <row r="2027" s="301" customFormat="1"/>
    <row r="2028" s="301" customFormat="1"/>
    <row r="2029" s="301" customFormat="1"/>
    <row r="2030" s="301" customFormat="1"/>
    <row r="2031" s="301" customFormat="1"/>
    <row r="2032" s="301" customFormat="1"/>
    <row r="2033" s="301" customFormat="1"/>
    <row r="2034" s="301" customFormat="1"/>
    <row r="2035" s="301" customFormat="1"/>
    <row r="2036" s="301" customFormat="1"/>
    <row r="2037" s="301" customFormat="1"/>
    <row r="2038" s="301" customFormat="1"/>
    <row r="2039" s="301" customFormat="1"/>
    <row r="2040" s="301" customFormat="1"/>
    <row r="2041" s="301" customFormat="1"/>
    <row r="2042" s="301" customFormat="1"/>
    <row r="2043" s="301" customFormat="1"/>
    <row r="2044" s="301" customFormat="1"/>
    <row r="2045" s="301" customFormat="1"/>
    <row r="2046" s="301" customFormat="1"/>
    <row r="2047" s="301" customFormat="1"/>
    <row r="2048" s="301" customFormat="1"/>
    <row r="2049" s="301" customFormat="1"/>
    <row r="2050" s="301" customFormat="1"/>
    <row r="2051" s="301" customFormat="1"/>
    <row r="2052" s="301" customFormat="1"/>
    <row r="2053" s="301" customFormat="1"/>
    <row r="2054" s="301" customFormat="1"/>
    <row r="2055" s="301" customFormat="1"/>
    <row r="2056" s="301" customFormat="1"/>
    <row r="2057" s="301" customFormat="1"/>
    <row r="2058" s="301" customFormat="1"/>
    <row r="2059" s="301" customFormat="1"/>
    <row r="2060" s="301" customFormat="1"/>
    <row r="2061" s="301" customFormat="1"/>
    <row r="2062" s="301" customFormat="1"/>
    <row r="2063" s="301" customFormat="1"/>
    <row r="2064" s="301" customFormat="1"/>
    <row r="2065" s="301" customFormat="1"/>
    <row r="2066" s="301" customFormat="1"/>
    <row r="2067" s="301" customFormat="1"/>
    <row r="2068" s="301" customFormat="1"/>
    <row r="2069" s="301" customFormat="1"/>
    <row r="2070" s="301" customFormat="1"/>
    <row r="2071" s="301" customFormat="1"/>
    <row r="2072" s="301" customFormat="1"/>
    <row r="2073" s="301" customFormat="1"/>
    <row r="2074" s="301" customFormat="1"/>
    <row r="2075" s="301" customFormat="1"/>
    <row r="2076" s="301" customFormat="1"/>
    <row r="2077" s="301" customFormat="1"/>
    <row r="2078" s="301" customFormat="1"/>
    <row r="2079" s="301" customFormat="1"/>
    <row r="2080" s="301" customFormat="1"/>
    <row r="2081" s="301" customFormat="1"/>
    <row r="2082" s="301" customFormat="1"/>
    <row r="2083" s="301" customFormat="1"/>
    <row r="2084" s="301" customFormat="1"/>
    <row r="2085" s="301" customFormat="1"/>
    <row r="2086" s="301" customFormat="1"/>
    <row r="2087" s="301" customFormat="1"/>
    <row r="2088" s="301" customFormat="1"/>
    <row r="2089" s="301" customFormat="1"/>
    <row r="2090" s="301" customFormat="1"/>
    <row r="2091" s="301" customFormat="1"/>
    <row r="2092" s="301" customFormat="1"/>
    <row r="2093" s="301" customFormat="1"/>
    <row r="2094" s="301" customFormat="1"/>
    <row r="2095" s="301" customFormat="1"/>
    <row r="2096" s="301" customFormat="1"/>
    <row r="2097" s="301" customFormat="1"/>
    <row r="2098" s="301" customFormat="1"/>
    <row r="2099" s="301" customFormat="1"/>
    <row r="2100" s="301" customFormat="1"/>
    <row r="2101" s="301" customFormat="1"/>
    <row r="2102" s="301" customFormat="1"/>
    <row r="2103" s="301" customFormat="1"/>
    <row r="2104" s="301" customFormat="1"/>
    <row r="2105" s="301" customFormat="1"/>
    <row r="2106" s="301" customFormat="1"/>
    <row r="2107" s="301" customFormat="1"/>
    <row r="2108" s="301" customFormat="1"/>
    <row r="2109" s="301" customFormat="1"/>
    <row r="2110" s="301" customFormat="1"/>
    <row r="2111" s="301" customFormat="1"/>
    <row r="2112" s="301" customFormat="1"/>
    <row r="2113" s="301" customFormat="1"/>
    <row r="2114" s="301" customFormat="1"/>
    <row r="2115" s="301" customFormat="1"/>
    <row r="2116" s="301" customFormat="1"/>
    <row r="2117" s="301" customFormat="1"/>
    <row r="2118" s="301" customFormat="1"/>
    <row r="2119" s="301" customFormat="1"/>
    <row r="2120" s="301" customFormat="1"/>
    <row r="2121" s="301" customFormat="1"/>
    <row r="2122" s="301" customFormat="1"/>
    <row r="2123" s="301" customFormat="1"/>
    <row r="2124" s="301" customFormat="1"/>
    <row r="2125" s="301" customFormat="1"/>
    <row r="2126" s="301" customFormat="1"/>
    <row r="2127" s="301" customFormat="1"/>
    <row r="2128" s="301" customFormat="1"/>
    <row r="2129" s="301" customFormat="1"/>
    <row r="2130" s="301" customFormat="1"/>
    <row r="2131" s="301" customFormat="1"/>
    <row r="2132" s="301" customFormat="1"/>
    <row r="2133" s="301" customFormat="1"/>
    <row r="2134" s="301" customFormat="1"/>
    <row r="2135" s="301" customFormat="1"/>
    <row r="2136" s="301" customFormat="1"/>
    <row r="2137" s="301" customFormat="1"/>
    <row r="2138" s="301" customFormat="1"/>
    <row r="2139" s="301" customFormat="1"/>
    <row r="2140" s="301" customFormat="1"/>
    <row r="2141" s="301" customFormat="1"/>
    <row r="2142" s="301" customFormat="1"/>
    <row r="2143" s="301" customFormat="1"/>
    <row r="2144" s="301" customFormat="1"/>
    <row r="2145" s="301" customFormat="1"/>
    <row r="2146" s="301" customFormat="1"/>
    <row r="2147" s="301" customFormat="1"/>
    <row r="2148" s="301" customFormat="1"/>
    <row r="2149" s="301" customFormat="1"/>
    <row r="2150" s="301" customFormat="1"/>
    <row r="2151" s="301" customFormat="1"/>
    <row r="2152" s="301" customFormat="1"/>
    <row r="2153" s="301" customFormat="1"/>
    <row r="2154" s="301" customFormat="1"/>
    <row r="2155" s="301" customFormat="1"/>
    <row r="2156" s="301" customFormat="1"/>
    <row r="2157" s="301" customFormat="1"/>
    <row r="2158" s="301" customFormat="1"/>
    <row r="2159" s="301" customFormat="1"/>
    <row r="2160" s="301" customFormat="1"/>
    <row r="2161" s="301" customFormat="1"/>
    <row r="2162" s="301" customFormat="1"/>
    <row r="2163" s="301" customFormat="1"/>
    <row r="2164" s="301" customFormat="1"/>
    <row r="2165" s="301" customFormat="1"/>
    <row r="2166" s="301" customFormat="1"/>
    <row r="2167" s="301" customFormat="1"/>
    <row r="2168" s="301" customFormat="1"/>
    <row r="2169" s="301" customFormat="1"/>
    <row r="2170" s="301" customFormat="1"/>
    <row r="2171" s="301" customFormat="1"/>
    <row r="2172" s="301" customFormat="1"/>
    <row r="2173" s="301" customFormat="1"/>
    <row r="2174" s="301" customFormat="1"/>
    <row r="2175" s="301" customFormat="1"/>
    <row r="2176" s="301" customFormat="1"/>
    <row r="2177" s="301" customFormat="1"/>
    <row r="2178" s="301" customFormat="1"/>
    <row r="2179" s="301" customFormat="1"/>
    <row r="2180" s="301" customFormat="1"/>
    <row r="2181" s="301" customFormat="1"/>
    <row r="2182" s="301" customFormat="1"/>
    <row r="2183" s="301" customFormat="1"/>
    <row r="2184" s="301" customFormat="1"/>
    <row r="2185" s="301" customFormat="1"/>
    <row r="2186" s="301" customFormat="1"/>
    <row r="2187" s="301" customFormat="1"/>
    <row r="2188" s="301" customFormat="1"/>
    <row r="2189" s="301" customFormat="1"/>
    <row r="2190" s="301" customFormat="1"/>
    <row r="2191" s="301" customFormat="1"/>
    <row r="2192" s="301" customFormat="1"/>
    <row r="2193" s="301" customFormat="1"/>
    <row r="2194" s="301" customFormat="1"/>
    <row r="2195" s="301" customFormat="1"/>
    <row r="2196" s="301" customFormat="1"/>
    <row r="2197" s="301" customFormat="1"/>
    <row r="2198" s="301" customFormat="1"/>
    <row r="2199" s="301" customFormat="1"/>
    <row r="2200" s="301" customFormat="1"/>
    <row r="2201" s="301" customFormat="1"/>
    <row r="2202" s="301" customFormat="1"/>
    <row r="2203" s="301" customFormat="1"/>
    <row r="2204" s="301" customFormat="1"/>
    <row r="2205" s="301" customFormat="1"/>
    <row r="2206" s="301" customFormat="1"/>
    <row r="2207" s="301" customFormat="1"/>
    <row r="2208" s="301" customFormat="1"/>
    <row r="2209" s="301" customFormat="1"/>
    <row r="2210" s="301" customFormat="1"/>
    <row r="2211" s="301" customFormat="1"/>
    <row r="2212" s="301" customFormat="1"/>
    <row r="2213" s="301" customFormat="1"/>
    <row r="2214" s="301" customFormat="1"/>
    <row r="2215" s="301" customFormat="1"/>
    <row r="2216" s="301" customFormat="1"/>
    <row r="2217" s="301" customFormat="1"/>
    <row r="2218" s="301" customFormat="1"/>
    <row r="2219" s="301" customFormat="1"/>
    <row r="2220" s="301" customFormat="1"/>
    <row r="2221" s="301" customFormat="1"/>
    <row r="2222" s="301" customFormat="1"/>
    <row r="2223" s="301" customFormat="1"/>
    <row r="2224" s="301" customFormat="1"/>
    <row r="2225" s="301" customFormat="1"/>
    <row r="2226" s="301" customFormat="1"/>
    <row r="2227" s="301" customFormat="1"/>
    <row r="2228" s="301" customFormat="1"/>
    <row r="2229" s="301" customFormat="1"/>
    <row r="2230" s="301" customFormat="1"/>
    <row r="2231" s="301" customFormat="1"/>
    <row r="2232" s="301" customFormat="1"/>
    <row r="2233" s="301" customFormat="1"/>
    <row r="2234" s="301" customFormat="1"/>
    <row r="2235" s="301" customFormat="1"/>
    <row r="2236" s="301" customFormat="1"/>
    <row r="2237" s="301" customFormat="1"/>
    <row r="2238" s="301" customFormat="1"/>
    <row r="2239" s="301" customFormat="1"/>
    <row r="2240" s="301" customFormat="1"/>
    <row r="2241" s="301" customFormat="1"/>
    <row r="2242" s="301" customFormat="1"/>
    <row r="2243" s="301" customFormat="1"/>
    <row r="2244" s="301" customFormat="1"/>
    <row r="2245" s="301" customFormat="1"/>
    <row r="2246" s="301" customFormat="1"/>
    <row r="2247" s="301" customFormat="1"/>
    <row r="2248" s="301" customFormat="1"/>
    <row r="2249" s="301" customFormat="1"/>
    <row r="2250" s="301" customFormat="1"/>
    <row r="2251" s="301" customFormat="1"/>
    <row r="2252" s="301" customFormat="1"/>
    <row r="2253" s="301" customFormat="1"/>
    <row r="2254" s="301" customFormat="1"/>
    <row r="2255" s="301" customFormat="1"/>
    <row r="2256" s="301" customFormat="1"/>
    <row r="2257" s="301" customFormat="1"/>
    <row r="2258" s="301" customFormat="1"/>
    <row r="2259" s="301" customFormat="1"/>
    <row r="2260" s="301" customFormat="1"/>
    <row r="2261" s="301" customFormat="1"/>
    <row r="2262" s="301" customFormat="1"/>
    <row r="2263" s="301" customFormat="1"/>
    <row r="2264" s="301" customFormat="1"/>
    <row r="2265" s="301" customFormat="1"/>
    <row r="2266" s="301" customFormat="1"/>
    <row r="2267" s="301" customFormat="1"/>
    <row r="2268" s="301" customFormat="1"/>
    <row r="2269" s="301" customFormat="1"/>
    <row r="2270" s="301" customFormat="1"/>
    <row r="2271" s="301" customFormat="1"/>
    <row r="2272" s="301" customFormat="1"/>
    <row r="2273" s="301" customFormat="1"/>
    <row r="2274" s="301" customFormat="1"/>
    <row r="2275" s="301" customFormat="1"/>
    <row r="2276" s="301" customFormat="1"/>
    <row r="2277" s="301" customFormat="1"/>
    <row r="2278" s="301" customFormat="1"/>
    <row r="2279" s="301" customFormat="1"/>
    <row r="2280" s="301" customFormat="1"/>
    <row r="2281" s="301" customFormat="1"/>
    <row r="2282" s="301" customFormat="1"/>
    <row r="2283" s="301" customFormat="1"/>
    <row r="2284" s="301" customFormat="1"/>
    <row r="2285" s="301" customFormat="1"/>
    <row r="2286" s="301" customFormat="1"/>
    <row r="2287" s="301" customFormat="1"/>
    <row r="2288" s="301" customFormat="1"/>
    <row r="2289" s="301" customFormat="1"/>
    <row r="2290" s="301" customFormat="1"/>
    <row r="2291" s="301" customFormat="1"/>
    <row r="2292" s="301" customFormat="1"/>
    <row r="2293" s="301" customFormat="1"/>
    <row r="2294" s="301" customFormat="1"/>
    <row r="2295" s="301" customFormat="1"/>
    <row r="2296" s="301" customFormat="1"/>
    <row r="2297" s="301" customFormat="1"/>
    <row r="2298" s="301" customFormat="1"/>
    <row r="2299" s="301" customFormat="1"/>
    <row r="2300" s="301" customFormat="1"/>
    <row r="2301" s="301" customFormat="1"/>
    <row r="2302" s="301" customFormat="1"/>
    <row r="2303" s="301" customFormat="1"/>
    <row r="2304" s="301" customFormat="1"/>
    <row r="2305" s="301" customFormat="1"/>
    <row r="2306" s="301" customFormat="1"/>
    <row r="2307" s="301" customFormat="1"/>
    <row r="2308" s="301" customFormat="1"/>
    <row r="2309" s="301" customFormat="1"/>
    <row r="2310" s="301" customFormat="1"/>
    <row r="2311" s="301" customFormat="1"/>
    <row r="2312" s="301" customFormat="1"/>
    <row r="2313" s="301" customFormat="1"/>
    <row r="2314" s="301" customFormat="1"/>
    <row r="2315" s="301" customFormat="1"/>
    <row r="2316" s="301" customFormat="1"/>
    <row r="2317" s="301" customFormat="1"/>
    <row r="2318" s="301" customFormat="1"/>
    <row r="2319" s="301" customFormat="1"/>
    <row r="2320" s="301" customFormat="1"/>
    <row r="2321" s="301" customFormat="1"/>
    <row r="2322" s="301" customFormat="1"/>
    <row r="2323" s="301" customFormat="1"/>
    <row r="2324" s="301" customFormat="1"/>
    <row r="2325" s="301" customFormat="1"/>
    <row r="2326" s="301" customFormat="1"/>
    <row r="2327" s="301" customFormat="1"/>
    <row r="2328" s="301" customFormat="1"/>
    <row r="2329" s="301" customFormat="1"/>
    <row r="2330" s="301" customFormat="1"/>
    <row r="2331" s="301" customFormat="1"/>
    <row r="2332" s="301" customFormat="1"/>
    <row r="2333" s="301" customFormat="1"/>
    <row r="2334" s="301" customFormat="1"/>
    <row r="2335" s="301" customFormat="1"/>
    <row r="2336" s="301" customFormat="1"/>
    <row r="2337" s="301" customFormat="1"/>
    <row r="2338" s="301" customFormat="1"/>
    <row r="2339" s="301" customFormat="1"/>
    <row r="2340" s="301" customFormat="1"/>
    <row r="2341" s="301" customFormat="1"/>
    <row r="2342" s="301" customFormat="1"/>
    <row r="2343" s="301" customFormat="1"/>
    <row r="2344" s="301" customFormat="1"/>
    <row r="2345" s="301" customFormat="1"/>
    <row r="2346" s="301" customFormat="1"/>
    <row r="2347" s="301" customFormat="1"/>
    <row r="2348" s="301" customFormat="1"/>
    <row r="2349" s="301" customFormat="1"/>
    <row r="2350" s="301" customFormat="1"/>
    <row r="2351" s="301" customFormat="1"/>
    <row r="2352" s="301" customFormat="1"/>
    <row r="2353" s="301" customFormat="1"/>
    <row r="2354" s="301" customFormat="1"/>
    <row r="2355" s="301" customFormat="1"/>
    <row r="2356" s="301" customFormat="1"/>
    <row r="2357" s="301" customFormat="1"/>
    <row r="2358" s="301" customFormat="1"/>
    <row r="2359" s="301" customFormat="1"/>
    <row r="2360" s="301" customFormat="1"/>
    <row r="2361" s="301" customFormat="1"/>
    <row r="2362" s="301" customFormat="1"/>
    <row r="2363" s="301" customFormat="1"/>
    <row r="2364" s="301" customFormat="1"/>
    <row r="2365" s="301" customFormat="1"/>
    <row r="2366" s="301" customFormat="1"/>
    <row r="2367" s="301" customFormat="1"/>
    <row r="2368" s="301" customFormat="1"/>
  </sheetData>
  <mergeCells count="146">
    <mergeCell ref="A2:E4"/>
    <mergeCell ref="F2:M2"/>
    <mergeCell ref="N2:T2"/>
    <mergeCell ref="F3:M4"/>
    <mergeCell ref="N3:T3"/>
    <mergeCell ref="N4:T4"/>
    <mergeCell ref="B14:B15"/>
    <mergeCell ref="C14:C15"/>
    <mergeCell ref="B17:B26"/>
    <mergeCell ref="C17:C26"/>
    <mergeCell ref="A6:E6"/>
    <mergeCell ref="F6:M6"/>
    <mergeCell ref="A7:E7"/>
    <mergeCell ref="F7:M7"/>
    <mergeCell ref="A8:E8"/>
    <mergeCell ref="F8:M8"/>
    <mergeCell ref="A9:E9"/>
    <mergeCell ref="F9:M9"/>
    <mergeCell ref="A11:T11"/>
    <mergeCell ref="A13:L13"/>
    <mergeCell ref="M13:T13"/>
    <mergeCell ref="A14:A15"/>
    <mergeCell ref="D14:D15"/>
    <mergeCell ref="E14:E15"/>
    <mergeCell ref="F14:I14"/>
    <mergeCell ref="J14:J15"/>
    <mergeCell ref="T14:T15"/>
    <mergeCell ref="K14:K15"/>
    <mergeCell ref="L14:L15"/>
    <mergeCell ref="M14:M15"/>
    <mergeCell ref="N14:P14"/>
    <mergeCell ref="Q14:Q15"/>
    <mergeCell ref="R14:R15"/>
    <mergeCell ref="A17:A26"/>
    <mergeCell ref="A27:A33"/>
    <mergeCell ref="O32:O33"/>
    <mergeCell ref="P32:P33"/>
    <mergeCell ref="Q32:Q33"/>
    <mergeCell ref="A38:T38"/>
    <mergeCell ref="A39:T39"/>
    <mergeCell ref="A40:T40"/>
    <mergeCell ref="A41:T41"/>
    <mergeCell ref="A34:T34"/>
    <mergeCell ref="A35:T35"/>
    <mergeCell ref="A36:T36"/>
    <mergeCell ref="A37:T37"/>
    <mergeCell ref="C27:C33"/>
    <mergeCell ref="B27:B33"/>
    <mergeCell ref="M32:M33"/>
    <mergeCell ref="N32:N33"/>
    <mergeCell ref="R32:R33"/>
    <mergeCell ref="M22:M23"/>
    <mergeCell ref="N22:N23"/>
    <mergeCell ref="O22:O23"/>
    <mergeCell ref="T32:T33"/>
    <mergeCell ref="S32:S33"/>
    <mergeCell ref="D22:D23"/>
    <mergeCell ref="F22:F23"/>
    <mergeCell ref="G22:G23"/>
    <mergeCell ref="H22:H23"/>
    <mergeCell ref="I22:I23"/>
    <mergeCell ref="J22:J23"/>
    <mergeCell ref="K22:K23"/>
    <mergeCell ref="L22:L23"/>
    <mergeCell ref="D24:D25"/>
    <mergeCell ref="E24:E25"/>
    <mergeCell ref="F24:F25"/>
    <mergeCell ref="G24:G25"/>
    <mergeCell ref="H24:H25"/>
    <mergeCell ref="I24:I25"/>
    <mergeCell ref="J24:J25"/>
    <mergeCell ref="K24:K25"/>
    <mergeCell ref="L24:L25"/>
    <mergeCell ref="D26:D27"/>
    <mergeCell ref="E26:E27"/>
    <mergeCell ref="F26:F27"/>
    <mergeCell ref="G26:G27"/>
    <mergeCell ref="H26:H27"/>
    <mergeCell ref="I26:I27"/>
    <mergeCell ref="J26:J27"/>
    <mergeCell ref="K26:K27"/>
    <mergeCell ref="L26:L27"/>
    <mergeCell ref="D28:D29"/>
    <mergeCell ref="E28:E29"/>
    <mergeCell ref="F28:F29"/>
    <mergeCell ref="G28:G29"/>
    <mergeCell ref="H28:H29"/>
    <mergeCell ref="I28:I29"/>
    <mergeCell ref="J28:J29"/>
    <mergeCell ref="K28:K29"/>
    <mergeCell ref="L28:L29"/>
    <mergeCell ref="D30:D31"/>
    <mergeCell ref="E30:E31"/>
    <mergeCell ref="F30:F31"/>
    <mergeCell ref="G30:G31"/>
    <mergeCell ref="H30:H31"/>
    <mergeCell ref="I30:I31"/>
    <mergeCell ref="J30:J31"/>
    <mergeCell ref="K30:K31"/>
    <mergeCell ref="L30:L31"/>
    <mergeCell ref="D32:D33"/>
    <mergeCell ref="E32:E33"/>
    <mergeCell ref="F32:F33"/>
    <mergeCell ref="G32:G33"/>
    <mergeCell ref="H32:H33"/>
    <mergeCell ref="I32:I33"/>
    <mergeCell ref="J32:J33"/>
    <mergeCell ref="K32:K33"/>
    <mergeCell ref="L32:L33"/>
    <mergeCell ref="M30:M31"/>
    <mergeCell ref="N30:N31"/>
    <mergeCell ref="O30:O31"/>
    <mergeCell ref="P22:P23"/>
    <mergeCell ref="P24:P25"/>
    <mergeCell ref="P26:P27"/>
    <mergeCell ref="P28:P29"/>
    <mergeCell ref="P30:P31"/>
    <mergeCell ref="Q22:Q23"/>
    <mergeCell ref="Q28:Q29"/>
    <mergeCell ref="M24:M25"/>
    <mergeCell ref="N24:N25"/>
    <mergeCell ref="O24:O25"/>
    <mergeCell ref="M26:M27"/>
    <mergeCell ref="N26:N27"/>
    <mergeCell ref="O26:O27"/>
    <mergeCell ref="M28:M29"/>
    <mergeCell ref="N28:N29"/>
    <mergeCell ref="O28:O29"/>
    <mergeCell ref="R28:R29"/>
    <mergeCell ref="S28:S29"/>
    <mergeCell ref="T28:T29"/>
    <mergeCell ref="Q30:Q31"/>
    <mergeCell ref="R30:R31"/>
    <mergeCell ref="S30:S31"/>
    <mergeCell ref="T30:T31"/>
    <mergeCell ref="R22:R23"/>
    <mergeCell ref="S22:S23"/>
    <mergeCell ref="T22:T23"/>
    <mergeCell ref="Q24:Q25"/>
    <mergeCell ref="R24:R25"/>
    <mergeCell ref="S24:S25"/>
    <mergeCell ref="T24:T25"/>
    <mergeCell ref="Q26:Q27"/>
    <mergeCell ref="R26:R27"/>
    <mergeCell ref="S26:S27"/>
    <mergeCell ref="T26:T27"/>
  </mergeCells>
  <conditionalFormatting sqref="P17:P22 P24 P26 P28 P30">
    <cfRule type="containsText" dxfId="113" priority="9" stopIfTrue="1" operator="containsText" text="P">
      <formula>NOT(ISERROR(SEARCH("P",P17)))</formula>
    </cfRule>
    <cfRule type="containsText" dxfId="112" priority="10" stopIfTrue="1" operator="containsText" text="R">
      <formula>NOT(ISERROR(SEARCH("R",P17)))</formula>
    </cfRule>
    <cfRule type="containsText" dxfId="111" priority="11" operator="containsText" text="T">
      <formula>NOT(ISERROR(SEARCH("T",P17)))</formula>
    </cfRule>
    <cfRule type="iconSet" priority="12">
      <iconSet iconSet="3Symbols2">
        <cfvo type="percent" val="0"/>
        <cfvo type="percent" val="0.74"/>
        <cfvo type="percent" val="0.85"/>
      </iconSet>
    </cfRule>
  </conditionalFormatting>
  <conditionalFormatting sqref="P32">
    <cfRule type="containsText" dxfId="110" priority="13" stopIfTrue="1" operator="containsText" text="P">
      <formula>NOT(ISERROR(SEARCH("P",P32)))</formula>
    </cfRule>
    <cfRule type="containsText" dxfId="109" priority="14" stopIfTrue="1" operator="containsText" text="R">
      <formula>NOT(ISERROR(SEARCH("R",P32)))</formula>
    </cfRule>
    <cfRule type="containsText" dxfId="108" priority="15" operator="containsText" text="T">
      <formula>NOT(ISERROR(SEARCH("T",P32)))</formula>
    </cfRule>
    <cfRule type="iconSet" priority="386">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39"/>
  <sheetViews>
    <sheetView view="pageBreakPreview" zoomScale="83" zoomScaleNormal="90" zoomScaleSheetLayoutView="83" workbookViewId="0">
      <selection activeCell="A17" sqref="A17:T22"/>
    </sheetView>
  </sheetViews>
  <sheetFormatPr baseColWidth="10" defaultColWidth="11.42578125" defaultRowHeight="13.5"/>
  <cols>
    <col min="1" max="1" width="11.140625" style="1" customWidth="1"/>
    <col min="2" max="2" width="15.85546875" style="1" customWidth="1"/>
    <col min="3" max="3" width="14.140625" style="1" customWidth="1"/>
    <col min="4" max="4" width="25.85546875" style="1" customWidth="1"/>
    <col min="5" max="5" width="55.28515625" style="1" customWidth="1"/>
    <col min="6" max="6" width="6.140625" style="1" customWidth="1"/>
    <col min="7" max="7" width="5.7109375" style="1" bestFit="1" customWidth="1"/>
    <col min="8" max="8" width="5.28515625" style="1" customWidth="1"/>
    <col min="9" max="9" width="6.7109375" style="1" customWidth="1"/>
    <col min="10" max="10" width="46.7109375" style="1" customWidth="1"/>
    <col min="11" max="11" width="15.28515625" style="1" customWidth="1"/>
    <col min="12" max="12" width="25.7109375" style="1" customWidth="1"/>
    <col min="13" max="13" width="9.140625" style="1" customWidth="1"/>
    <col min="14" max="14" width="13.28515625" style="1" customWidth="1"/>
    <col min="15" max="15" width="10"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21" width="0.42578125" style="1" customWidth="1"/>
    <col min="22" max="16384" width="11.42578125" style="1"/>
  </cols>
  <sheetData>
    <row r="1" spans="1:20" ht="14.25" thickBot="1"/>
    <row r="2" spans="1:20" ht="14.25" thickBot="1">
      <c r="A2" s="917"/>
      <c r="B2" s="918"/>
      <c r="C2" s="918"/>
      <c r="D2" s="918"/>
      <c r="E2" s="919"/>
      <c r="F2" s="926" t="s">
        <v>18</v>
      </c>
      <c r="G2" s="927"/>
      <c r="H2" s="927"/>
      <c r="I2" s="927"/>
      <c r="J2" s="927"/>
      <c r="K2" s="927"/>
      <c r="L2" s="927"/>
      <c r="M2" s="928"/>
      <c r="N2" s="899" t="s">
        <v>512</v>
      </c>
      <c r="O2" s="900"/>
      <c r="P2" s="900"/>
      <c r="Q2" s="900"/>
      <c r="R2" s="900"/>
      <c r="S2" s="900"/>
      <c r="T2" s="901"/>
    </row>
    <row r="3" spans="1:20" ht="14.25" thickBot="1">
      <c r="A3" s="920"/>
      <c r="B3" s="921"/>
      <c r="C3" s="921"/>
      <c r="D3" s="921"/>
      <c r="E3" s="922"/>
      <c r="F3" s="902" t="s">
        <v>17</v>
      </c>
      <c r="G3" s="903"/>
      <c r="H3" s="903"/>
      <c r="I3" s="903"/>
      <c r="J3" s="903"/>
      <c r="K3" s="903"/>
      <c r="L3" s="903"/>
      <c r="M3" s="904"/>
      <c r="N3" s="908" t="s">
        <v>23</v>
      </c>
      <c r="O3" s="909"/>
      <c r="P3" s="909"/>
      <c r="Q3" s="909"/>
      <c r="R3" s="909"/>
      <c r="S3" s="909"/>
      <c r="T3" s="910"/>
    </row>
    <row r="4" spans="1:20" ht="14.25" thickBot="1">
      <c r="A4" s="923"/>
      <c r="B4" s="924"/>
      <c r="C4" s="924"/>
      <c r="D4" s="924"/>
      <c r="E4" s="925"/>
      <c r="F4" s="905"/>
      <c r="G4" s="906"/>
      <c r="H4" s="906"/>
      <c r="I4" s="906"/>
      <c r="J4" s="906"/>
      <c r="K4" s="906"/>
      <c r="L4" s="906"/>
      <c r="M4" s="907"/>
      <c r="N4" s="911" t="s">
        <v>8</v>
      </c>
      <c r="O4" s="912"/>
      <c r="P4" s="912"/>
      <c r="Q4" s="912"/>
      <c r="R4" s="912"/>
      <c r="S4" s="912"/>
      <c r="T4" s="913"/>
    </row>
    <row r="5" spans="1:20">
      <c r="A5" s="2"/>
      <c r="B5" s="2"/>
      <c r="C5" s="2"/>
      <c r="D5" s="2"/>
      <c r="E5" s="2"/>
      <c r="F5" s="2"/>
      <c r="G5" s="2"/>
      <c r="H5" s="2"/>
      <c r="I5" s="2"/>
      <c r="J5" s="3"/>
      <c r="K5" s="3"/>
      <c r="L5" s="4"/>
      <c r="M5" s="4"/>
      <c r="N5" s="4"/>
      <c r="O5" s="4"/>
      <c r="P5" s="4"/>
      <c r="Q5" s="4"/>
      <c r="R5" s="4"/>
      <c r="S5" s="4"/>
      <c r="T5" s="4"/>
    </row>
    <row r="6" spans="1:20">
      <c r="A6" s="872" t="s">
        <v>10</v>
      </c>
      <c r="B6" s="872"/>
      <c r="C6" s="872"/>
      <c r="D6" s="872"/>
      <c r="E6" s="872"/>
      <c r="F6" s="914" t="s">
        <v>685</v>
      </c>
      <c r="G6" s="915"/>
      <c r="H6" s="915"/>
      <c r="I6" s="915"/>
      <c r="J6" s="915"/>
      <c r="K6" s="915"/>
      <c r="L6" s="915"/>
      <c r="M6" s="916"/>
      <c r="N6" s="4"/>
      <c r="O6" s="4"/>
      <c r="P6" s="4"/>
      <c r="Q6" s="4"/>
      <c r="R6" s="4"/>
      <c r="S6" s="4"/>
      <c r="T6" s="4"/>
    </row>
    <row r="7" spans="1:20" ht="15">
      <c r="A7" s="872" t="s">
        <v>25</v>
      </c>
      <c r="B7" s="872"/>
      <c r="C7" s="872"/>
      <c r="D7" s="872"/>
      <c r="E7" s="872"/>
      <c r="F7" s="873">
        <v>2025</v>
      </c>
      <c r="G7" s="874"/>
      <c r="H7" s="874"/>
      <c r="I7" s="874"/>
      <c r="J7" s="874"/>
      <c r="K7" s="874"/>
      <c r="L7" s="874"/>
      <c r="M7" s="875"/>
      <c r="N7" s="4"/>
      <c r="O7" s="4"/>
      <c r="P7" s="4"/>
      <c r="Q7" s="4"/>
      <c r="R7" s="4"/>
      <c r="S7" s="4"/>
      <c r="T7" s="4"/>
    </row>
    <row r="8" spans="1:20" ht="15">
      <c r="A8" s="872" t="s">
        <v>6</v>
      </c>
      <c r="B8" s="872"/>
      <c r="C8" s="872"/>
      <c r="D8" s="872"/>
      <c r="E8" s="872"/>
      <c r="F8" s="873" t="s">
        <v>745</v>
      </c>
      <c r="G8" s="874"/>
      <c r="H8" s="874"/>
      <c r="I8" s="874"/>
      <c r="J8" s="874"/>
      <c r="K8" s="874"/>
      <c r="L8" s="874"/>
      <c r="M8" s="875"/>
      <c r="N8" s="4"/>
      <c r="O8" s="4"/>
      <c r="P8" s="4"/>
      <c r="Q8" s="4"/>
      <c r="R8" s="4"/>
      <c r="S8" s="4"/>
      <c r="T8" s="4"/>
    </row>
    <row r="9" spans="1:20" ht="15">
      <c r="A9" s="872" t="s">
        <v>7</v>
      </c>
      <c r="B9" s="872"/>
      <c r="C9" s="872"/>
      <c r="D9" s="872"/>
      <c r="E9" s="872"/>
      <c r="F9" s="873" t="s">
        <v>746</v>
      </c>
      <c r="G9" s="874"/>
      <c r="H9" s="874"/>
      <c r="I9" s="874"/>
      <c r="J9" s="874"/>
      <c r="K9" s="874"/>
      <c r="L9" s="874"/>
      <c r="M9" s="875"/>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76" t="s">
        <v>9</v>
      </c>
      <c r="B11" s="877"/>
      <c r="C11" s="877"/>
      <c r="D11" s="877"/>
      <c r="E11" s="877"/>
      <c r="F11" s="877"/>
      <c r="G11" s="877"/>
      <c r="H11" s="877"/>
      <c r="I11" s="877"/>
      <c r="J11" s="877"/>
      <c r="K11" s="877"/>
      <c r="L11" s="877"/>
      <c r="M11" s="877"/>
      <c r="N11" s="877"/>
      <c r="O11" s="877"/>
      <c r="P11" s="877"/>
      <c r="Q11" s="877"/>
      <c r="R11" s="877"/>
      <c r="S11" s="877"/>
      <c r="T11" s="878"/>
    </row>
    <row r="12" spans="1:20" ht="14.25" thickBot="1">
      <c r="A12" s="6"/>
      <c r="B12" s="7"/>
      <c r="C12" s="7"/>
      <c r="D12" s="163"/>
      <c r="E12" s="7"/>
      <c r="F12" s="7"/>
      <c r="G12" s="7"/>
      <c r="H12" s="7"/>
      <c r="I12" s="7"/>
      <c r="J12" s="7"/>
      <c r="K12" s="7"/>
      <c r="L12" s="7"/>
      <c r="M12" s="7"/>
      <c r="N12" s="7"/>
      <c r="O12" s="7"/>
      <c r="P12" s="7"/>
      <c r="Q12" s="7"/>
      <c r="R12" s="7"/>
      <c r="S12" s="7"/>
      <c r="T12" s="8"/>
    </row>
    <row r="13" spans="1:20" ht="14.25" thickBot="1">
      <c r="A13" s="879" t="s">
        <v>16</v>
      </c>
      <c r="B13" s="880"/>
      <c r="C13" s="880"/>
      <c r="D13" s="880"/>
      <c r="E13" s="880"/>
      <c r="F13" s="880"/>
      <c r="G13" s="880"/>
      <c r="H13" s="880"/>
      <c r="I13" s="880"/>
      <c r="J13" s="880"/>
      <c r="K13" s="880"/>
      <c r="L13" s="881"/>
      <c r="M13" s="882" t="s">
        <v>1</v>
      </c>
      <c r="N13" s="882"/>
      <c r="O13" s="882"/>
      <c r="P13" s="882"/>
      <c r="Q13" s="882"/>
      <c r="R13" s="882"/>
      <c r="S13" s="882"/>
      <c r="T13" s="883"/>
    </row>
    <row r="14" spans="1:20" ht="23.25" customHeight="1" thickBot="1">
      <c r="A14" s="888" t="s">
        <v>27</v>
      </c>
      <c r="B14" s="897" t="s">
        <v>262</v>
      </c>
      <c r="C14" s="897" t="s">
        <v>263</v>
      </c>
      <c r="D14" s="1236" t="s">
        <v>26</v>
      </c>
      <c r="E14" s="892" t="s">
        <v>19</v>
      </c>
      <c r="F14" s="894" t="s">
        <v>11</v>
      </c>
      <c r="G14" s="895"/>
      <c r="H14" s="895"/>
      <c r="I14" s="896"/>
      <c r="J14" s="884" t="s">
        <v>20</v>
      </c>
      <c r="K14" s="884" t="s">
        <v>21</v>
      </c>
      <c r="L14" s="884" t="s">
        <v>2</v>
      </c>
      <c r="M14" s="886" t="s">
        <v>22</v>
      </c>
      <c r="N14" s="863" t="s">
        <v>3</v>
      </c>
      <c r="O14" s="864"/>
      <c r="P14" s="865"/>
      <c r="Q14" s="866" t="s">
        <v>164</v>
      </c>
      <c r="R14" s="868" t="s">
        <v>5</v>
      </c>
      <c r="S14" s="10" t="s">
        <v>29</v>
      </c>
      <c r="T14" s="870" t="s">
        <v>0</v>
      </c>
    </row>
    <row r="15" spans="1:20" ht="45.75" customHeight="1" thickBot="1">
      <c r="A15" s="889"/>
      <c r="B15" s="898"/>
      <c r="C15" s="898"/>
      <c r="D15" s="1237"/>
      <c r="E15" s="893"/>
      <c r="F15" s="11" t="s">
        <v>12</v>
      </c>
      <c r="G15" s="11" t="s">
        <v>13</v>
      </c>
      <c r="H15" s="11" t="s">
        <v>14</v>
      </c>
      <c r="I15" s="11" t="s">
        <v>15</v>
      </c>
      <c r="J15" s="885"/>
      <c r="K15" s="885"/>
      <c r="L15" s="885"/>
      <c r="M15" s="887"/>
      <c r="N15" s="24" t="s">
        <v>30</v>
      </c>
      <c r="O15" s="13" t="s">
        <v>28</v>
      </c>
      <c r="P15" s="14" t="s">
        <v>31</v>
      </c>
      <c r="Q15" s="867"/>
      <c r="R15" s="869"/>
      <c r="S15" s="15"/>
      <c r="T15" s="871"/>
    </row>
    <row r="16" spans="1:20" ht="14.25" thickBot="1">
      <c r="A16" s="2"/>
      <c r="B16" s="2"/>
      <c r="C16" s="2"/>
      <c r="D16" s="2"/>
      <c r="E16" s="2"/>
      <c r="F16" s="2"/>
      <c r="G16" s="2"/>
      <c r="H16" s="2"/>
      <c r="I16" s="2"/>
      <c r="J16" s="2"/>
      <c r="K16" s="2"/>
      <c r="L16" s="16"/>
      <c r="M16" s="2"/>
      <c r="Q16" s="2"/>
      <c r="R16" s="2"/>
      <c r="S16" s="2"/>
      <c r="T16" s="2"/>
    </row>
    <row r="17" spans="1:20" s="259" customFormat="1" ht="89.25" customHeight="1">
      <c r="A17" s="1233">
        <v>1</v>
      </c>
      <c r="B17" s="1230" t="s">
        <v>269</v>
      </c>
      <c r="C17" s="1230" t="s">
        <v>331</v>
      </c>
      <c r="D17" s="1224" t="s">
        <v>877</v>
      </c>
      <c r="E17" s="447" t="s">
        <v>878</v>
      </c>
      <c r="F17" s="448">
        <v>100</v>
      </c>
      <c r="G17" s="449"/>
      <c r="H17" s="448"/>
      <c r="I17" s="448"/>
      <c r="J17" s="450" t="s">
        <v>884</v>
      </c>
      <c r="K17" s="451">
        <v>0</v>
      </c>
      <c r="L17" s="451">
        <v>0</v>
      </c>
      <c r="M17" s="452">
        <v>1</v>
      </c>
      <c r="N17" s="475">
        <f>F17-M17</f>
        <v>99</v>
      </c>
      <c r="O17" s="453">
        <f>IF(M17&lt;1,(AVERAGE(F17:I22)/M17),SUM(F17:I17)/M17)/100</f>
        <v>1</v>
      </c>
      <c r="P17" s="476" t="s">
        <v>350</v>
      </c>
      <c r="Q17" s="454">
        <v>1</v>
      </c>
      <c r="R17" s="455" t="s">
        <v>889</v>
      </c>
      <c r="S17" s="455" t="s">
        <v>890</v>
      </c>
      <c r="T17" s="456" t="s">
        <v>891</v>
      </c>
    </row>
    <row r="18" spans="1:20" s="259" customFormat="1" ht="124.5" customHeight="1">
      <c r="A18" s="1234"/>
      <c r="B18" s="1231"/>
      <c r="C18" s="1231"/>
      <c r="D18" s="1225"/>
      <c r="E18" s="477" t="s">
        <v>879</v>
      </c>
      <c r="F18" s="458">
        <v>100</v>
      </c>
      <c r="G18" s="449"/>
      <c r="H18" s="458"/>
      <c r="I18" s="448"/>
      <c r="J18" s="459" t="s">
        <v>885</v>
      </c>
      <c r="K18" s="460">
        <v>0</v>
      </c>
      <c r="L18" s="460">
        <v>0</v>
      </c>
      <c r="M18" s="478">
        <v>1</v>
      </c>
      <c r="N18" s="479"/>
      <c r="O18" s="461"/>
      <c r="P18" s="480" t="s">
        <v>350</v>
      </c>
      <c r="Q18" s="462">
        <v>1</v>
      </c>
      <c r="R18" s="463" t="s">
        <v>892</v>
      </c>
      <c r="S18" s="463" t="s">
        <v>893</v>
      </c>
      <c r="T18" s="464" t="s">
        <v>891</v>
      </c>
    </row>
    <row r="19" spans="1:20" s="259" customFormat="1" ht="124.5" customHeight="1">
      <c r="A19" s="1234"/>
      <c r="B19" s="1231"/>
      <c r="C19" s="1231"/>
      <c r="D19" s="1225"/>
      <c r="E19" s="477" t="s">
        <v>880</v>
      </c>
      <c r="F19" s="458">
        <v>100</v>
      </c>
      <c r="G19" s="449"/>
      <c r="H19" s="458"/>
      <c r="I19" s="448"/>
      <c r="J19" s="459" t="s">
        <v>886</v>
      </c>
      <c r="K19" s="460">
        <v>0</v>
      </c>
      <c r="L19" s="460">
        <v>0</v>
      </c>
      <c r="M19" s="478">
        <v>1</v>
      </c>
      <c r="N19" s="479"/>
      <c r="O19" s="461"/>
      <c r="P19" s="480" t="s">
        <v>350</v>
      </c>
      <c r="Q19" s="462">
        <v>1</v>
      </c>
      <c r="R19" s="463" t="s">
        <v>894</v>
      </c>
      <c r="S19" s="463" t="s">
        <v>895</v>
      </c>
      <c r="T19" s="464" t="s">
        <v>891</v>
      </c>
    </row>
    <row r="20" spans="1:20" s="259" customFormat="1" ht="128.25" customHeight="1">
      <c r="A20" s="1234"/>
      <c r="B20" s="1231"/>
      <c r="C20" s="1231"/>
      <c r="D20" s="1225"/>
      <c r="E20" s="477" t="s">
        <v>881</v>
      </c>
      <c r="F20" s="458">
        <v>100</v>
      </c>
      <c r="G20" s="449"/>
      <c r="H20" s="458"/>
      <c r="I20" s="448"/>
      <c r="J20" s="459" t="s">
        <v>887</v>
      </c>
      <c r="K20" s="460">
        <v>0</v>
      </c>
      <c r="L20" s="460">
        <v>0</v>
      </c>
      <c r="M20" s="478">
        <v>1</v>
      </c>
      <c r="N20" s="479"/>
      <c r="O20" s="461"/>
      <c r="P20" s="480" t="s">
        <v>350</v>
      </c>
      <c r="Q20" s="462">
        <v>1</v>
      </c>
      <c r="R20" s="463" t="s">
        <v>896</v>
      </c>
      <c r="S20" s="463" t="s">
        <v>897</v>
      </c>
      <c r="T20" s="464" t="s">
        <v>891</v>
      </c>
    </row>
    <row r="21" spans="1:20" s="259" customFormat="1" ht="138" customHeight="1">
      <c r="A21" s="1234"/>
      <c r="B21" s="1231"/>
      <c r="C21" s="1231"/>
      <c r="D21" s="1225"/>
      <c r="E21" s="477" t="s">
        <v>882</v>
      </c>
      <c r="F21" s="458">
        <v>100</v>
      </c>
      <c r="G21" s="449"/>
      <c r="H21" s="458"/>
      <c r="I21" s="448"/>
      <c r="J21" s="459" t="s">
        <v>888</v>
      </c>
      <c r="K21" s="460">
        <v>0</v>
      </c>
      <c r="L21" s="460">
        <v>0</v>
      </c>
      <c r="M21" s="478">
        <v>1</v>
      </c>
      <c r="N21" s="479"/>
      <c r="O21" s="461"/>
      <c r="P21" s="480" t="s">
        <v>350</v>
      </c>
      <c r="Q21" s="462">
        <v>1</v>
      </c>
      <c r="R21" s="463" t="s">
        <v>898</v>
      </c>
      <c r="S21" s="463" t="s">
        <v>893</v>
      </c>
      <c r="T21" s="464" t="s">
        <v>891</v>
      </c>
    </row>
    <row r="22" spans="1:20" s="259" customFormat="1" ht="126.75" customHeight="1" thickBot="1">
      <c r="A22" s="1235"/>
      <c r="B22" s="1232"/>
      <c r="C22" s="1232"/>
      <c r="D22" s="1226"/>
      <c r="E22" s="481" t="s">
        <v>883</v>
      </c>
      <c r="F22" s="465">
        <v>100</v>
      </c>
      <c r="G22" s="466"/>
      <c r="H22" s="467"/>
      <c r="I22" s="467"/>
      <c r="J22" s="468" t="s">
        <v>1182</v>
      </c>
      <c r="K22" s="469">
        <v>0</v>
      </c>
      <c r="L22" s="469">
        <v>0</v>
      </c>
      <c r="M22" s="482">
        <v>1</v>
      </c>
      <c r="N22" s="483"/>
      <c r="O22" s="470"/>
      <c r="P22" s="484" t="s">
        <v>350</v>
      </c>
      <c r="Q22" s="471">
        <v>1</v>
      </c>
      <c r="R22" s="472" t="s">
        <v>899</v>
      </c>
      <c r="S22" s="472" t="s">
        <v>893</v>
      </c>
      <c r="T22" s="473" t="s">
        <v>891</v>
      </c>
    </row>
    <row r="23" spans="1:20" ht="14.25">
      <c r="R23" s="1228"/>
      <c r="S23" s="210"/>
    </row>
    <row r="24" spans="1:20" ht="14.25">
      <c r="R24" s="1229"/>
      <c r="S24" s="210"/>
    </row>
    <row r="25" spans="1:20" ht="14.25">
      <c r="R25" s="1229"/>
      <c r="S25" s="211"/>
    </row>
    <row r="26" spans="1:20">
      <c r="R26" s="1229"/>
      <c r="S26" s="1227"/>
    </row>
    <row r="27" spans="1:20">
      <c r="R27" s="1229"/>
      <c r="S27" s="1227"/>
    </row>
    <row r="28" spans="1:20">
      <c r="R28" s="1229"/>
      <c r="S28" s="1227"/>
    </row>
    <row r="29" spans="1:20">
      <c r="R29" s="1229"/>
      <c r="S29" s="1227"/>
    </row>
    <row r="30" spans="1:20">
      <c r="R30" s="1229"/>
      <c r="S30" s="1227"/>
    </row>
    <row r="31" spans="1:20">
      <c r="R31" s="1229"/>
      <c r="S31" s="1227"/>
    </row>
    <row r="32" spans="1:20">
      <c r="R32" s="1229"/>
      <c r="S32" s="1227"/>
    </row>
    <row r="33" spans="18:19">
      <c r="R33" s="1229"/>
      <c r="S33" s="1227"/>
    </row>
    <row r="34" spans="18:19">
      <c r="R34" s="1229"/>
      <c r="S34" s="1227"/>
    </row>
    <row r="35" spans="18:19">
      <c r="R35" s="1229"/>
      <c r="S35" s="1227"/>
    </row>
    <row r="36" spans="18:19">
      <c r="R36" s="1229"/>
      <c r="S36" s="1227"/>
    </row>
    <row r="37" spans="18:19">
      <c r="R37" s="1229"/>
      <c r="S37" s="1227"/>
    </row>
    <row r="38" spans="18:19">
      <c r="R38" s="1229"/>
      <c r="S38" s="1227"/>
    </row>
    <row r="39" spans="18:19">
      <c r="R39" s="1229"/>
      <c r="S39" s="1227"/>
    </row>
  </sheetData>
  <mergeCells count="42">
    <mergeCell ref="C17:C22"/>
    <mergeCell ref="A17:A22"/>
    <mergeCell ref="B17:B22"/>
    <mergeCell ref="A2:E4"/>
    <mergeCell ref="F2:M2"/>
    <mergeCell ref="A11:T11"/>
    <mergeCell ref="A13:L13"/>
    <mergeCell ref="M13:T13"/>
    <mergeCell ref="A14:A15"/>
    <mergeCell ref="D14:D15"/>
    <mergeCell ref="N14:P14"/>
    <mergeCell ref="Q14:Q15"/>
    <mergeCell ref="E14:E15"/>
    <mergeCell ref="F14:I14"/>
    <mergeCell ref="J14:J15"/>
    <mergeCell ref="T14:T15"/>
    <mergeCell ref="N2:T2"/>
    <mergeCell ref="F3:M4"/>
    <mergeCell ref="N3:T3"/>
    <mergeCell ref="N4:T4"/>
    <mergeCell ref="A9:E9"/>
    <mergeCell ref="F9:M9"/>
    <mergeCell ref="A6:E6"/>
    <mergeCell ref="F6:M6"/>
    <mergeCell ref="A7:E7"/>
    <mergeCell ref="F7:M7"/>
    <mergeCell ref="A8:E8"/>
    <mergeCell ref="F8:M8"/>
    <mergeCell ref="K14:K15"/>
    <mergeCell ref="L14:L15"/>
    <mergeCell ref="M14:M15"/>
    <mergeCell ref="R14:R15"/>
    <mergeCell ref="B14:B15"/>
    <mergeCell ref="C14:C15"/>
    <mergeCell ref="D17:D22"/>
    <mergeCell ref="S26:S29"/>
    <mergeCell ref="S30:S33"/>
    <mergeCell ref="S34:S39"/>
    <mergeCell ref="R23:R25"/>
    <mergeCell ref="R26:R29"/>
    <mergeCell ref="R30:R33"/>
    <mergeCell ref="R34:R39"/>
  </mergeCells>
  <conditionalFormatting sqref="P17:P22">
    <cfRule type="containsText" dxfId="107" priority="5" stopIfTrue="1" operator="containsText" text="P">
      <formula>NOT(ISERROR(SEARCH("P",P17)))</formula>
    </cfRule>
    <cfRule type="containsText" dxfId="106" priority="6" stopIfTrue="1" operator="containsText" text="R">
      <formula>NOT(ISERROR(SEARCH("R",P17)))</formula>
    </cfRule>
    <cfRule type="containsText" dxfId="105" priority="7" operator="containsText" text="T">
      <formula>NOT(ISERROR(SEARCH("T",P17)))</formula>
    </cfRule>
    <cfRule type="iconSet" priority="8">
      <iconSet iconSet="3Symbols2">
        <cfvo type="percent" val="0"/>
        <cfvo type="percent" val="0.74"/>
        <cfvo type="percent" val="0.85"/>
      </iconSet>
    </cfRule>
  </conditionalFormatting>
  <pageMargins left="0.7" right="0.7" top="0.75" bottom="0.75" header="0.3" footer="0.3"/>
  <pageSetup scale="71" orientation="portrait" r:id="rId1"/>
  <colBreaks count="2" manualBreakCount="2">
    <brk id="4" max="38" man="1"/>
    <brk id="10"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22F9A-35D6-44F8-B846-9D7537E2B457}">
  <dimension ref="A1:R22"/>
  <sheetViews>
    <sheetView topLeftCell="A11" workbookViewId="0">
      <selection activeCell="C19" sqref="C19"/>
    </sheetView>
  </sheetViews>
  <sheetFormatPr baseColWidth="10" defaultRowHeight="15"/>
  <cols>
    <col min="1" max="1" width="7.42578125" customWidth="1"/>
    <col min="2" max="2" width="26.5703125" customWidth="1"/>
    <col min="3" max="3" width="39.140625" customWidth="1"/>
    <col min="4" max="4" width="5.140625" customWidth="1"/>
    <col min="5" max="5" width="6" customWidth="1"/>
    <col min="6" max="6" width="4.7109375" customWidth="1"/>
    <col min="7" max="7" width="4.85546875" customWidth="1"/>
    <col min="8" max="8" width="46" customWidth="1"/>
    <col min="9" max="9" width="14" customWidth="1"/>
    <col min="15" max="15" width="14.7109375" customWidth="1"/>
    <col min="16" max="16" width="21.42578125" customWidth="1"/>
  </cols>
  <sheetData>
    <row r="1" spans="1:18">
      <c r="A1" s="135"/>
      <c r="B1" s="135"/>
      <c r="C1" s="135"/>
      <c r="D1" s="245"/>
      <c r="E1" s="245"/>
      <c r="F1" s="245"/>
      <c r="G1" s="245"/>
      <c r="H1" s="135"/>
      <c r="I1" s="135"/>
      <c r="J1" s="135"/>
      <c r="K1" s="135"/>
      <c r="L1" s="135"/>
      <c r="M1" s="135"/>
      <c r="N1" s="135"/>
      <c r="O1" s="135"/>
      <c r="P1" s="135"/>
      <c r="Q1" s="135"/>
      <c r="R1" s="135"/>
    </row>
    <row r="2" spans="1:18" ht="15.75" thickBot="1">
      <c r="A2" s="135"/>
      <c r="B2" s="135"/>
      <c r="C2" s="135"/>
      <c r="D2" s="245"/>
      <c r="E2" s="245"/>
      <c r="F2" s="245"/>
      <c r="G2" s="245"/>
      <c r="H2" s="135"/>
      <c r="I2" s="135"/>
      <c r="J2" s="135"/>
      <c r="K2" s="135"/>
      <c r="L2" s="135"/>
      <c r="M2" s="135"/>
      <c r="N2" s="135"/>
      <c r="O2" s="135"/>
      <c r="P2" s="135"/>
      <c r="Q2" s="135"/>
      <c r="R2" s="135"/>
    </row>
    <row r="3" spans="1:18" ht="16.5" thickBot="1">
      <c r="A3" s="1020"/>
      <c r="B3" s="1021"/>
      <c r="C3" s="1022"/>
      <c r="D3" s="1032" t="s">
        <v>18</v>
      </c>
      <c r="E3" s="1033"/>
      <c r="F3" s="1033"/>
      <c r="G3" s="1033"/>
      <c r="H3" s="1033"/>
      <c r="I3" s="1033"/>
      <c r="J3" s="1033"/>
      <c r="K3" s="1263"/>
      <c r="L3" s="1032" t="s">
        <v>740</v>
      </c>
      <c r="M3" s="1033"/>
      <c r="N3" s="1033"/>
      <c r="O3" s="1033"/>
      <c r="P3" s="1033"/>
      <c r="Q3" s="1033"/>
      <c r="R3" s="1263"/>
    </row>
    <row r="4" spans="1:18" ht="16.5" thickBot="1">
      <c r="A4" s="1023"/>
      <c r="B4" s="1024"/>
      <c r="C4" s="1025"/>
      <c r="D4" s="1264" t="s">
        <v>17</v>
      </c>
      <c r="E4" s="1265"/>
      <c r="F4" s="1265"/>
      <c r="G4" s="1265"/>
      <c r="H4" s="1265"/>
      <c r="I4" s="1265"/>
      <c r="J4" s="1265"/>
      <c r="K4" s="1266"/>
      <c r="L4" s="1040" t="s">
        <v>900</v>
      </c>
      <c r="M4" s="1041"/>
      <c r="N4" s="1041"/>
      <c r="O4" s="1041"/>
      <c r="P4" s="1041"/>
      <c r="Q4" s="1041"/>
      <c r="R4" s="1270"/>
    </row>
    <row r="5" spans="1:18" ht="34.5" customHeight="1" thickBot="1">
      <c r="A5" s="1026"/>
      <c r="B5" s="1027"/>
      <c r="C5" s="1028"/>
      <c r="D5" s="1267"/>
      <c r="E5" s="1268"/>
      <c r="F5" s="1268"/>
      <c r="G5" s="1268"/>
      <c r="H5" s="1268"/>
      <c r="I5" s="1268"/>
      <c r="J5" s="1268"/>
      <c r="K5" s="1269"/>
      <c r="L5" s="1042" t="s">
        <v>8</v>
      </c>
      <c r="M5" s="1043"/>
      <c r="N5" s="1043"/>
      <c r="O5" s="1043"/>
      <c r="P5" s="1043"/>
      <c r="Q5" s="1043"/>
      <c r="R5" s="1271"/>
    </row>
    <row r="6" spans="1:18" ht="15.75" thickBot="1">
      <c r="A6" s="135"/>
      <c r="B6" s="135"/>
      <c r="C6" s="135"/>
      <c r="D6" s="245"/>
      <c r="E6" s="245"/>
      <c r="F6" s="245"/>
      <c r="G6" s="245"/>
      <c r="H6" s="136"/>
      <c r="I6" s="136"/>
      <c r="J6" s="137"/>
      <c r="K6" s="137"/>
      <c r="L6" s="137"/>
      <c r="M6" s="137"/>
      <c r="N6" s="137"/>
      <c r="O6" s="137"/>
      <c r="P6" s="137"/>
      <c r="Q6" s="137"/>
      <c r="R6" s="137"/>
    </row>
    <row r="7" spans="1:18" ht="18" thickBot="1">
      <c r="A7" s="1253" t="s">
        <v>10</v>
      </c>
      <c r="B7" s="1254"/>
      <c r="C7" s="1255"/>
      <c r="D7" s="1256" t="s">
        <v>936</v>
      </c>
      <c r="E7" s="1257"/>
      <c r="F7" s="1257"/>
      <c r="G7" s="1257"/>
      <c r="H7" s="1257"/>
      <c r="I7" s="1257"/>
      <c r="J7" s="1257"/>
      <c r="K7" s="1258"/>
      <c r="L7" s="137"/>
      <c r="M7" s="137"/>
      <c r="N7" s="137"/>
      <c r="O7" s="137"/>
      <c r="P7" s="137"/>
      <c r="Q7" s="137"/>
      <c r="R7" s="137"/>
    </row>
    <row r="8" spans="1:18" ht="15.75" thickBot="1">
      <c r="A8" s="1253" t="s">
        <v>25</v>
      </c>
      <c r="B8" s="1254"/>
      <c r="C8" s="1255"/>
      <c r="D8" s="873">
        <v>2025</v>
      </c>
      <c r="E8" s="874"/>
      <c r="F8" s="874"/>
      <c r="G8" s="874"/>
      <c r="H8" s="874"/>
      <c r="I8" s="874"/>
      <c r="J8" s="874"/>
      <c r="K8" s="875"/>
      <c r="L8" s="137"/>
      <c r="M8" s="137"/>
      <c r="N8" s="137"/>
      <c r="O8" s="137"/>
      <c r="P8" s="137"/>
      <c r="Q8" s="137"/>
      <c r="R8" s="137"/>
    </row>
    <row r="9" spans="1:18" ht="15.75" thickBot="1">
      <c r="A9" s="1253" t="s">
        <v>6</v>
      </c>
      <c r="B9" s="1254"/>
      <c r="C9" s="1255"/>
      <c r="D9" s="873" t="s">
        <v>745</v>
      </c>
      <c r="E9" s="874"/>
      <c r="F9" s="874"/>
      <c r="G9" s="874"/>
      <c r="H9" s="874"/>
      <c r="I9" s="874"/>
      <c r="J9" s="874"/>
      <c r="K9" s="875"/>
      <c r="L9" s="137"/>
      <c r="M9" s="137"/>
      <c r="N9" s="137"/>
      <c r="O9" s="137"/>
      <c r="P9" s="137"/>
      <c r="Q9" s="137"/>
      <c r="R9" s="137"/>
    </row>
    <row r="10" spans="1:18" ht="15.75" thickBot="1">
      <c r="A10" s="1259" t="s">
        <v>7</v>
      </c>
      <c r="B10" s="1260"/>
      <c r="C10" s="1261"/>
      <c r="D10" s="873" t="s">
        <v>746</v>
      </c>
      <c r="E10" s="874"/>
      <c r="F10" s="874"/>
      <c r="G10" s="874"/>
      <c r="H10" s="874"/>
      <c r="I10" s="874"/>
      <c r="J10" s="874"/>
      <c r="K10" s="875"/>
      <c r="L10" s="137"/>
      <c r="M10" s="137"/>
      <c r="N10" s="137"/>
      <c r="O10" s="137"/>
      <c r="P10" s="137"/>
      <c r="Q10" s="137"/>
      <c r="R10" s="137"/>
    </row>
    <row r="11" spans="1:18" ht="15.75" thickBot="1">
      <c r="A11" s="138"/>
      <c r="B11" s="138"/>
      <c r="C11" s="138"/>
      <c r="D11" s="246"/>
      <c r="E11" s="246"/>
      <c r="F11" s="246"/>
      <c r="G11" s="264"/>
      <c r="H11" s="136"/>
      <c r="I11" s="136"/>
      <c r="J11" s="136"/>
      <c r="K11" s="136"/>
      <c r="L11" s="137"/>
      <c r="M11" s="137"/>
      <c r="N11" s="137"/>
      <c r="O11" s="137"/>
      <c r="P11" s="137"/>
      <c r="Q11" s="137"/>
      <c r="R11" s="137"/>
    </row>
    <row r="12" spans="1:18" ht="32.25" thickBot="1">
      <c r="A12" s="1049" t="s">
        <v>9</v>
      </c>
      <c r="B12" s="1050"/>
      <c r="C12" s="1050"/>
      <c r="D12" s="1050"/>
      <c r="E12" s="1050"/>
      <c r="F12" s="1050"/>
      <c r="G12" s="1050"/>
      <c r="H12" s="1050"/>
      <c r="I12" s="1050"/>
      <c r="J12" s="1050"/>
      <c r="K12" s="1050"/>
      <c r="L12" s="1050"/>
      <c r="M12" s="1050"/>
      <c r="N12" s="1050"/>
      <c r="O12" s="1050"/>
      <c r="P12" s="1050"/>
      <c r="Q12" s="1050"/>
      <c r="R12" s="1051"/>
    </row>
    <row r="13" spans="1:18" ht="16.5" thickBot="1">
      <c r="A13" s="139"/>
      <c r="B13" s="140"/>
      <c r="C13" s="140"/>
      <c r="D13" s="247"/>
      <c r="E13" s="247"/>
      <c r="F13" s="247"/>
      <c r="G13" s="247"/>
      <c r="H13" s="140"/>
      <c r="I13" s="140"/>
      <c r="J13" s="140"/>
      <c r="K13" s="140"/>
      <c r="L13" s="140"/>
      <c r="M13" s="140"/>
      <c r="N13" s="140"/>
      <c r="O13" s="140"/>
      <c r="P13" s="140"/>
      <c r="Q13" s="140"/>
      <c r="R13" s="141"/>
    </row>
    <row r="14" spans="1:18" ht="27" thickBot="1">
      <c r="A14" s="1052" t="s">
        <v>16</v>
      </c>
      <c r="B14" s="1053"/>
      <c r="C14" s="1053"/>
      <c r="D14" s="1053"/>
      <c r="E14" s="1053"/>
      <c r="F14" s="1053"/>
      <c r="G14" s="1053"/>
      <c r="H14" s="1053"/>
      <c r="I14" s="1053"/>
      <c r="J14" s="1054"/>
      <c r="K14" s="1262" t="s">
        <v>1</v>
      </c>
      <c r="L14" s="1055"/>
      <c r="M14" s="1055"/>
      <c r="N14" s="1055"/>
      <c r="O14" s="1055"/>
      <c r="P14" s="1055"/>
      <c r="Q14" s="1055"/>
      <c r="R14" s="1056"/>
    </row>
    <row r="15" spans="1:18" ht="15.75" thickBot="1">
      <c r="A15" s="1044" t="s">
        <v>27</v>
      </c>
      <c r="B15" s="1248" t="s">
        <v>26</v>
      </c>
      <c r="C15" s="1130" t="s">
        <v>19</v>
      </c>
      <c r="D15" s="1250" t="s">
        <v>11</v>
      </c>
      <c r="E15" s="1251"/>
      <c r="F15" s="1251"/>
      <c r="G15" s="1252"/>
      <c r="H15" s="1243" t="s">
        <v>20</v>
      </c>
      <c r="I15" s="1243" t="s">
        <v>21</v>
      </c>
      <c r="J15" s="1243" t="s">
        <v>2</v>
      </c>
      <c r="K15" s="1238" t="s">
        <v>22</v>
      </c>
      <c r="L15" s="1245" t="s">
        <v>3</v>
      </c>
      <c r="M15" s="1246"/>
      <c r="N15" s="1247"/>
      <c r="O15" s="1238" t="s">
        <v>4</v>
      </c>
      <c r="P15" s="1238" t="s">
        <v>5</v>
      </c>
      <c r="Q15" s="263" t="s">
        <v>29</v>
      </c>
      <c r="R15" s="1238" t="s">
        <v>0</v>
      </c>
    </row>
    <row r="16" spans="1:18" ht="27.75" customHeight="1" thickBot="1">
      <c r="A16" s="1045"/>
      <c r="B16" s="1249"/>
      <c r="C16" s="1131"/>
      <c r="D16" s="261" t="s">
        <v>12</v>
      </c>
      <c r="E16" s="252" t="s">
        <v>13</v>
      </c>
      <c r="F16" s="252" t="s">
        <v>14</v>
      </c>
      <c r="G16" s="252" t="s">
        <v>15</v>
      </c>
      <c r="H16" s="1244"/>
      <c r="I16" s="1244"/>
      <c r="J16" s="1244"/>
      <c r="K16" s="1239"/>
      <c r="L16" s="262" t="s">
        <v>30</v>
      </c>
      <c r="M16" s="262" t="s">
        <v>28</v>
      </c>
      <c r="N16" s="262" t="s">
        <v>31</v>
      </c>
      <c r="O16" s="1239"/>
      <c r="P16" s="1239"/>
      <c r="Q16" s="260"/>
      <c r="R16" s="1239"/>
    </row>
    <row r="17" spans="1:18" ht="81" customHeight="1">
      <c r="A17" s="500">
        <v>1</v>
      </c>
      <c r="B17" s="1240" t="s">
        <v>877</v>
      </c>
      <c r="C17" s="485" t="s">
        <v>901</v>
      </c>
      <c r="D17" s="486">
        <v>25</v>
      </c>
      <c r="E17" s="487"/>
      <c r="F17" s="488"/>
      <c r="G17" s="488"/>
      <c r="H17" s="489" t="s">
        <v>902</v>
      </c>
      <c r="I17" s="490">
        <v>0</v>
      </c>
      <c r="J17" s="490">
        <v>0</v>
      </c>
      <c r="K17" s="491">
        <v>1</v>
      </c>
      <c r="L17" s="492"/>
      <c r="M17" s="490">
        <f>IF(K17&lt;1,(AVERAGE(D17:G17)/K17),SUM(D17:G17)/K17)</f>
        <v>25</v>
      </c>
      <c r="N17" s="501" t="str">
        <f t="shared" ref="N17:N22" si="0">IF(M17&lt;=T$16,"T",IF(M17&lt;$X$16,"R",IF(M17&gt;=$X$16,"P")))</f>
        <v>P</v>
      </c>
      <c r="O17" s="493">
        <v>1</v>
      </c>
      <c r="P17" s="494" t="s">
        <v>903</v>
      </c>
      <c r="Q17" s="494" t="s">
        <v>904</v>
      </c>
      <c r="R17" s="494" t="s">
        <v>891</v>
      </c>
    </row>
    <row r="18" spans="1:18" ht="75.75" customHeight="1">
      <c r="A18" s="343">
        <v>2</v>
      </c>
      <c r="B18" s="1241"/>
      <c r="C18" s="477" t="s">
        <v>607</v>
      </c>
      <c r="D18" s="495">
        <v>25</v>
      </c>
      <c r="E18" s="487"/>
      <c r="F18" s="488"/>
      <c r="G18" s="488"/>
      <c r="H18" s="459" t="s">
        <v>905</v>
      </c>
      <c r="I18" s="496">
        <v>0</v>
      </c>
      <c r="J18" s="496">
        <v>0</v>
      </c>
      <c r="K18" s="502">
        <v>1</v>
      </c>
      <c r="L18" s="497"/>
      <c r="M18" s="498">
        <v>25</v>
      </c>
      <c r="N18" s="501" t="str">
        <f t="shared" si="0"/>
        <v>P</v>
      </c>
      <c r="O18" s="462">
        <v>1</v>
      </c>
      <c r="P18" s="463" t="s">
        <v>906</v>
      </c>
      <c r="Q18" s="463" t="s">
        <v>907</v>
      </c>
      <c r="R18" s="499" t="s">
        <v>891</v>
      </c>
    </row>
    <row r="19" spans="1:18" ht="42.75" customHeight="1">
      <c r="A19" s="343">
        <v>3</v>
      </c>
      <c r="B19" s="1241"/>
      <c r="C19" s="477" t="s">
        <v>908</v>
      </c>
      <c r="D19" s="495">
        <v>25</v>
      </c>
      <c r="E19" s="487"/>
      <c r="F19" s="488"/>
      <c r="G19" s="488"/>
      <c r="H19" s="459" t="s">
        <v>909</v>
      </c>
      <c r="I19" s="496">
        <v>0</v>
      </c>
      <c r="J19" s="496">
        <v>0</v>
      </c>
      <c r="K19" s="502">
        <v>1</v>
      </c>
      <c r="L19" s="497"/>
      <c r="M19" s="498">
        <v>25</v>
      </c>
      <c r="N19" s="501" t="str">
        <f t="shared" si="0"/>
        <v>P</v>
      </c>
      <c r="O19" s="462">
        <v>1</v>
      </c>
      <c r="P19" s="463" t="s">
        <v>910</v>
      </c>
      <c r="Q19" s="463" t="s">
        <v>890</v>
      </c>
      <c r="R19" s="499" t="s">
        <v>891</v>
      </c>
    </row>
    <row r="20" spans="1:18" ht="55.5" customHeight="1">
      <c r="A20" s="343">
        <v>4</v>
      </c>
      <c r="B20" s="1241"/>
      <c r="C20" s="477" t="s">
        <v>911</v>
      </c>
      <c r="D20" s="495">
        <v>25</v>
      </c>
      <c r="E20" s="487"/>
      <c r="F20" s="488"/>
      <c r="G20" s="488"/>
      <c r="H20" s="459" t="s">
        <v>912</v>
      </c>
      <c r="I20" s="496">
        <v>0</v>
      </c>
      <c r="J20" s="496">
        <v>0</v>
      </c>
      <c r="K20" s="502">
        <v>1</v>
      </c>
      <c r="L20" s="497"/>
      <c r="M20" s="498">
        <v>25</v>
      </c>
      <c r="N20" s="501" t="str">
        <f t="shared" si="0"/>
        <v>P</v>
      </c>
      <c r="O20" s="462">
        <v>1</v>
      </c>
      <c r="P20" s="463" t="s">
        <v>910</v>
      </c>
      <c r="Q20" s="463" t="s">
        <v>890</v>
      </c>
      <c r="R20" s="499" t="s">
        <v>891</v>
      </c>
    </row>
    <row r="21" spans="1:18" ht="51.75" customHeight="1">
      <c r="A21" s="343">
        <v>5</v>
      </c>
      <c r="B21" s="1241"/>
      <c r="C21" s="477" t="s">
        <v>913</v>
      </c>
      <c r="D21" s="495">
        <v>25</v>
      </c>
      <c r="E21" s="487"/>
      <c r="F21" s="488"/>
      <c r="G21" s="488"/>
      <c r="H21" s="459" t="s">
        <v>914</v>
      </c>
      <c r="I21" s="496">
        <v>0</v>
      </c>
      <c r="J21" s="496">
        <v>0</v>
      </c>
      <c r="K21" s="502">
        <v>1</v>
      </c>
      <c r="L21" s="497"/>
      <c r="M21" s="498">
        <v>25</v>
      </c>
      <c r="N21" s="501" t="str">
        <f t="shared" si="0"/>
        <v>P</v>
      </c>
      <c r="O21" s="462">
        <v>1</v>
      </c>
      <c r="P21" s="463" t="s">
        <v>915</v>
      </c>
      <c r="Q21" s="463" t="s">
        <v>916</v>
      </c>
      <c r="R21" s="499" t="s">
        <v>891</v>
      </c>
    </row>
    <row r="22" spans="1:18" ht="44.25" customHeight="1">
      <c r="A22" s="343">
        <v>6</v>
      </c>
      <c r="B22" s="1242"/>
      <c r="C22" s="477" t="s">
        <v>917</v>
      </c>
      <c r="D22" s="495">
        <v>25</v>
      </c>
      <c r="E22" s="487"/>
      <c r="F22" s="488"/>
      <c r="G22" s="488"/>
      <c r="H22" s="459" t="s">
        <v>883</v>
      </c>
      <c r="I22" s="496">
        <v>4800000</v>
      </c>
      <c r="J22" s="496">
        <v>100</v>
      </c>
      <c r="K22" s="502">
        <v>1</v>
      </c>
      <c r="L22" s="497"/>
      <c r="M22" s="498">
        <v>100</v>
      </c>
      <c r="N22" s="501" t="str">
        <f t="shared" si="0"/>
        <v>P</v>
      </c>
      <c r="O22" s="462">
        <v>1</v>
      </c>
      <c r="P22" s="463" t="s">
        <v>918</v>
      </c>
      <c r="Q22" s="463" t="s">
        <v>919</v>
      </c>
      <c r="R22" s="499" t="s">
        <v>891</v>
      </c>
    </row>
  </sheetData>
  <mergeCells count="30">
    <mergeCell ref="A3:C5"/>
    <mergeCell ref="D3:K3"/>
    <mergeCell ref="L3:R3"/>
    <mergeCell ref="D4:K5"/>
    <mergeCell ref="L4:R4"/>
    <mergeCell ref="L5:R5"/>
    <mergeCell ref="A15:A16"/>
    <mergeCell ref="B15:B16"/>
    <mergeCell ref="C15:C16"/>
    <mergeCell ref="D15:G15"/>
    <mergeCell ref="A7:C7"/>
    <mergeCell ref="D7:K7"/>
    <mergeCell ref="A8:C8"/>
    <mergeCell ref="D8:K8"/>
    <mergeCell ref="A9:C9"/>
    <mergeCell ref="D9:K9"/>
    <mergeCell ref="A10:C10"/>
    <mergeCell ref="D10:K10"/>
    <mergeCell ref="A12:R12"/>
    <mergeCell ref="A14:J14"/>
    <mergeCell ref="K14:R14"/>
    <mergeCell ref="P15:P16"/>
    <mergeCell ref="R15:R16"/>
    <mergeCell ref="B17:B22"/>
    <mergeCell ref="H15:H16"/>
    <mergeCell ref="I15:I16"/>
    <mergeCell ref="J15:J16"/>
    <mergeCell ref="K15:K16"/>
    <mergeCell ref="L15:N15"/>
    <mergeCell ref="O15:O16"/>
  </mergeCells>
  <conditionalFormatting sqref="N17:N22">
    <cfRule type="containsText" dxfId="104" priority="1" stopIfTrue="1" operator="containsText" text="P">
      <formula>NOT(ISERROR(SEARCH("P",N17)))</formula>
    </cfRule>
    <cfRule type="containsText" dxfId="103" priority="2" stopIfTrue="1" operator="containsText" text="R">
      <formula>NOT(ISERROR(SEARCH("R",N17)))</formula>
    </cfRule>
    <cfRule type="containsText" dxfId="102" priority="3" operator="containsText" text="T">
      <formula>NOT(ISERROR(SEARCH("T",N17)))</formula>
    </cfRule>
    <cfRule type="iconSet" priority="4">
      <iconSet iconSet="3Symbols2">
        <cfvo type="percent" val="0"/>
        <cfvo type="percent" val="0.74"/>
        <cfvo type="percent" val="0.85"/>
      </iconSet>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2</vt:i4>
      </vt:variant>
    </vt:vector>
  </HeadingPairs>
  <TitlesOfParts>
    <vt:vector size="32" baseType="lpstr">
      <vt:lpstr>PLANTILLA RESUMEN</vt:lpstr>
      <vt:lpstr>PyD</vt:lpstr>
      <vt:lpstr>JURID</vt:lpstr>
      <vt:lpstr>RRHH</vt:lpstr>
      <vt:lpstr>Elaboración de Documentos Legal</vt:lpstr>
      <vt:lpstr>COMUNICACIONES</vt:lpstr>
      <vt:lpstr>ADMVO</vt:lpstr>
      <vt:lpstr>TIC</vt:lpstr>
      <vt:lpstr>DESARROLLO E IMPLEMENTACION DE </vt:lpstr>
      <vt:lpstr>ADMINISTRACION DE SERVICIOS TIC</vt:lpstr>
      <vt:lpstr>OPERACIONES TIC</vt:lpstr>
      <vt:lpstr>CONTABILIDAD</vt:lpstr>
      <vt:lpstr>PRESUPUESTO</vt:lpstr>
      <vt:lpstr>ENCADENAMIENTO P</vt:lpstr>
      <vt:lpstr>PROMOCION</vt:lpstr>
      <vt:lpstr>SERVICIOS AL USUARIO</vt:lpstr>
      <vt:lpstr>ESTADISTICAS</vt:lpstr>
      <vt:lpstr>ELABORACION INF TECNICOS</vt:lpstr>
      <vt:lpstr>SECCION CAPTURA Y ANALISIS</vt:lpstr>
      <vt:lpstr>ANALISIS EYC</vt:lpstr>
      <vt:lpstr>ZFP</vt:lpstr>
      <vt:lpstr>ZFE</vt:lpstr>
      <vt:lpstr>RTPYC</vt:lpstr>
      <vt:lpstr>SERVICIOS GENERALES</vt:lpstr>
      <vt:lpstr>COMPRAS Y CONTRATACIONES</vt:lpstr>
      <vt:lpstr>TESORERIA</vt:lpstr>
      <vt:lpstr>OAI</vt:lpstr>
      <vt:lpstr>OFICINA REGIONAL SANTIAGO</vt:lpstr>
      <vt:lpstr>Comite Sistap</vt:lpstr>
      <vt:lpstr>CIGCN</vt:lpstr>
      <vt:lpstr>'PLANTILLA RESUMEN'!Área_de_impresión</vt:lpstr>
      <vt:lpstr>'PLANTILLA RESUMEN'!Títulos_a_imprimir</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Angel Fabian</cp:lastModifiedBy>
  <cp:lastPrinted>2025-04-16T13:41:15Z</cp:lastPrinted>
  <dcterms:created xsi:type="dcterms:W3CDTF">2011-02-28T16:26:44Z</dcterms:created>
  <dcterms:modified xsi:type="dcterms:W3CDTF">2025-04-16T13:41:19Z</dcterms:modified>
</cp:coreProperties>
</file>