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efaultThemeVersion="124226"/>
  <mc:AlternateContent xmlns:mc="http://schemas.openxmlformats.org/markup-compatibility/2006">
    <mc:Choice Requires="x15">
      <x15ac:absPath xmlns:x15ac="http://schemas.microsoft.com/office/spreadsheetml/2010/11/ac" url="\\10.0.0.47\comun\DIV. DE PLANIFICACION Y DESARROLLO\PLAN ANUAL OPERATIVO (POA)\INFORME TRIMESTRALES POA 2025\INFORME TRIMESTRAL POA NO.03 2025\"/>
    </mc:Choice>
  </mc:AlternateContent>
  <xr:revisionPtr revIDLastSave="0" documentId="13_ncr:1_{5446AFB0-41DB-483A-9E7A-10485BFB1B97}" xr6:coauthVersionLast="47" xr6:coauthVersionMax="47" xr10:uidLastSave="{00000000-0000-0000-0000-000000000000}"/>
  <bookViews>
    <workbookView xWindow="-120" yWindow="-120" windowWidth="29040" windowHeight="15720" tabRatio="534" xr2:uid="{00000000-000D-0000-FFFF-FFFF00000000}"/>
  </bookViews>
  <sheets>
    <sheet name="PLANTILLA RESUMEN" sheetId="17" r:id="rId1"/>
    <sheet name="PyD" sheetId="3" r:id="rId2"/>
    <sheet name="JURID" sheetId="5" r:id="rId3"/>
    <sheet name="Elaboración de Documentos Legal" sheetId="32" r:id="rId4"/>
    <sheet name="RRHH" sheetId="4" r:id="rId5"/>
    <sheet name="COMUNICACIONES" sheetId="7" r:id="rId6"/>
    <sheet name="ADMVO" sheetId="9" r:id="rId7"/>
    <sheet name="TRANSFORMACION DIGITAL" sheetId="8" r:id="rId8"/>
    <sheet name="DESARROLLO E IMPLEMENTACION DE " sheetId="33" r:id="rId9"/>
    <sheet name="ADMINISTRACION SERVICIOS DIG" sheetId="34" r:id="rId10"/>
    <sheet name="OPERACIONES TIC" sheetId="35" r:id="rId11"/>
    <sheet name="CONTABILIDAD" sheetId="11" r:id="rId12"/>
    <sheet name="PRESUPUESTO" sheetId="10" r:id="rId13"/>
    <sheet name="ENCADENAMIENTO P" sheetId="18" r:id="rId14"/>
    <sheet name="PROMOCION" sheetId="12" r:id="rId15"/>
    <sheet name="SERVICIOS AL USUARIO" sheetId="13" r:id="rId16"/>
    <sheet name="ESTADISTICAS" sheetId="14" r:id="rId17"/>
    <sheet name="ELABORACION INF TECNICOS" sheetId="29" r:id="rId18"/>
    <sheet name="SECCION CAPTURA Y ANALISIS" sheetId="37" r:id="rId19"/>
    <sheet name="INTELIGENCIA DE MERCADO" sheetId="20" r:id="rId20"/>
    <sheet name="ZFP" sheetId="15" r:id="rId21"/>
    <sheet name="ZFE" sheetId="19" r:id="rId22"/>
    <sheet name="RTPYC" sheetId="21" r:id="rId23"/>
    <sheet name="SERVICIOS GENERALES" sheetId="23" r:id="rId24"/>
    <sheet name="COMPRAS Y CONTRATACIONES" sheetId="24" r:id="rId25"/>
    <sheet name="TESORERIA" sheetId="25" r:id="rId26"/>
    <sheet name="OAI" sheetId="26" r:id="rId27"/>
    <sheet name="CIBAO NORTE" sheetId="27" r:id="rId28"/>
    <sheet name="COMITE DEL SISTAP" sheetId="28" r:id="rId29"/>
    <sheet name="CIGCN" sheetId="31" r:id="rId30"/>
  </sheets>
  <definedNames>
    <definedName name="_xlnm.Print_Area" localSheetId="0">'PLANTILLA RESUMEN'!$A$1:$G$100</definedName>
    <definedName name="_xlnm.Print_Titles" localSheetId="0">'PLANTILLA RESUMEN'!$1:$7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7" i="31" l="1"/>
  <c r="N16" i="31"/>
  <c r="O16" i="31"/>
  <c r="M25" i="27"/>
  <c r="N25" i="27" s="1"/>
  <c r="M17" i="27"/>
  <c r="N17" i="27" s="1"/>
  <c r="M18" i="27"/>
  <c r="N18" i="27" s="1"/>
  <c r="M19" i="27"/>
  <c r="N19" i="27" s="1"/>
  <c r="M20" i="27"/>
  <c r="M21" i="27"/>
  <c r="M22" i="27"/>
  <c r="M23" i="27"/>
  <c r="N23" i="27" s="1"/>
  <c r="M24" i="27"/>
  <c r="N24" i="27" s="1"/>
  <c r="M16" i="27"/>
  <c r="N16" i="27"/>
  <c r="Q19" i="24"/>
  <c r="Q20" i="24"/>
  <c r="Q21" i="24"/>
  <c r="Q22" i="24"/>
  <c r="Q23" i="24"/>
  <c r="Q24" i="24"/>
  <c r="Q25" i="24"/>
  <c r="Q26" i="24"/>
  <c r="Q27" i="24"/>
  <c r="R27" i="24" s="1"/>
  <c r="Q28" i="24"/>
  <c r="R28" i="24" s="1"/>
  <c r="Q29" i="24"/>
  <c r="R29" i="24" s="1"/>
  <c r="Q18" i="24"/>
  <c r="R18" i="24" s="1"/>
  <c r="O18" i="19"/>
  <c r="P18" i="19" s="1"/>
  <c r="O19" i="19"/>
  <c r="P19" i="19" s="1"/>
  <c r="O20" i="19"/>
  <c r="P20" i="19" s="1"/>
  <c r="O21" i="19"/>
  <c r="O22" i="19"/>
  <c r="O23" i="19"/>
  <c r="O24" i="19"/>
  <c r="O25" i="19"/>
  <c r="O26" i="19"/>
  <c r="P26" i="19" s="1"/>
  <c r="O27" i="19"/>
  <c r="P27" i="19" s="1"/>
  <c r="O28" i="19"/>
  <c r="O17" i="19"/>
  <c r="O38" i="15"/>
  <c r="O39" i="15"/>
  <c r="O34" i="15"/>
  <c r="O35" i="15"/>
  <c r="O36" i="15"/>
  <c r="O37" i="15"/>
  <c r="O31" i="15"/>
  <c r="O32" i="15"/>
  <c r="O33" i="15"/>
  <c r="O28" i="15"/>
  <c r="P28" i="15" s="1"/>
  <c r="O29" i="15"/>
  <c r="O30" i="15"/>
  <c r="O25" i="15"/>
  <c r="O26" i="15"/>
  <c r="O27" i="15"/>
  <c r="P27" i="15" s="1"/>
  <c r="O18" i="15"/>
  <c r="O19" i="15"/>
  <c r="O20" i="15"/>
  <c r="O21" i="15"/>
  <c r="O22" i="15"/>
  <c r="P22" i="15" s="1"/>
  <c r="O23" i="15"/>
  <c r="O24" i="15"/>
  <c r="O17" i="15"/>
  <c r="M19" i="13"/>
  <c r="O19" i="13"/>
  <c r="P19" i="13" s="1"/>
  <c r="M17" i="13"/>
  <c r="O17" i="13"/>
  <c r="P17" i="13"/>
  <c r="O18" i="8"/>
  <c r="O19" i="8"/>
  <c r="O20" i="8"/>
  <c r="O21" i="8"/>
  <c r="O22" i="8"/>
  <c r="N17" i="8"/>
  <c r="O26" i="9"/>
  <c r="O28" i="9"/>
  <c r="O30" i="9"/>
  <c r="O32" i="9"/>
  <c r="O24" i="9"/>
  <c r="P24" i="9" s="1"/>
  <c r="O22" i="9"/>
  <c r="P22" i="9" s="1"/>
  <c r="O21" i="9"/>
  <c r="O20" i="9"/>
  <c r="P20" i="9" s="1"/>
  <c r="O19" i="9"/>
  <c r="O18" i="9"/>
  <c r="O17" i="9"/>
  <c r="P17" i="9" s="1"/>
  <c r="O33" i="4"/>
  <c r="P33" i="4" s="1"/>
  <c r="O34" i="4"/>
  <c r="P34" i="4" s="1"/>
  <c r="O35" i="4"/>
  <c r="O36" i="4"/>
  <c r="O37" i="4"/>
  <c r="O38" i="4"/>
  <c r="O39" i="4"/>
  <c r="O40" i="4"/>
  <c r="O41" i="4"/>
  <c r="O30" i="4"/>
  <c r="O31" i="4"/>
  <c r="O32" i="4"/>
  <c r="P32" i="4" s="1"/>
  <c r="P35" i="4"/>
  <c r="O19" i="4"/>
  <c r="P19" i="4" s="1"/>
  <c r="O20" i="4"/>
  <c r="P20" i="4" s="1"/>
  <c r="O21" i="4"/>
  <c r="P21" i="4" s="1"/>
  <c r="O22" i="4"/>
  <c r="P22" i="4" s="1"/>
  <c r="O23" i="4"/>
  <c r="O24" i="4"/>
  <c r="O25" i="4"/>
  <c r="O26" i="4"/>
  <c r="O27" i="4"/>
  <c r="O28" i="4"/>
  <c r="O29" i="4"/>
  <c r="O18" i="4"/>
  <c r="P18" i="4" s="1"/>
  <c r="N23" i="5"/>
  <c r="N22" i="5"/>
  <c r="N21" i="5"/>
  <c r="N19" i="5"/>
  <c r="N20" i="5"/>
  <c r="N24" i="5"/>
  <c r="N25" i="5"/>
  <c r="N26" i="5"/>
  <c r="N17" i="5"/>
  <c r="O16" i="27"/>
  <c r="N16" i="28"/>
  <c r="N17" i="28"/>
  <c r="N18" i="28"/>
  <c r="N19" i="28"/>
  <c r="F17" i="17"/>
  <c r="F21" i="17"/>
  <c r="F29" i="17"/>
  <c r="F25" i="17"/>
  <c r="O22" i="34"/>
  <c r="O23" i="34"/>
  <c r="O24" i="34"/>
  <c r="O26" i="34"/>
  <c r="F23" i="17"/>
  <c r="F24" i="17"/>
  <c r="F13" i="17"/>
  <c r="F28" i="17"/>
  <c r="P40" i="11"/>
  <c r="P43" i="11"/>
  <c r="P45" i="11"/>
  <c r="P46" i="11"/>
  <c r="O47" i="11"/>
  <c r="P47" i="11"/>
  <c r="P44" i="11"/>
  <c r="P39" i="11"/>
  <c r="P37" i="11"/>
  <c r="P36" i="11"/>
  <c r="P38" i="11"/>
  <c r="P41" i="11"/>
  <c r="N36" i="11"/>
  <c r="N37" i="11"/>
  <c r="N38" i="11"/>
  <c r="N39" i="11"/>
  <c r="N40" i="11"/>
  <c r="N41" i="11"/>
  <c r="N42" i="11"/>
  <c r="N43" i="11"/>
  <c r="N47" i="11"/>
  <c r="O37" i="11"/>
  <c r="O41" i="11"/>
  <c r="O42" i="11"/>
  <c r="P42" i="11"/>
  <c r="P24" i="4"/>
  <c r="P25" i="4"/>
  <c r="P23" i="4"/>
  <c r="F18" i="17"/>
  <c r="F11" i="17"/>
  <c r="F9" i="17"/>
  <c r="F10" i="17"/>
  <c r="F12" i="17"/>
  <c r="F14" i="17"/>
  <c r="F15" i="17"/>
  <c r="F16" i="17"/>
  <c r="F19" i="17"/>
  <c r="F20" i="17"/>
  <c r="F27" i="17"/>
  <c r="F30" i="17"/>
  <c r="F31" i="17"/>
  <c r="O46" i="25"/>
  <c r="P46" i="25"/>
  <c r="N46" i="25"/>
  <c r="O43" i="25"/>
  <c r="P43" i="25"/>
  <c r="N43" i="25"/>
  <c r="O41" i="25"/>
  <c r="P41" i="25"/>
  <c r="N41" i="25"/>
  <c r="O40" i="25"/>
  <c r="P40" i="25"/>
  <c r="N40" i="25"/>
  <c r="O34" i="25"/>
  <c r="P34" i="25"/>
  <c r="N34" i="25"/>
  <c r="O30" i="25"/>
  <c r="P30" i="25"/>
  <c r="N30" i="25"/>
  <c r="O24" i="25"/>
  <c r="P24" i="25"/>
  <c r="N24" i="25"/>
  <c r="O16" i="25"/>
  <c r="P16" i="25"/>
  <c r="N16" i="25"/>
  <c r="N29" i="26"/>
  <c r="N30" i="26"/>
  <c r="N31" i="26"/>
  <c r="N32" i="26"/>
  <c r="N33" i="26"/>
  <c r="P29" i="26"/>
  <c r="P30" i="26"/>
  <c r="P31" i="26"/>
  <c r="P32" i="26"/>
  <c r="P33" i="26"/>
  <c r="P40" i="4"/>
  <c r="P41" i="4"/>
  <c r="P36" i="4"/>
  <c r="P37" i="4"/>
  <c r="P38" i="4"/>
  <c r="P39" i="4"/>
  <c r="S18" i="24"/>
  <c r="P26" i="4"/>
  <c r="P27" i="4"/>
  <c r="P28" i="4"/>
  <c r="P29" i="4"/>
  <c r="P30" i="4"/>
  <c r="P31" i="4"/>
  <c r="P17" i="37"/>
  <c r="P24" i="24"/>
  <c r="P25" i="24"/>
  <c r="P26" i="24"/>
  <c r="P45" i="14"/>
  <c r="P28" i="14"/>
  <c r="P32" i="14"/>
  <c r="P36" i="14"/>
  <c r="P40" i="14"/>
  <c r="M17" i="31"/>
  <c r="M16" i="31"/>
  <c r="Q24" i="3"/>
  <c r="Q35" i="3"/>
  <c r="Q40" i="3"/>
  <c r="Q51" i="3"/>
  <c r="Q56" i="3"/>
  <c r="Q61" i="3"/>
  <c r="O29" i="11"/>
  <c r="P29" i="11"/>
  <c r="N21" i="35"/>
  <c r="N20" i="35"/>
  <c r="N19" i="35"/>
  <c r="N18" i="35"/>
  <c r="N17" i="35"/>
  <c r="O17" i="34"/>
  <c r="N18" i="33"/>
  <c r="N19" i="33"/>
  <c r="N20" i="33"/>
  <c r="N21" i="33"/>
  <c r="N22" i="33"/>
  <c r="M17" i="33"/>
  <c r="N17" i="33"/>
  <c r="O23" i="21"/>
  <c r="N23" i="21"/>
  <c r="O22" i="21"/>
  <c r="N22" i="21"/>
  <c r="O20" i="21"/>
  <c r="N20" i="21"/>
  <c r="O17" i="21"/>
  <c r="N17" i="21"/>
  <c r="N21" i="7"/>
  <c r="P21" i="7"/>
  <c r="P22" i="7"/>
  <c r="N32" i="9"/>
  <c r="P30" i="9"/>
  <c r="N30" i="9"/>
  <c r="P28" i="9"/>
  <c r="N28" i="9"/>
  <c r="P26" i="9"/>
  <c r="N26" i="9"/>
  <c r="N24" i="9"/>
  <c r="N22" i="9"/>
  <c r="N21" i="9"/>
  <c r="N20" i="9"/>
  <c r="N19" i="9"/>
  <c r="P18" i="9"/>
  <c r="N17" i="9"/>
  <c r="P19" i="9"/>
  <c r="M34" i="12"/>
  <c r="K34" i="12"/>
  <c r="M16" i="32"/>
  <c r="N35" i="23"/>
  <c r="O33" i="23"/>
  <c r="O35" i="23"/>
  <c r="N33" i="23"/>
  <c r="O19" i="23"/>
  <c r="O16" i="23"/>
  <c r="N16" i="23"/>
  <c r="O17" i="31"/>
  <c r="P32" i="29"/>
  <c r="P28" i="29"/>
  <c r="P17" i="29"/>
  <c r="Q19" i="3"/>
  <c r="O17" i="8"/>
  <c r="P39" i="15"/>
  <c r="P38" i="15"/>
  <c r="P23" i="19"/>
  <c r="Q29" i="3"/>
  <c r="Q31" i="3"/>
  <c r="P21" i="20"/>
  <c r="P17" i="20"/>
  <c r="O37" i="20"/>
  <c r="P37" i="20"/>
  <c r="N37" i="20"/>
  <c r="O34" i="20"/>
  <c r="N34" i="20"/>
  <c r="N25" i="20"/>
  <c r="N21" i="20"/>
  <c r="L25" i="27"/>
  <c r="L24" i="27"/>
  <c r="L23" i="27"/>
  <c r="N22" i="27"/>
  <c r="L22" i="27"/>
  <c r="N21" i="27"/>
  <c r="L21" i="27"/>
  <c r="N20" i="27"/>
  <c r="L20" i="27"/>
  <c r="L19" i="27"/>
  <c r="L18" i="27"/>
  <c r="L17" i="27"/>
  <c r="L16" i="27"/>
  <c r="P24" i="26"/>
  <c r="P28" i="26"/>
  <c r="P20" i="26"/>
  <c r="P16" i="26"/>
  <c r="N28" i="26"/>
  <c r="P27" i="26"/>
  <c r="N27" i="26"/>
  <c r="P26" i="26"/>
  <c r="N26" i="26"/>
  <c r="P25" i="26"/>
  <c r="N25" i="26"/>
  <c r="N24" i="26"/>
  <c r="P23" i="26"/>
  <c r="N23" i="26"/>
  <c r="P22" i="26"/>
  <c r="N22" i="26"/>
  <c r="P21" i="26"/>
  <c r="N21" i="26"/>
  <c r="N20" i="26"/>
  <c r="P19" i="26"/>
  <c r="N19" i="26"/>
  <c r="P18" i="26"/>
  <c r="N18" i="26"/>
  <c r="P17" i="26"/>
  <c r="N17" i="26"/>
  <c r="N16" i="26"/>
  <c r="P21" i="9"/>
  <c r="N24" i="18"/>
  <c r="N25" i="18"/>
  <c r="N26" i="18"/>
  <c r="N27" i="18"/>
  <c r="N23" i="18"/>
  <c r="P32" i="18"/>
  <c r="P23" i="18"/>
  <c r="P24" i="18"/>
  <c r="P25" i="18"/>
  <c r="P26" i="18"/>
  <c r="P27" i="18"/>
  <c r="P29" i="24"/>
  <c r="P28" i="24"/>
  <c r="P27" i="24"/>
  <c r="R26" i="24"/>
  <c r="R25" i="24"/>
  <c r="R24" i="24"/>
  <c r="R23" i="24"/>
  <c r="P23" i="24"/>
  <c r="R22" i="24"/>
  <c r="P22" i="24"/>
  <c r="R21" i="24"/>
  <c r="P21" i="24"/>
  <c r="R20" i="24"/>
  <c r="R19" i="24"/>
  <c r="P19" i="24"/>
  <c r="P18" i="24"/>
  <c r="P21" i="10"/>
  <c r="P20" i="10"/>
  <c r="P19" i="10"/>
  <c r="P18" i="10"/>
  <c r="P17" i="10"/>
  <c r="P16" i="10"/>
  <c r="N24" i="19"/>
  <c r="N25" i="19"/>
  <c r="N21" i="19"/>
  <c r="N20" i="19"/>
  <c r="N17" i="13"/>
  <c r="P31" i="12"/>
  <c r="P29" i="12"/>
  <c r="N17" i="12"/>
  <c r="N28" i="12"/>
  <c r="N27" i="12"/>
  <c r="N18" i="18"/>
  <c r="N22" i="18"/>
  <c r="N20" i="18"/>
  <c r="N19" i="18"/>
  <c r="P19" i="18"/>
  <c r="P20" i="18"/>
  <c r="P21" i="18"/>
  <c r="P22" i="18"/>
  <c r="P25" i="10"/>
  <c r="P23" i="10"/>
  <c r="P22" i="10"/>
  <c r="O17" i="11"/>
  <c r="P19" i="7"/>
  <c r="P20" i="7"/>
  <c r="N20" i="7"/>
  <c r="P17" i="18"/>
  <c r="P18" i="18"/>
  <c r="P28" i="18"/>
  <c r="P30" i="18"/>
  <c r="P31" i="18"/>
  <c r="P29" i="18"/>
  <c r="P30" i="12"/>
  <c r="O17" i="5"/>
  <c r="P17" i="21"/>
  <c r="Q24" i="12"/>
  <c r="Q18" i="12"/>
  <c r="P18" i="7"/>
  <c r="O24" i="5"/>
  <c r="P24" i="5"/>
  <c r="O26" i="5"/>
  <c r="P26" i="5" s="1"/>
  <c r="O25" i="5"/>
  <c r="P25" i="5"/>
  <c r="O23" i="5"/>
  <c r="P23" i="5"/>
  <c r="O22" i="5"/>
  <c r="P22" i="5"/>
  <c r="O21" i="5"/>
  <c r="P21" i="5"/>
  <c r="O20" i="5"/>
  <c r="P20" i="5"/>
  <c r="O19" i="5"/>
  <c r="P19" i="5"/>
  <c r="N36" i="15"/>
  <c r="P36" i="15"/>
  <c r="Q25" i="15"/>
  <c r="Q19" i="19"/>
  <c r="N19" i="19"/>
  <c r="P28" i="19"/>
  <c r="N28" i="19"/>
  <c r="N27" i="19"/>
  <c r="N26" i="19"/>
  <c r="P25" i="19"/>
  <c r="P24" i="19"/>
  <c r="P22" i="19"/>
  <c r="P21" i="19"/>
  <c r="P17" i="19"/>
  <c r="N17" i="19"/>
  <c r="P37" i="15"/>
  <c r="P35" i="15"/>
  <c r="N35" i="15"/>
  <c r="P34" i="15"/>
  <c r="N34" i="15"/>
  <c r="P33" i="15"/>
  <c r="N33" i="15"/>
  <c r="P32" i="15"/>
  <c r="N32" i="15"/>
  <c r="P31" i="15"/>
  <c r="N31" i="15"/>
  <c r="P30" i="15"/>
  <c r="N30" i="15"/>
  <c r="P29" i="15"/>
  <c r="N29" i="15"/>
  <c r="N28" i="15"/>
  <c r="N27" i="15"/>
  <c r="P26" i="15"/>
  <c r="N26" i="15"/>
  <c r="P25" i="15"/>
  <c r="N25" i="15"/>
  <c r="P24" i="15"/>
  <c r="N24" i="15"/>
  <c r="P23" i="15"/>
  <c r="N23" i="15"/>
  <c r="N22" i="15"/>
  <c r="P21" i="15"/>
  <c r="N21" i="15"/>
  <c r="P20" i="15"/>
  <c r="N20" i="15"/>
  <c r="P19" i="15"/>
  <c r="N19" i="15"/>
  <c r="P18" i="15"/>
  <c r="N18" i="15"/>
  <c r="P17" i="15"/>
  <c r="N17" i="15"/>
  <c r="P33" i="12"/>
  <c r="N30" i="12"/>
  <c r="N29" i="12"/>
  <c r="P28" i="12"/>
  <c r="P27" i="12"/>
  <c r="O26" i="12"/>
  <c r="P26" i="12"/>
  <c r="N26" i="12"/>
  <c r="O25" i="12"/>
  <c r="P25" i="12"/>
  <c r="N25" i="12"/>
  <c r="O24" i="12"/>
  <c r="P24" i="12"/>
  <c r="N24" i="12"/>
  <c r="P23" i="12"/>
  <c r="N23" i="12"/>
  <c r="O22" i="12"/>
  <c r="P22" i="12"/>
  <c r="N22" i="12"/>
  <c r="O21" i="12"/>
  <c r="P21" i="12"/>
  <c r="N21" i="12"/>
  <c r="O20" i="12"/>
  <c r="P20" i="12"/>
  <c r="N20" i="12"/>
  <c r="P19" i="12"/>
  <c r="N19" i="12"/>
  <c r="P18" i="12"/>
  <c r="N18" i="12"/>
  <c r="P17" i="12"/>
  <c r="P32" i="12"/>
  <c r="N25" i="10"/>
  <c r="O24" i="10"/>
  <c r="P24" i="10"/>
  <c r="N24" i="10"/>
  <c r="N23" i="10"/>
  <c r="N22" i="10"/>
  <c r="N21" i="10"/>
  <c r="O35" i="11"/>
  <c r="P35" i="11"/>
  <c r="N35" i="11"/>
  <c r="P34" i="11"/>
  <c r="N34" i="11"/>
  <c r="P31" i="11"/>
  <c r="P30" i="11"/>
  <c r="O28" i="11"/>
  <c r="P28" i="11"/>
  <c r="O27" i="11"/>
  <c r="P27" i="11"/>
  <c r="P26" i="11"/>
  <c r="O25" i="11"/>
  <c r="P25" i="11"/>
  <c r="P24" i="11"/>
  <c r="N24" i="11"/>
  <c r="P23" i="11"/>
  <c r="N23" i="11"/>
  <c r="P22" i="11"/>
  <c r="P21" i="11"/>
  <c r="P20" i="11"/>
  <c r="N20" i="11"/>
  <c r="P19" i="11"/>
  <c r="N19" i="11"/>
  <c r="P18" i="11"/>
  <c r="N18" i="11"/>
  <c r="P17" i="11"/>
  <c r="N17" i="11"/>
  <c r="P17" i="14"/>
  <c r="P20" i="13"/>
  <c r="N19" i="13"/>
  <c r="P25" i="13"/>
  <c r="N25" i="13"/>
  <c r="O23" i="13"/>
  <c r="P23" i="13"/>
  <c r="N23" i="13"/>
  <c r="N20" i="4"/>
  <c r="N18" i="4"/>
  <c r="N18" i="19"/>
  <c r="F33" i="17" l="1"/>
  <c r="A3" i="4"/>
  <c r="A3" i="4" a="1"/>
  <c r="A7" i="20"/>
  <c r="A7" i="20"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<sst xmlns="http://schemas.openxmlformats.org/spreadsheetml/2006/main" count="2570" uniqueCount="1265">
  <si>
    <t>CORRECCIONES O ACCIONES CORRECTIVAS PROPUESTAS</t>
  </si>
  <si>
    <t>SEGUIMIENTO FINAL (ANUAL)</t>
  </si>
  <si>
    <t>PRESUPUESTO EJECUTADO A LA FECHA DEL SEGUIMIENTO</t>
  </si>
  <si>
    <t xml:space="preserve"> CUMPLIMIENTO DE LA META</t>
  </si>
  <si>
    <t xml:space="preserve">                           PORCENTAJE DE EJECUCIÓN FINAL DEL PRESUPUESTO ASIGNADO</t>
  </si>
  <si>
    <t>SE ANEXA DOCUMENTO/ EVIDENCIA ENTREGABLE</t>
  </si>
  <si>
    <t>FECHA DE SEGUIMIENTO (DIA/MES/AÑO)</t>
  </si>
  <si>
    <t>FECHA DE EVALUACIÓN FINAL (DIA/MES/AÑO)</t>
  </si>
  <si>
    <t>VERSIÓN: 1</t>
  </si>
  <si>
    <t>SEGUIMIENTO POR TRIMESTRE</t>
  </si>
  <si>
    <t>DEPARTAMENTO/DIVISIÓN</t>
  </si>
  <si>
    <t xml:space="preserve">TRIMESTRE </t>
  </si>
  <si>
    <t>I</t>
  </si>
  <si>
    <t>II</t>
  </si>
  <si>
    <t>III</t>
  </si>
  <si>
    <t>IV</t>
  </si>
  <si>
    <t>PARA EL ÁREA CORRESPONDIENTE</t>
  </si>
  <si>
    <t>FORMATO DE SEGUIMIENTO A LOS PLANES OPERATIVOS ANUALES POR DEPARTAMENTO</t>
  </si>
  <si>
    <t>CONSEJO NACIONAL DE ZONAS FRANCAS DE EXPORTACION</t>
  </si>
  <si>
    <t xml:space="preserve"> ACTIVIDADES EN EL PLAN OPERATIVO ANUAL</t>
  </si>
  <si>
    <t>DESCRIPCIÓN DEL AVANCE DE LAS ACTIVIDADES</t>
  </si>
  <si>
    <t xml:space="preserve">PRESUPUESTO </t>
  </si>
  <si>
    <t xml:space="preserve">META </t>
  </si>
  <si>
    <t>Fecha: 09/12/2019</t>
  </si>
  <si>
    <t>LIMITACIONES:</t>
  </si>
  <si>
    <t>AÑO</t>
  </si>
  <si>
    <t>SUB-PRODUCTO</t>
  </si>
  <si>
    <t>No.</t>
  </si>
  <si>
    <t>%</t>
  </si>
  <si>
    <t>RIESGO</t>
  </si>
  <si>
    <t>DIFERENCIA</t>
  </si>
  <si>
    <t>ALERTA</t>
  </si>
  <si>
    <t>LEYENDA</t>
  </si>
  <si>
    <t>Promoción</t>
  </si>
  <si>
    <t>Difundir material promocional, a nivel nacional e internacional, para la atracción de nuevas inversiones</t>
  </si>
  <si>
    <t>2. Coordinar la agenda de visitas a parques y empresas de zonas francas, a potenciales inversionistas</t>
  </si>
  <si>
    <t>Brindar asistencia técnica a los inversionistas</t>
  </si>
  <si>
    <t xml:space="preserve">Participar en ferias internaciones </t>
  </si>
  <si>
    <t>1. Identificar ferias internacionales de interés para atracción de inversión a RD</t>
  </si>
  <si>
    <t>Impresión de 250 - Ley 8-90 (Inglés).  Impresión de 250 - Ley 8-90 (Español)</t>
  </si>
  <si>
    <t>Impresión de carpetas promocionales (Inglés y español)</t>
  </si>
  <si>
    <t>Remisión de perfiles de oportunidades comerciales y empresas con potencial de invertir en RD a principales 10 embajadas de RD en el exterior.  Seguimiento a empresas con potencial de invertir en RD, de acuerdo a información suministrada por la División de Análisis Económico y Competitividad.</t>
  </si>
  <si>
    <t>Confirmación del CNZFE en Feria Medica 2021, a celebrarse durante el mes de noviembre, en Dusseldorf.</t>
  </si>
  <si>
    <t>Por limitaciones del COVID-19, la institución no ha participado en eventos internacionales durante el primer trimestre del 2021, de manera presencial.</t>
  </si>
  <si>
    <t>A través de contactos recibidos de nuestras misiones comerciales en el exterior, se ha brindado seguimiento y asistencia a empresas en los Estados Unidos, Canadá, China, Reino Unido, México, Turquía, Egipto, Croacia.</t>
  </si>
  <si>
    <t xml:space="preserve">Asistencia a empresas interesadas en instalarse bajo el régimen de zonas francas.  Remisión de formularios de aplicación e instructivo y/o asistencia a empresas en proceso de instalación. </t>
  </si>
  <si>
    <t xml:space="preserve">Durante el primer trimestre del 2021, se coordinaron 5 visitas a empresas y parques de zonas francas, a potenciales inversionistas en el sector. </t>
  </si>
  <si>
    <t>Durante los meses de enero - marzo del 2021, fueron recibidos por el Departamento de Promoción ejecutivos de 5 empresas, las cuales mostraron interés real en instalarse bajo el régimen de zonas francas.</t>
  </si>
  <si>
    <t xml:space="preserve">Se brindó asistencia y seguimiento a 4 empresas en proceso de instalación. </t>
  </si>
  <si>
    <t xml:space="preserve">Confirmación del CNZFE en Feria Medica 2021, a celebrarse durante el mes de noviembre, en Dusseldorf.  De igual forma, en el evento World Food Moscú, a celebrarse durante el mes de septiembre. </t>
  </si>
  <si>
    <t>Presupuestos World Food Moscu 2021 y Medica 2021.</t>
  </si>
  <si>
    <t xml:space="preserve">Falta de recursos </t>
  </si>
  <si>
    <t>Falta de recursos.  La información suministrada sea incorrecta o se encuentre desactualizada</t>
  </si>
  <si>
    <t>Que las ferias identificadas no sean las adecuadas para la atracción de nuevas inversiones.  Cancelación de eventos y ferias por motivos del COVID 19</t>
  </si>
  <si>
    <t>No recibir solicitudes / interés de nuevas inversiones para el sector</t>
  </si>
  <si>
    <t xml:space="preserve">No coordinación o coordinación no adecuada </t>
  </si>
  <si>
    <t>Falta de personal calificado</t>
  </si>
  <si>
    <t>Que no se brinde el seguimiento adecuado a la solicitud</t>
  </si>
  <si>
    <t>Que no se brinde la asistencia adecuada durante el proceso de instalación</t>
  </si>
  <si>
    <t>La información presentada no genere interés.  No participación en eventos internacionales por falta de recursos.  Imposibilidad de participar en eventos internacionales por razones de pandemia u otras.</t>
  </si>
  <si>
    <t>Que la información no llegue al personal clave para la toma de decisiones. No participación en eventos internacionales por falta de recursos.  Imposibilidad de participar en eventos internacionales por razones de pandemia u otras.</t>
  </si>
  <si>
    <t>La información sea incorrecta o no lleve al personal clave. No participación en eventos internacionales por falta de recursos.  Imposibilidad de participar en eventos internacionales por razones de pandemia u otras.</t>
  </si>
  <si>
    <t>Que las ferias identificadas no sean las prioritarias para la atracción de nuevas inversiones. No participación en eventos internacionales por falta de recursos.  Imposibilidad de participar en eventos internacionales por razones de pandemia u otras.</t>
  </si>
  <si>
    <t>Presupuesto no autorizado o falta de recursos. No participación en eventos internacionales por falta de recursos.  Imposibilidad de participar en eventos internacionales por razones de pandemia u otras.</t>
  </si>
  <si>
    <t>Planificación y Desarrollo</t>
  </si>
  <si>
    <t xml:space="preserve">Recursos Humanos </t>
  </si>
  <si>
    <t>Planificación y seguimiento a la charla de Función Pública</t>
  </si>
  <si>
    <t>Actualizar el Indicador  Planificación de RRHH</t>
  </si>
  <si>
    <t>Planificación y seguimiento constante a la remisión de evidencias dentro del plazo establecido</t>
  </si>
  <si>
    <t>SERVICIOS AL USUARIO</t>
  </si>
  <si>
    <t xml:space="preserve">Tramitacion (In-Out) de Solicitudes y Correspondencias </t>
  </si>
  <si>
    <t xml:space="preserve">Reporte de registro de Solicitudes y Comunicaciones.
</t>
  </si>
  <si>
    <t>Revisión constante del instructivo
Se instruye a los usuarios donde encontrar los modelos de cada tipo de solicitud.
Realizacion de informes
Personal capacitado
Sistema informático
Labores de seguimiento
Crear protocolo de inpección.</t>
  </si>
  <si>
    <t xml:space="preserve">Registro de labor diaria </t>
  </si>
  <si>
    <t>Gestión de solicitudes de información técnica o institucional</t>
  </si>
  <si>
    <t>Formulario para levantamiento.
Reporte de Asistencia y/o información</t>
  </si>
  <si>
    <t>Hemos creado un formulario digital para el registro de las asistencias.
Reuniones de reforzamiento con el personal, para elevar el nivel de compromiso.</t>
  </si>
  <si>
    <t>Reporte de cumplimiento</t>
  </si>
  <si>
    <t>Informe elaborado</t>
  </si>
  <si>
    <t>Mantener la comunicación con el organo rector MAP
Auxilliarnos del departamento de Estadísticas
Presentar programa de implememtación de encuesta.
Reuniones con los grupos de interes interno
Uso de plataforma digital y segura
Procesos responsabilizados</t>
  </si>
  <si>
    <t xml:space="preserve">Correo de convocatoria
imagenes de celebración
Minuta o informe (de ser necesario) </t>
  </si>
  <si>
    <t>Se mantiene una comunicación efectiva con los miembros del departamento
Creación de grupo de comunicacion via mensajería intradepartamental.</t>
  </si>
  <si>
    <t xml:space="preserve">DEPARTAMENTO/DIVISIÓN </t>
  </si>
  <si>
    <t>DEPARTAMENTO ESTADISTICAS DE ZONAS FRANCAS</t>
  </si>
  <si>
    <t>Perfiles elaborados</t>
  </si>
  <si>
    <t>Fecha: 09/12/2020</t>
  </si>
  <si>
    <t>ADMINISTRATIVO Y FINANCIERO</t>
  </si>
  <si>
    <t>QUE NO SE CUMPLAN LOS PROCESOS, TAL Y COMO LO ESTABLECE LA LEY DE COMPRAS Y CONTRATACIONES 340-06 Y SU REGLAMENTO 543-12 Y NORMAS REFERENTES</t>
  </si>
  <si>
    <t>RELACION INGRESOS</t>
  </si>
  <si>
    <t>DISMINUCION DE LOS INGRESOS PROVENIENTES DEL PAGO DE LAS CUOTAS POR SERVICIOS</t>
  </si>
  <si>
    <t xml:space="preserve">RELACION CHEQUES </t>
  </si>
  <si>
    <t>NOBACI</t>
  </si>
  <si>
    <t>FORMULARIOS DE AUTORIZACIÓN</t>
  </si>
  <si>
    <t>DESABASTECIMIENTO DE LOS ARTICULOS NECESARIOS QUE IMPIDAN PODER CUMPLIR CON LO REQUERIDO POR LOS DEPARTAMENTOS</t>
  </si>
  <si>
    <t>FORMULARIO CONTROL DE MANTENIMIENTO</t>
  </si>
  <si>
    <t>MANTENIMIENTOS NO EJECUTADOS CAUSANDO DAÑOS A LOS EQUIPOS</t>
  </si>
  <si>
    <t>REVISION DIARIA DE EQUIPOS PARA COMPROBAR SU CORRECTO FUNCIONAMIENTO</t>
  </si>
  <si>
    <t xml:space="preserve">DEPARTAMENTO/DIVISIÓN:         </t>
  </si>
  <si>
    <t xml:space="preserve"> CONTABILIDAD</t>
  </si>
  <si>
    <t xml:space="preserve">AÑO:  </t>
  </si>
  <si>
    <t xml:space="preserve">FECHA DE SEGUIMIENTO (DIA/MES/AÑO)        </t>
  </si>
  <si>
    <t>Realizar los informes de Estados Financieros Mensuales</t>
  </si>
  <si>
    <t>1. Aplicar en el sistema Dac-Easy, todos los libramientos pagados en el mes.</t>
  </si>
  <si>
    <t xml:space="preserve">Actualmente  la Div. de Contabilidad, prepara la presentacion de los Estados Financieros al 28 de febrero 2021, según las normas establecidas por la Digecog, realizando un informe por mes, un informe semestrar y el cierre fiscal. </t>
  </si>
  <si>
    <t xml:space="preserve"> 2. Realizar Entradas de Diarios Recurrentes.  (Registro Nóminas, Amortizaciones, Previsiones, Depreciacion Activos, Suministros, Conciliaciones Bancarias, Retenciones y pagos de Impuestos.)</t>
  </si>
  <si>
    <t>Las  Entradas de Diario se realizan en el momento que se realice el registro correspondientes en los diferentes modulos del Sistema de Contabilidad DacEasy, Sigef, Siab y Viceversas.</t>
  </si>
  <si>
    <t>3.  Registrar las Cuentas por Cobrar en el Sistema DacEasy. (Facturacion por Servicios, CxC Empleados, Acuerdo de Servicios.)</t>
  </si>
  <si>
    <t>Las facturaciones en el Sistema se realizan dentro de los primeros 5 dias del mes, y los registros de las cuentas por cobrar empleados, en el momento de la contabilizacion de la nómina al sistema.  De igual forma, los registos de c  x c otros clientes, se realizan al momento del devengado.</t>
  </si>
  <si>
    <t>7. Registrar las Cuentas por Pagar Proveedores en el Sistema DacEasy. Empleados, Acuerdo de Servicios.)</t>
  </si>
  <si>
    <t>Las cuentas por pagar se registran según las normas y manual de politicas contables de la DIGECOG y las NICSP 1 Y 29</t>
  </si>
  <si>
    <t>Presentar a la DGII y TSS los diferentes impuestos e informes de los NCF otorgados.</t>
  </si>
  <si>
    <t>1. Realizar Declaraciones Juradas de Impuestos Mensualmente del IR-3, IR-4, IR-606,607,608, IT-1, IR-17</t>
  </si>
  <si>
    <t>Los impuestos retenidos a empleados y proveedores, se registran y se presentan los diez primeros dias laborables del siguiente mes el IR3, IR4, IR17.  Declaracion de ITEBIS y formato de envios de datos: 606, 607 y 608 los primeros 15 dias laborables del mes siguiente y el IT1, los primeros 20 dias laborables del siguiente mes. Tambien el envio de datos de novedades de nominas de empleados, los primeros 3 dias laborables del mes siguientes. De igual manera el IR13 anualmente del 15 - 20 del mes de marzo del año siguiente.</t>
  </si>
  <si>
    <t>Formularios y notificaciones de pagos, reportes de envios de archivos de la DGII</t>
  </si>
  <si>
    <t>2. Aplicar Novedades a la TSS.</t>
  </si>
  <si>
    <t>3. Elaborar la declaración Jurada Anual IR-13, de la Ret. Empleados.</t>
  </si>
  <si>
    <t>Realizar la  programacion y coordinacion de los fondos asignados</t>
  </si>
  <si>
    <t>1. Realizar disponibilidad de cuenta Operativa</t>
  </si>
  <si>
    <t>La disponibilidad de la cuenta operativa se realiza diariamente para la toma de desiciones.</t>
  </si>
  <si>
    <t xml:space="preserve"> Reportes del Sigef. Comunicaciones TN, Formularios</t>
  </si>
  <si>
    <t xml:space="preserve">Incumplimiento en la programacion de fondos en las fechas establecidas, </t>
  </si>
  <si>
    <t>Programar y solicitar los fondos de forma eficiente.</t>
  </si>
  <si>
    <t>2. Completar los formularios para la programación y solicitud de los fondos en tránsito y pagos programados mensual y trimestralmente.</t>
  </si>
  <si>
    <t>Las solicitudes y programacion de los fondos asignados y la programacion de recursos FASE 1, se realiza al final de cada mes.</t>
  </si>
  <si>
    <t>3. Realizar comunicación para el envío de formularios físicos a la Tesorería Nacional.</t>
  </si>
  <si>
    <t>Realizar  el levantamiento, y descargo del inventario de activos fijos y vehículos de la institución a Bienes Nacionales y el inventario de suministros</t>
  </si>
  <si>
    <t>1. Realizar el levantamiento de activos fijos anualmente.</t>
  </si>
  <si>
    <t>Actualmente se realiza la supervision de los activos fijos en las diferentes oficinas de la entidad, según la metodologia para el levantamiento de Bienes del Estado Dominicano, diseñada por la Digecog.</t>
  </si>
  <si>
    <t xml:space="preserve">Reportes del Sistema Siab,  Informes de levantamientos de Activos, </t>
  </si>
  <si>
    <t>1. Falta de actualizacion de las informaciones.   2. Incumplimiento a las normas generales de activos no financieros y la NICSP 17- y 12 Propiedad, Planta y Equipos,  No coordinacion con Bienes nacionales   3. Bienes que no estén codificados correctamente.</t>
  </si>
  <si>
    <t>Mantener la actualizacion de los registros de Altas de activos, realizar el descargo en el tiempo oportuno,</t>
  </si>
  <si>
    <t>3. Realizar informe de descargos pra Bienes Nacionales.</t>
  </si>
  <si>
    <t>Las  Bajas de Bienes se realizan de acuerdo a las necesidades y cumulos de activos en desusos, y dependiento de la pronta atencion tengan a bien dispensar Bienes Nacionales de acuerdo a nuestra solicitud. De igual manera informamos en el portal de transparencias semestralmente los movimientos de los mismos.</t>
  </si>
  <si>
    <t>4. Realizar los inventarios de suministros al corte semestral y cierre, segun las normas de DIGECOG.</t>
  </si>
  <si>
    <t>El inventario de suministro se realiza semestralmente y se informa trimestralmente para el portal transparencia de la entidad.</t>
  </si>
  <si>
    <t>Reportes del Dac-Easy, informes de inventarios</t>
  </si>
  <si>
    <t>Falta de coordinacion y fechas para el levantamiento de las informaciones</t>
  </si>
  <si>
    <t>Establecer las fechas para la realizacion de los inventarios.</t>
  </si>
  <si>
    <t>1. Solicitar por fondo y naturaleza de cuentas el certificado de apropiacion presupuestaria</t>
  </si>
  <si>
    <t>El proceso de pago en SIGEF se realiza de acuerdo a las disponibilidades que nos permita Digepres ejecutar, porque aunque tengamos las cuotas para ejecutarlo, tenemos muchas restricciones</t>
  </si>
  <si>
    <t>Reportes del SIGEF, Dac-Easy, Libramientos fisicos pagados, Cheques y otros medios de pago.</t>
  </si>
  <si>
    <t>Falta de recursos para realizacion del pago, Interferencias en los sistemas de contabilidad, falta de equipos tecnologicos optimos</t>
  </si>
  <si>
    <t>1. Solicitar los fondos de manera oportuna,.   2.. Contar con un sistema mas eficiente y actualizado.</t>
  </si>
  <si>
    <t>Revisar, firmar y tramitar las nóminas de pago del personal y solicitar las asignaciones corespondientes.</t>
  </si>
  <si>
    <t>1. Solicitar la apropiación de nómina y aprobarla</t>
  </si>
  <si>
    <t>El proceso  de pago de las nominas, se tramita dentro de los primeros dias del mes.</t>
  </si>
  <si>
    <t>Nominas fisicas, Reportes del  Sigef y Dac-Easy</t>
  </si>
  <si>
    <t>Falta de recursos para el pago.  2. diferencias entre el archivo y el preventivo. Problemas en el sistema financiero.</t>
  </si>
  <si>
    <t xml:space="preserve">2. Validar el archivo TXT </t>
  </si>
  <si>
    <t>3.Cargar nómina y generar libramiento de pago</t>
  </si>
  <si>
    <t>Participar en la elaboracion  anual del  anteproyecto del presupuesto de ingresos y gastos corrientes de la entidad.</t>
  </si>
  <si>
    <t>1. Participar en los ajustes y Distribucion del Presupuesto según el Tope aprobado</t>
  </si>
  <si>
    <t>La Division de  Contabilidad participa en la elaboracion, ajuste, seguimiento y ejecución del presupuesto de la entidad.</t>
  </si>
  <si>
    <t>2. Controlar los gastos correspondientes a las difentes partidas presupuestarias.</t>
  </si>
  <si>
    <t>Fecha: 26/03/2021</t>
  </si>
  <si>
    <t xml:space="preserve">DEPARTAMENTO/DIVISIÓN:        </t>
  </si>
  <si>
    <t xml:space="preserve">PRESUPUESTO     </t>
  </si>
  <si>
    <t>PORCENTAJE DE EJECUCIÓN FINAL DEL PRESUPUESTO ASIGNADO</t>
  </si>
  <si>
    <t>1. Suministrar y obtener informaciones de la DIGEPRES.</t>
  </si>
  <si>
    <t>Los lineamientos recibidos de  DIGEPRES, son acatados  en el tiempo establecido.</t>
  </si>
  <si>
    <t>1. Falta de capacitacion del usuario.                                2.  incumplimiento en la fecha de programacion.</t>
  </si>
  <si>
    <t>3. Dar seguimiento a la ejecucion presupuestaria, conjuntamente con la programacion de las metas, para su cumplimiento eficiente y eficaz.</t>
  </si>
  <si>
    <t>El seguimiento a la ejecucion de las metas, se efectuó en el plazo establecido por la DIGEPRES.</t>
  </si>
  <si>
    <t>La ejecucion Financiera se realizó en el plazo establecido por la DIGEPRES</t>
  </si>
  <si>
    <t>1. Realizar la Regularizacion de los pagos por Fase 1 en Sigef, según  avisos de debitos conciliados.</t>
  </si>
  <si>
    <t>2. Registro de Ingresos pendientes en Sigef, por Asignacion mensual del gobierno central.</t>
  </si>
  <si>
    <t>Los Registros de Ingresos por transferencias de asignaciones para gastos corrientes, estan actualizados en el SIGEF.</t>
  </si>
  <si>
    <t>3. Solicitar el aumento  y disminucion de las cuotas trimestrales a Digepres, según la programacion anual del presupuesto.</t>
  </si>
  <si>
    <t>Los aumentos y disminuciones de partidas presupuestarias se han realizado y validados por la DIGEPRES.</t>
  </si>
  <si>
    <t>4. Realizar las modificaciones presupuestarias correspondientes.</t>
  </si>
  <si>
    <t>ENCADENAMIENTOS PRODUCTIVOS</t>
  </si>
  <si>
    <t>1. Coordinar reuniones entre las instituciones responsables</t>
  </si>
  <si>
    <t xml:space="preserve">1. Existe desconocimiento de lo que son las Jornadas de  Rondas de Negocios. 
2. Las empresas tanto de zonas francas, como de la industria local, pueden no motivarse a participar en las rondas de negocios, por desconocer los beneficios que pueden traer para sus empresas la participación en las mismas. 
3. Empresas de la industria local no cuenten con las certificaciones o la calidad que las empresas de zonas francas exigen, para sus suplidores. </t>
  </si>
  <si>
    <t>Reuniones, convocatorias, envío de invitaciones, realización de llamadas telefónicas, concertaciones de citas, desplazamiento  a otras localidades, cotizaciones para evento, etc.</t>
  </si>
  <si>
    <t>2. Realizar invitación a las empresas  de zonas francas</t>
  </si>
  <si>
    <t>3. Confirmar la participacion de las empresas de zonas francas invitadas</t>
  </si>
  <si>
    <t>4. Coordinar reuniones entre las empresas que asistirá al B2B</t>
  </si>
  <si>
    <t>5. Realizar jornada de reuniones entres las empresas que asistirán al B2B</t>
  </si>
  <si>
    <t>6. Dar seguimiento a los B2B realizados</t>
  </si>
  <si>
    <t>Zonas Francas y Parques</t>
  </si>
  <si>
    <t>Brindar asistencia y seguimiento a proyectos de operadoras de parques y empresas de zonas francas nuevas</t>
  </si>
  <si>
    <t xml:space="preserve">1. Realizar inventarios de expedientes  de reciente aprobacion que aún no le han sido emitidas las  Resoluciones  y/o Decretos   </t>
  </si>
  <si>
    <t xml:space="preserve">2. Determinar las condicionantes pendientes por parte de los promotores de los proyectos </t>
  </si>
  <si>
    <t>3. Establecer contacto con los promotores de los proyectos</t>
  </si>
  <si>
    <t>Brindar asistencia para facilitación del inicio de operaciones de nuevos proyectos</t>
  </si>
  <si>
    <t xml:space="preserve">1. Identificar aquellos proyectos aprobados que no han iniciado sus operaciones y que poseen  sus Resoluciones y/o Decretos     </t>
  </si>
  <si>
    <t>2. Establecer contacto con representates de dichos proyecto</t>
  </si>
  <si>
    <t>3.Visitas de control y seguimiento a proyectos nuevos y existentes</t>
  </si>
  <si>
    <t xml:space="preserve">4.Suministrar asistencia con posibles soluciones y procedimientos a seguir </t>
  </si>
  <si>
    <t>Evaluar, analizar y preparar los casos de Reunión del Consejo Directivo</t>
  </si>
  <si>
    <t>1. Revisar y analizar las solicitudes correspondientes a casos de reunión del consejo</t>
  </si>
  <si>
    <t>2.Visitas de control y seguimiento a proyectos nuevos y existentes</t>
  </si>
  <si>
    <t>5. Elaborar Resoluciones y Certificaciones de los casos</t>
  </si>
  <si>
    <t>Evaluar y analizar las diferentes solicitudes administrativas requeridas por las empresas y operadoras de zonas francas</t>
  </si>
  <si>
    <t>1. Revisar y analizar las solicitudes administrativas correspondientes a exoneración de materias primas, maquinarias, equipos y materiales, ventas al mercado local, cartas de no objeción, etc.</t>
  </si>
  <si>
    <t>2. Elaborar las autorizaciones administrativas según corresponda a cada caso</t>
  </si>
  <si>
    <t>Determinar y mantener actualizado el sistema de empresas para la aplicación de los incentivos otorgados por la Ley No. 8-90</t>
  </si>
  <si>
    <t xml:space="preserve">1. Realizar inventarios de resoluciones pendientes de entrega </t>
  </si>
  <si>
    <t xml:space="preserve">2.Determinar vigencia de las  resoluciones </t>
  </si>
  <si>
    <t xml:space="preserve">3. Realizar inventarios de empresas que figuran en el sistema  como no operando y en proceso de instalación   </t>
  </si>
  <si>
    <t>4. Solicitar mediante comunicación a las operadoras de parques de Zonas Francas información de   las empresas en estatus no operando y en proceso de instalación</t>
  </si>
  <si>
    <t>6. Recomendar la cancelación de aquellos permisos que las operadoras confirmen que no tienen relación contractual con las mismas</t>
  </si>
  <si>
    <t>7. Presentar al Consejo Directivo listado de empresas depuradas para su cancelación</t>
  </si>
  <si>
    <t>Incidir y participar activamente en la implementación y consolidación de la política comercial de la República Dominicana, específicamente en aquellos temas de especial relevancia para el sector de zonas francas</t>
  </si>
  <si>
    <t>1. Recibir las solicitudes</t>
  </si>
  <si>
    <t>2. Analizar los casos depositados</t>
  </si>
  <si>
    <t>4.Presentar los casos al Consejo Directivo</t>
  </si>
  <si>
    <t>5. Elaborar las resoluciones que aprueban el permiso de operación</t>
  </si>
  <si>
    <t>1. Verificar las fechas de vencimiento de los permisos</t>
  </si>
  <si>
    <t>2. Informar a la empresa cuando esté próximo a la fecha de vencimiento de su permiso</t>
  </si>
  <si>
    <t>3. Llevar al Consejo Directivo las renovaciones de los permisos de operación</t>
  </si>
  <si>
    <t>2. Elaborar la resolución administrativa</t>
  </si>
  <si>
    <t xml:space="preserve">4. Entregar a la empresa </t>
  </si>
  <si>
    <t>Brindar asistencia técnica a nuevas empresas de zonas francas de servicios y/o permisos de operación para zonas francas especiales</t>
  </si>
  <si>
    <t>Llevar un control de las vigencias de los permisos de instalación de cada empresa</t>
  </si>
  <si>
    <t>Realizar las autorizaciones administrativas que solicita cada empresa, de exoneración de impuestos en la importación de materia prima, maquinaria y equipos</t>
  </si>
  <si>
    <t>3. Delegación de firmas al Enc. ZFP</t>
  </si>
  <si>
    <t>3. Generar informes para ser presentados en la Reunión del Consejo Directivo</t>
  </si>
  <si>
    <t xml:space="preserve">4. Elaborar presentación de los casos a ser conocidos en las sesiones del Consejo Directivo </t>
  </si>
  <si>
    <t>5. Recomendar la cancelación de las empresas que anunciaron retiro y de las empresas que las operadoras confirmen no tener relación contractual con las mismas</t>
  </si>
  <si>
    <t>Jurídico</t>
  </si>
  <si>
    <t>1. Realizar un levantamiento de las legislaciones</t>
  </si>
  <si>
    <t>2. Identificar cuáles impactan al sector zonas francas</t>
  </si>
  <si>
    <t>3. Realizar propuestas a la Dirección Ejecutiva sobre posibles acciones de ayuda a las empresas del sector</t>
  </si>
  <si>
    <t>4. Apoyar a las empresas que asi lo ameriten</t>
  </si>
  <si>
    <t>1. Realizar estudio de los casos sometidos al departamento</t>
  </si>
  <si>
    <t>2. Realizar las recomendaciones que apliquen</t>
  </si>
  <si>
    <t xml:space="preserve">1. Control de quorum </t>
  </si>
  <si>
    <t>2. Elaborar el acta correspondiente</t>
  </si>
  <si>
    <t>3. Elaborar las resoluciones tomadas por el CD</t>
  </si>
  <si>
    <t>Analizar los cambios en las legislaciones del sector.</t>
  </si>
  <si>
    <t xml:space="preserve">Evaluar e identificar documentación incompleta. </t>
  </si>
  <si>
    <t>Dar soporte jurÍdico a la Dirección Ejecutiva en las reuniones del Consejo Directivo.</t>
  </si>
  <si>
    <t>Inasistencia de miembros  del Consejo Directivo</t>
  </si>
  <si>
    <t xml:space="preserve">Posibles inobservancias de normativas jurídicas. </t>
  </si>
  <si>
    <t>Seguimiento continuo a la asistencia de los convocados</t>
  </si>
  <si>
    <t>Estudio y recomendaciones de los temas a tratar en las reuniones.</t>
  </si>
  <si>
    <t>Retraso en las respuestas a los requerimientos de servicios por parte de los usuarios.</t>
  </si>
  <si>
    <t>Analizar los  casos por orden de llegada</t>
  </si>
  <si>
    <t>Realizar llamadas y remitir correo electrónico de recordatorio</t>
  </si>
  <si>
    <t xml:space="preserve">Comunicación permanente con los organos que intervienen en las aprobaciones y modificaciones de textos legales.  </t>
  </si>
  <si>
    <t>No estar actualizados en el ámbito jurídico.</t>
  </si>
  <si>
    <t>Monitorear las actividades del Congreso y las demás instituciones que inciden en el sector ZF.</t>
  </si>
  <si>
    <t xml:space="preserve"> $-   </t>
  </si>
  <si>
    <t>Las mismas se realizan atendiendo las necesidades de las mismas empresas.</t>
  </si>
  <si>
    <t>Elaboración de Informe correspondiente.</t>
  </si>
  <si>
    <t xml:space="preserve">Preparar el informe correspondiente cuando hubieran recomendaciones.  </t>
  </si>
  <si>
    <t>Elaboración del acta correspondiente.</t>
  </si>
  <si>
    <t xml:space="preserve">Elaboración de las resoluciones. </t>
  </si>
  <si>
    <t>Referirlos y acompañarlos a las instituciones que inciden con el sector ZF.</t>
  </si>
  <si>
    <t xml:space="preserve">Estudiar cada documentación depositada. </t>
  </si>
  <si>
    <t>Verificación de la asistencia y pase de lista de los consejeros e invitados especiales.</t>
  </si>
  <si>
    <t>RESULTADO</t>
  </si>
  <si>
    <t>PRODUCTO</t>
  </si>
  <si>
    <t>Comunicaciones</t>
  </si>
  <si>
    <t>R3.2. Aumentada las inversiones en zonas francas</t>
  </si>
  <si>
    <t>R1.3. Fortalecidas las competencias del talento humano del CNZFE</t>
  </si>
  <si>
    <t>R1.1. Fortalecido el seguimiento de los planes, programas y proyectos institucionales</t>
  </si>
  <si>
    <t>R3.3. Aumentada la resilencia en los parques de zonas francas</t>
  </si>
  <si>
    <t>R1.4. Mitigados los riesgos identificados en los procesos por cada área</t>
  </si>
  <si>
    <t>R3.1. Mejorada la eficiencia en la expedición de permisos de operación de parques y zonas francas</t>
  </si>
  <si>
    <t>R2.4.Aumentada la creación de nuevos clústers de exportación de bienes y servicios</t>
  </si>
  <si>
    <t>R2.4.Aumentada la creación de nuevos clústers de exportación de bienes y servicios
R3.4.Aumentado los encadenamientos productivos entre las zonas francas y los productores locales</t>
  </si>
  <si>
    <t>Durante el primer trimestre del 2021, el Departamento de Promoción coordinó y participó en 12 actividades donde se proyectaron los beneficios y ventajas de instalarse hajo el régimen de incentivos otorgado por la Ley No.8-90.  Se recibieron embajadores y representantes comerciales de 8 países.  Se realizaron 4 presentaciones a representantes dominicanos acreditados en el exterior, a través de los cursos de capacitación impartidos por el MIREX.</t>
  </si>
  <si>
    <t>R2.1.Aumentada las exportaciones de las zonas francas 
R3.1. Mejorada la eficiencia en la expedición de permisos de operación de parques y zonas francas</t>
  </si>
  <si>
    <t>1.1. Detección de desviaciones en los planes, programas y proyectos institucionales</t>
  </si>
  <si>
    <t xml:space="preserve">R2.2.Aumentada las negociaciones con empresas anclas en los 10 principales subsectores productivos </t>
  </si>
  <si>
    <t xml:space="preserve">Se elaboró un listado de las empresas que aún no completan todos los requerimientos de sus solicitudes y sus expedientes fueron  llevados al archivo </t>
  </si>
  <si>
    <t xml:space="preserve">En vista de que cada caso de reunión de Consejo tiene sus requerimientos, identificamos cuales hacen falta y les informamos mediante comunicación formal </t>
  </si>
  <si>
    <t xml:space="preserve">Al requerir información adicional de los proyectos a evaluar fue necesario establecer contactos con los promotores  </t>
  </si>
  <si>
    <t xml:space="preserve">Con la ayuda de live pro business y el Dpto. de Estadistica pudimos identificar esas empresas no operando con el fin de hacer recomendaciones pertinentes </t>
  </si>
  <si>
    <t>Llamamos y realizamos contacto directo con dichos representantes para que nos expliquen su estado actual</t>
  </si>
  <si>
    <t>Enviamos a nuestros tecnicos analistas y auxiliares a observar la realidad operacional de las empresas tantos nuevas como existentes asegurando así que esten cumpliendo con el proposito de la Ley 8-90</t>
  </si>
  <si>
    <t>De manera presencial y telefonica escuchamos las inquietudes de los distintos usuarios con el fin instruirlos en la realización de sus procedimientos y brindandoles soluciones que deriben de este Consejo</t>
  </si>
  <si>
    <t>Siendo plasmado el propósito de la solicitud procedimos a revisar los documentos de soporte en vías de encontrar las informaciones que demandan los informes a presentar</t>
  </si>
  <si>
    <t>Visitamos los proyectos de zonas francas que fueron conocidos durante la reunión del Consejo Directivo</t>
  </si>
  <si>
    <t xml:space="preserve">En la  plataforma Live Pro Business ingresamos los datos suministrados en los formularios y posteriormente generar los informes a ser presentados </t>
  </si>
  <si>
    <t>Los datos mas relevanetes de las solicitudes de Consejo Directivo así como las ratificaciones de diversos casos de aprobación administrativa son colocados en plantillas de power point para facilitar a los miembros del Consejo su facil lectura y puedan dar su punto de vista</t>
  </si>
  <si>
    <t>A través de Live Pro Business generamos las resoluciones de PI y casos diversos, anterior a esto se prepararon las certificaciones con los resultados de la reunión de consejo y se les informó a las empresas y promotores</t>
  </si>
  <si>
    <t>Las solicitudes administrativas fueron evaluadas de acuerdo a la actividad de la empresa y los propositos de la  Ley 8-90, estas fueron generadas a traves de Live Pro Business</t>
  </si>
  <si>
    <t>Las autorizaciones administrativas fueron elaboradas luego de haber confirmado que sus solicitudes procedian y estaban acordes con la Ley 8-90</t>
  </si>
  <si>
    <t xml:space="preserve">Se elaboró un listado de las empresas que aún no completan todos los requerimientos de sus solicitudes y sus expedientes fueron llevados al archivo </t>
  </si>
  <si>
    <t>Se realizó un lavantamiento de las empresas que al año actual deben renovar sus permisos de instalación. Se les envió una notificación exhortandoles que renueven</t>
  </si>
  <si>
    <t>Con la ayuda de live pro business y el Dpto. de Estadistica pudimos identificar esas empresas no operando con el fin de hacer recomendaciones pertinentes inclusive la cancelación de sus permisos de operación si fuera necesario</t>
  </si>
  <si>
    <t>Se contactaron las operadoras de los diferentes parques para verificar el estado de las empresas en observacion</t>
  </si>
  <si>
    <t>Se realizó un lavantamiento de las empresas que hasta entonces comunicaron su retiro como zona franca y no tenian compromisos pendientes</t>
  </si>
  <si>
    <t>Se realizó un lavantamiento de las empresas que hasta entonces las operadoras comunicaron no tener ninguna relación contractual</t>
  </si>
  <si>
    <t>Se realizó el listado correspondiente a las empresas que reunían las condiciones para ser canceladas</t>
  </si>
  <si>
    <t>Se recibieron las diferentes solicitudes que hasta entonces habían agotado su proceso de registro y fueron distribuidas entre nuestros analistas y auxiliares para su posterior evaluación</t>
  </si>
  <si>
    <t>Fueron analizados todos los casos recibidos a fin de determinar si cumplen o no con los propositos de la la Ley 8-90</t>
  </si>
  <si>
    <t>Se realizaron visitas de seguimiento de empresas y visitas correspondientes a las solicitudes de casos de reunión</t>
  </si>
  <si>
    <t>Mediante informes y cuadros de información de empresas fueron presentados los casos de reunión al Consejo Directivo</t>
  </si>
  <si>
    <t>A través de la plataforma Live Pro Business fueron elaboradas las resoluciones que sustentan las aprobaciones de casos aprobados por el Consejo Directivo</t>
  </si>
  <si>
    <t xml:space="preserve">Fueron verificados los permisos de instalación que durante este año agotarán su vigencia de 15 años </t>
  </si>
  <si>
    <t>Fueron identificadas e informadas las empresas que hasta entonces presentaban cercanía al vencimiento de su resolución</t>
  </si>
  <si>
    <t xml:space="preserve">Fueron identificadas las solicitudes de renovación de permiso de operación, evaluadas y finalmente llevadas al Consejo Directivo  </t>
  </si>
  <si>
    <t>Se elaboraron las diferentes autorizaciones administrativas luego de verificar que cumplían con el propósito de la la Ley 8-90</t>
  </si>
  <si>
    <t>Fueron entregadas al encargado de ZFP las autorizaciones administrativas para su respectiva firma</t>
  </si>
  <si>
    <t>Fueron anotadas y entregadas a servicios al usuario las diferentes autorizaciones para su posterior envío</t>
  </si>
  <si>
    <t xml:space="preserve">
R2.1.Aumentada las exportaciones de las zonas francas 
R3.1. Mejorada la eficiencia en la expedición de permisos de operación de parques y zonas francas</t>
  </si>
  <si>
    <t>3.1. Automatización de los servicios de permisos de operación a parques y zonas francas</t>
  </si>
  <si>
    <t>R2.2.Aumentada las negociaciones con empresas anclas en los 10 principales subsectores productivos 
R3.2. Aumentada las inversiones en zonas francas</t>
  </si>
  <si>
    <t>R2.1.Aumentada las exportaciones de las zonas francas 
R3.1. Mejorada la eficiencia en la expedición de permisos de operación de parques y zonas francas
R3.3. Aumentada la resilencia en los parques de zonas francas</t>
  </si>
  <si>
    <t>1. Evaluación documentación de solicitud presentada.</t>
  </si>
  <si>
    <t xml:space="preserve">
2. Supervisión técnica y Elaboración de informe técnico</t>
  </si>
  <si>
    <t xml:space="preserve">
3. Generar la resolución de clasificación</t>
  </si>
  <si>
    <t>1. Verificar que la solitud cumpla con los requisitos (Carta, DGII, TSS Pago).</t>
  </si>
  <si>
    <t xml:space="preserve">
2. Aprobación técnica.</t>
  </si>
  <si>
    <t xml:space="preserve">UNIDAD ORGANIZACIONAL </t>
  </si>
  <si>
    <t>NIVEL DE CUMPLIMIENTO</t>
  </si>
  <si>
    <t>RECURSOS HUMANOS</t>
  </si>
  <si>
    <t>JURIDICO</t>
  </si>
  <si>
    <t>Nuevas instalaciones de zonas francas</t>
  </si>
  <si>
    <t>Autorización de ampliación en parques de zonas francas</t>
  </si>
  <si>
    <t>Detección de desviaciones en los planes, programas y proyectos institucionales</t>
  </si>
  <si>
    <t>Fortalecimiento de la estructura organizativa</t>
  </si>
  <si>
    <t>Profesionalización del talento humano</t>
  </si>
  <si>
    <t>PRODUCTOS ESTRATEGICOS</t>
  </si>
  <si>
    <t>5. Rendir el informe correspondiente a la D.E.</t>
  </si>
  <si>
    <t>Implementada la Gestión de Riesgos</t>
  </si>
  <si>
    <t>COMUNICACIONES</t>
  </si>
  <si>
    <t>Nuevas alianzas estratégicas para promoción de inversión y exportaciones</t>
  </si>
  <si>
    <t>CONTABILIDAD</t>
  </si>
  <si>
    <t>RESUMEN EJECUTIVO</t>
  </si>
  <si>
    <t>PRESUPUESTO</t>
  </si>
  <si>
    <t>Creación de clústeres de exportación de bienes y servicios
Creación de encadenamientos productivos</t>
  </si>
  <si>
    <t>Creación de clústeres de exportación de bienes y servicios</t>
  </si>
  <si>
    <t>PROMOCION</t>
  </si>
  <si>
    <t>ZONAS FRANCAS Y PARQUES</t>
  </si>
  <si>
    <t>REGULACION TEXTILES, CALZADOS Y PIELES</t>
  </si>
  <si>
    <t>Permisos de operación para empresas de zonas francas
Automatización de los servicios de permisos de operación a parques y zonas francas</t>
  </si>
  <si>
    <t>ESTADISTICAS</t>
  </si>
  <si>
    <t>Estudio de inteligencia comercial para la inserción de los subsectores productivos de zonas francas
Nuevas instalaciones de zonas francas</t>
  </si>
  <si>
    <t>Estudio de inteligencia comercial para la inserción de los subsectores productivos de zonas francas</t>
  </si>
  <si>
    <t xml:space="preserve">
Permisos de operación para empresas de zonas francas
Automatización de los servicios de permisos de operación a parques y zonas francas
Autorización de ampliación en parques de zonas francas</t>
  </si>
  <si>
    <t>Permisos de operación para empresas de zonas francas
Automatización de los servicios de permisos de operación a parques y zonas francas</t>
  </si>
  <si>
    <t>P</t>
  </si>
  <si>
    <t>PRODUCTOS EJE 1</t>
  </si>
  <si>
    <t>PRODUCTOS EJE 2</t>
  </si>
  <si>
    <t>PRODUCTOS EJE 3</t>
  </si>
  <si>
    <t>1.5. Implementada la Gestión de Riesgos</t>
  </si>
  <si>
    <t>3.3. Nuevas alianzas estratégicas para promoción de inversión y exportaciones</t>
  </si>
  <si>
    <t>ELABORADO POR: CORINA MARTINEZ</t>
  </si>
  <si>
    <t>II. AICE 2021</t>
  </si>
  <si>
    <t>Gestión de solicitudes de información técnica o institucional.</t>
  </si>
  <si>
    <t>1. Asistencia presencial, telefónica o correo.</t>
  </si>
  <si>
    <t>Actualizar Indicador Gestión del Desarrollo</t>
  </si>
  <si>
    <t>N/A</t>
  </si>
  <si>
    <t>1. Retraso en cumplimiento del cronograma de la implementación de la oficina virtual</t>
  </si>
  <si>
    <t>Agendar las reuniones en calendario institucional</t>
  </si>
  <si>
    <t>Cargar documentación en carpeta común interinstitucional para agilizar los procesos de revisión y consenso</t>
  </si>
  <si>
    <t>Desviaciones</t>
  </si>
  <si>
    <t>Division de Regulación de Textiles, Calzados y Pieles</t>
  </si>
  <si>
    <t>El sub-producto Autorización de solicitudes de exoneración de materias primas, maquinarias y equipos de las empresas amparadas en la Ley Núm. 56-07 en VUCE, no se logro de acuerdo a las proyecciones realizadas, debido a los afectos de la pandemia. Las proyecciones se realizaron basados en que para el año 2021 se iban aperturar las clases presenciales, lo que dinamizaría el sector textil con la fabricación de uniformes.</t>
  </si>
  <si>
    <t>SERVICIOS A ZONAS FRANCAS ESPECIALES</t>
  </si>
  <si>
    <t>División de Servicios a Zonas Francas Especiales</t>
  </si>
  <si>
    <t>Nivel de Cumplimiento</t>
  </si>
  <si>
    <t>Fecha: 06/12/2021</t>
  </si>
  <si>
    <t>SERVICIOS GENERALES</t>
  </si>
  <si>
    <t>FECHA DE SEGUIMIENTO (DIA/MES/AÑO)        26/03/2022</t>
  </si>
  <si>
    <t>Fecha:04/04/2022</t>
  </si>
  <si>
    <t>1. Detección de desviaciones en los planes, programas y proyectos</t>
  </si>
  <si>
    <t>1. Recibir y gestionar la adquisicion de bienes y sevicios requeridos por las diferentes areas, conforme a lo establecido en la ley 340-06 y sus reglamentos que rigen el sistema de contrataciones de bienes, obras y servicios.</t>
  </si>
  <si>
    <t>Las solictudes por departamentos, son recibidas y evaluadas por el Enc. Adm. Financiero.</t>
  </si>
  <si>
    <t>Solicitud de Compras, Apropiacion Presupuestaria, Procesos publicados, Ordenes de Compras o Contratos de Compras.</t>
  </si>
  <si>
    <t>Que no se cumplan los procesos tal y como lo establece la Ley Núm. 340-06 y su Reglamento de Aplicación Núm. 543-12.</t>
  </si>
  <si>
    <t>Las solicitudes deben estar contenidas en el POA, PACC Y PI.</t>
  </si>
  <si>
    <t>2. Recibir las solicitudes de Suministro</t>
  </si>
  <si>
    <t>Los inventarios de suministros se actualizan trimestralmente, para su reposicion según las solicitudes.</t>
  </si>
  <si>
    <t>Las contrataciones contempladas en el PACC son llevadas a cabo para el cumplimiento de la ejecucion del presupuesto.</t>
  </si>
  <si>
    <t>4. Cumplir con lo establecido en los umbrales de compras y contrataciones</t>
  </si>
  <si>
    <t>Las compras y contrataciones de servicios, se realizan según las normas establecidas en la ley 340-06 y sus reglamentos.</t>
  </si>
  <si>
    <t>5. Elaborar las actas simples en los procesos de compras directas y compras menores.</t>
  </si>
  <si>
    <t>Son elaboradas las actas según los reglamentos y normas de la DGCP</t>
  </si>
  <si>
    <t>Reportes del Sigef, Correos electronicos, Circulares, Manuales, Socializacion, videos capacitaciones.</t>
  </si>
  <si>
    <t>1.Capacitacion del personal.                       2. Optimizacion de los sistemas.                        3. Entrega a tiempo de las informaciones.</t>
  </si>
  <si>
    <t>6. Remitir al comité de compras las solicitudes que apliquen</t>
  </si>
  <si>
    <t>Son remitidas para evaluacion, revision y analisis los expedientes al Comité de Compras y debida supervision.</t>
  </si>
  <si>
    <t>7. Tramitar la publicacion de procedimientos y adjudicaciones de Compras y Contrataciones de Bienes, Servicios de la institucion.</t>
  </si>
  <si>
    <t>Las ordenes de compras se elaboran dentro de los criterios de compras establecidos.</t>
  </si>
  <si>
    <t xml:space="preserve">8. Realizar cuadros comparativos e informes de analisis de ofertas tecnicas. </t>
  </si>
  <si>
    <t>Los informes comparativos se realizan para las evaluaciones de precios por parte del Comité de Compras.</t>
  </si>
  <si>
    <t>9. Recibo de factura luego de que Suministro reciba los artículos y remisión de expediente a pago</t>
  </si>
  <si>
    <t xml:space="preserve">Las facturas son recibidas y verificadas, si cumplen con los requerimientos acordados de cantidad, precio y NCF; remitidas a pago. </t>
  </si>
  <si>
    <t xml:space="preserve">Los reportes mensuales de bienes y servicios son publicados en el portal de Transparencia de la institucion. </t>
  </si>
  <si>
    <t>Reportes del SIGEF, Comunicaciones, Certificaciones, Portal Transparencia CNZFE.</t>
  </si>
  <si>
    <t xml:space="preserve">Asignar personal para el monitoreo de las metas programadas, registro de las informaciones en SIGEF. </t>
  </si>
  <si>
    <t>Las necesidades de los Departamentos y areas a fines, son recibidas para su inclusion en el PACC.</t>
  </si>
  <si>
    <t xml:space="preserve">Una vez recibido y completado el expediente es tramitado a la unidad correspondiente para pago </t>
  </si>
  <si>
    <t xml:space="preserve">DEPARTAMENTO/DIVISIÓN:     </t>
  </si>
  <si>
    <t>FECHA DE EVALUACIÓN FINAL</t>
  </si>
  <si>
    <t xml:space="preserve">FECHA DE SEGUIMIENTO     </t>
  </si>
  <si>
    <t xml:space="preserve">COMPRAS Y CONTRATACIONES    </t>
  </si>
  <si>
    <t>Ejecutado</t>
  </si>
  <si>
    <t>Ejecutar los procesos de compras de acuerdo a las disposiciones de la Ley de Compras y el Organo rector</t>
  </si>
  <si>
    <t xml:space="preserve">Producto </t>
  </si>
  <si>
    <t xml:space="preserve">Resultados </t>
  </si>
  <si>
    <t>2. Solicitar a las áreas sus necesidades del año, según las actividades del POA, para la elaboración del PACC.</t>
  </si>
  <si>
    <t>3.Remitir a la Div. De Contabilidad solicitud de pago a proveedores.</t>
  </si>
  <si>
    <t xml:space="preserve">1. Realizar reportes mensuales de los bienes y servicios realizados durante el mes. </t>
  </si>
  <si>
    <t>Producto</t>
  </si>
  <si>
    <t>Resultado</t>
  </si>
  <si>
    <t xml:space="preserve">1.5.Implementada la gestión de riesgos </t>
  </si>
  <si>
    <t>R1.3 Mitigados los riesgos identificados en los procesos por cada área.</t>
  </si>
  <si>
    <t>Cumplir con lo establecido en la Ley Núm. 41-08 de Función Pública</t>
  </si>
  <si>
    <t>Disponer de una visión resumida sobre sobre el desempeño sectorial y principales parques; facilitar las labores de análisis, investigación y evaluación</t>
  </si>
  <si>
    <t>1. Coordinar reuniones entre las instituciones responsables.</t>
  </si>
  <si>
    <t>2. Realizar invitación a las empresas de zonas francas e invitados internacionales</t>
  </si>
  <si>
    <t>3. Confirmar la participación de las empresas de zonas francas invitadas.</t>
  </si>
  <si>
    <t>4. Coordinar reuniones entre las empresas que asistirá al B2B.</t>
  </si>
  <si>
    <t>5. Realizar jornada de reuniones entres las empresas que asistirán al B2B.</t>
  </si>
  <si>
    <t>6. Dar seguimiento a los B2B realizados.</t>
  </si>
  <si>
    <t>1. Planificar el programa de capacitación, junto a instituciones afines.</t>
  </si>
  <si>
    <t>2. Coordinar y organizar el plan de capacitación y formación.</t>
  </si>
  <si>
    <t>3. Enviar invitaciones a las empresas del sector.</t>
  </si>
  <si>
    <t>4. Elaborar informes de las capacitaciones realizadas y cantidad de participantes.</t>
  </si>
  <si>
    <t>SE REALIZARON  REVISIONES MENSUALES DE LOS PROCESOS DE COMPRAS, CUMPLIÉNDOSE CON LAS NORMAS PAUTADAS PARA ESTOS FINES</t>
  </si>
  <si>
    <t>SE REALIZARON REVISIONES MENSUALES DE ESTE PROCESO Y SE EJECUTARON ACCIONES QUE CONLLEVARON A FORTALECER LA GESTIÓN DE COBROS</t>
  </si>
  <si>
    <t>SE OBSERVARON LAS NORMAS DE CONTROL EN CADA MES</t>
  </si>
  <si>
    <t>SE LLEVARON A CABO REVISIONES SEMANALES CON LA FINALIDAD DE VIGILAR ESTE PROCESO.</t>
  </si>
  <si>
    <t>DEPARTAMENTO/DIVISIÓN/SECCION</t>
  </si>
  <si>
    <t>TESORERIA</t>
  </si>
  <si>
    <t>Programar y dirigir la recepcion, custodio y deposito de los valores monetarios perteneciente a la institución</t>
  </si>
  <si>
    <t>Recepcionar los ingresos producto de las venta  de servicios ofrecidos por la institución por medio a los puntos de venta, instalado en las diferntes cajas.</t>
  </si>
  <si>
    <t>Estas actividades son realizadas de manera cotidiana por nuestro personal a los ingresos recibidos en la insitucion.</t>
  </si>
  <si>
    <t>Recibos de Ingreso, Cuadre de Caja, reporte de ingresos, depositos.</t>
  </si>
  <si>
    <t>Que existan errores materiales en el deposito y registsro del ingreso</t>
  </si>
  <si>
    <t>Realizar una revision conciensuda de los recibos y cudre de ingreso diariamente, ademas  comparar y compartir las informaciones con las demas areas involucradas (Contabilidad, Servicio al Usuario y Depto. Administsrativo y financiero).</t>
  </si>
  <si>
    <t>Revisar y aprobar los servicios via LPB, confirmando que los montos corresponden al servicio ofrecido, y que los soportes anexo sean fidedignos.</t>
  </si>
  <si>
    <t>Revisar el cuadre y las operaciones diaria de  las cajas de la institucion.</t>
  </si>
  <si>
    <t>Gestionar con el area correspondiente la solución de cualquier inconveniente en el sistma de caja</t>
  </si>
  <si>
    <t>Asegurarnos de que el área de caja ofrece un servicio eficiente y eficáz a nuestros clientes y colaboradores</t>
  </si>
  <si>
    <t>Confirmar  que los montos recibidos vía depositos y transferencias directas por parte de nuestros clientes hayan entrado a la cuenta colectora y  que los mismos sean asignados en forma correcta en los estados bancarios</t>
  </si>
  <si>
    <t>Realizar arqueos de las diferntes cajas y cajas chicas de la institución</t>
  </si>
  <si>
    <t>Asegurar que los montos recibidos en las diferentes cajas sean depostiados de forma integra la cuenta colectora de la Institución</t>
  </si>
  <si>
    <t xml:space="preserve">Mantener actualizados los saldos de las cuentas </t>
  </si>
  <si>
    <t>Confirmación  registros contable de los ingresos y egresos</t>
  </si>
  <si>
    <t xml:space="preserve">Se revisan mensualmente los saldos de las cuentas presentadas en los estados financieros con el objetivo de confirmar que losl registros furon bien aplicados </t>
  </si>
  <si>
    <t>Relacion de ingresos, entradas de diario, auxiliares de cuentas.</t>
  </si>
  <si>
    <t>Que los saldos no reflejen la realidad financiera de la institucion.</t>
  </si>
  <si>
    <t>Aseguramiento de las revisiones de saldos, por medio de pruebas aritmeticas, cruce de informaciones, etc.</t>
  </si>
  <si>
    <t>Revisar los saldos de las cuentas que componen  los estados financieros (Estado de Situación, Estado de Resultados, Estado de Flujo de Efectivo, Estado de Cambio de Patrimonio, Ejecución presupuestaria)</t>
  </si>
  <si>
    <t>Realizar análisis de saldos de las cuentas a los fines  de observar su comportamiento y/o tendencias.</t>
  </si>
  <si>
    <t>Dar seguimiento a los anílisis e informar al Departamento Administrativos sobre las tendencias de las cuentas, a fin de que se tomen los correctivos de lugar.</t>
  </si>
  <si>
    <t xml:space="preserve">Confirmar  los pagos de cuotas realizados por los clientes vía depositos y transferencias en la cuenta colectora, según los  los estados bancarios </t>
  </si>
  <si>
    <t>Revisar las conciliaciones bancarias de la cuenta colectora, cuenta unica, cuenta disponibilidad institucional, cuenta cuota institucional, cuenta operativa.</t>
  </si>
  <si>
    <t>Revisar los proceso de compras y contrataciones de bienes y servicios de la institución</t>
  </si>
  <si>
    <t>Recibir y analizar los expedientes de compras (orden de compra y demás documentos)</t>
  </si>
  <si>
    <t xml:space="preserve">Revision de los expedientes de compra con el fin de informar oportunanamente culaquier error (numerico, de forma)  o inumplimiento con la Ley 340-06 de compras y contrataciones públicas. </t>
  </si>
  <si>
    <t>Ordenes de compras</t>
  </si>
  <si>
    <t>Que se incumpla con la ley de compas y con el debido proceso.</t>
  </si>
  <si>
    <t xml:space="preserve">Velar por el cumplimiento de la ley decompras y </t>
  </si>
  <si>
    <t>Confirmar las informaciones contenidas en las ordenes de compra</t>
  </si>
  <si>
    <t>Revisar la correcta codificación s/Clasificador del gasto</t>
  </si>
  <si>
    <t>Emitir nuestras considerarciones (recomendaciones y/o sugerencias) y correcciones</t>
  </si>
  <si>
    <t>Programar en coordinacion con el Departamento Administrativo y Financiero todas las erogaciones y/o pagos que realice la institucion (proveedores, empleados, y terceros), por cualquier medio de pago</t>
  </si>
  <si>
    <t>Calendarización de pagos a proveedores</t>
  </si>
  <si>
    <t>Se revisan todos los expedientes de pago, desde la solicitud, la orden de compra, la debida apropiacion presupuestaria, la cuenta presupuestarias, la disponibiidad de presupuestaria. Se realizan pruebas aritmeticas, se confirma las informaciones de DGII y TSS.</t>
  </si>
  <si>
    <t>Libramientos, cheques y transfererencias bancarias</t>
  </si>
  <si>
    <t>Que existan errores en la confeccion del medio de pago, que desvirtuen la honra del compromiso economico adquirido por el CNZF con el beneficioaro del pago.</t>
  </si>
  <si>
    <t>Revisar para fines de confirmacion de que los pagos corresponden con los compromisos adquiridos y que los mismos esten libre de errores.</t>
  </si>
  <si>
    <t>Revisión los expedientes de pagos a proveedores</t>
  </si>
  <si>
    <t>Revisión de pagos incentivos y otros a empleados</t>
  </si>
  <si>
    <t>Revisión de todas las cajas chicas</t>
  </si>
  <si>
    <t>Revisión de las nominas de la institucion</t>
  </si>
  <si>
    <t>Revisión transferencias nacionales e internacinales</t>
  </si>
  <si>
    <t>Fortalecer las Normas de Control Interno</t>
  </si>
  <si>
    <t>Aplicar las normas y los controles internos contenidos en las  NOBACI</t>
  </si>
  <si>
    <t>Aplicar los controles establecidos en las NOBACI</t>
  </si>
  <si>
    <t>Que no se cumpla con los controles establecido en la NOBACI</t>
  </si>
  <si>
    <t>Contribuir con la aplicación de los controles establecidos en las NOBACI</t>
  </si>
  <si>
    <t>Asumir y Aplicar las leyes y normas vigentes,  asi como las disposicones emanadas del Ministerio de Hacienda y/o de la Tesoreria Nacional.</t>
  </si>
  <si>
    <t>Consulta de la ley 567-05, reglamento y otras disposiciones a los fines de que la institucion cumpla con el marco legal establecido.</t>
  </si>
  <si>
    <t>Ley 567-05 y Resoluciones</t>
  </si>
  <si>
    <t>Que se incumpla con la ley 567-05 y las disposiones externas e interanas</t>
  </si>
  <si>
    <t>Aseguramiento de que se cumpla con ley de Tesoereria y las  disposiciones vigentes</t>
  </si>
  <si>
    <t>1.4. Establecer los controles para la correcta aplicación de los Sistemas de Administración Financiera del Estado y el Sistema Nacional de Control Interno</t>
  </si>
  <si>
    <t>1.Verificar y enviar al área correspondiente, la solicitud de información realizada por el ciudadano</t>
  </si>
  <si>
    <t>3.Revisar la información recibida y dar respuesta oportuna al ciudadano</t>
  </si>
  <si>
    <t>2.Verificar y organizar los documentos e informaciones recibidos para fines de publicación</t>
  </si>
  <si>
    <t>Informaciones del Sistema Nacional de Atención Ciudadana 311 gestionadas</t>
  </si>
  <si>
    <t>2.1. Estructurar e implementar un programa de promoción de inversiones y exportaciones, enfocado en países, mercados y empresas con amplio potencial de desarrollar negocios en la República Dominicana</t>
  </si>
  <si>
    <t>Oficina de acceso a la Información</t>
  </si>
  <si>
    <t xml:space="preserve">TESORERIA </t>
  </si>
  <si>
    <t>OFICINA DE  ACCESO A LA  INFORMACION</t>
  </si>
  <si>
    <t>CÓDIGO: MAT-PD-01</t>
  </si>
  <si>
    <t>CÓDIGO:MAT-PD-01</t>
  </si>
  <si>
    <t xml:space="preserve">Contribuir con la implementación de iniciativas para el fortalecimiento de la Logística y la facilitación del comercio en la República Dominicana </t>
  </si>
  <si>
    <t xml:space="preserve">1.Participar en reuniones mensuales generales del Clúster de Logística de la República Dominicana (CLRD) </t>
  </si>
  <si>
    <t>2.Apoyar al CLRD en los ejes de trabajo:                         e-commerce y desarrollo de nuevos negocios</t>
  </si>
  <si>
    <t>3. Recolectar, generar y difundir estadisticas de impacto de actividades logisticas de zona franca en la economía de la Rep. Dom.</t>
  </si>
  <si>
    <t>4. Participar en reuniones mensuales del Comité de Facilitación del Comercio</t>
  </si>
  <si>
    <t xml:space="preserve">Identificar nuevos prospectos de inversión con el anális de información con apoyo de inteligencia de mercados (Investment Map, Big Data, etc.) </t>
  </si>
  <si>
    <t>1. Capturar información estratégica sobre empresas con alto potencial para invertir en Zona Francas en RD</t>
  </si>
  <si>
    <t>2. Realizar y depurar listas de empresas actractivas para el país (según países y/o regiones de origen) utilizando el Investment Map</t>
  </si>
  <si>
    <t>3. Realizar y depurar listas de productos para país competidor (según países y/o regiones de origen) e informaciones de Inversión</t>
  </si>
  <si>
    <t>4. Compartir lista de contactos con entidades homólogas, que contribuyan al establecimiento de relaciones comerciales con dichas empresas</t>
  </si>
  <si>
    <t xml:space="preserve">1. Contribuir en los procesos de defensa de los sub- sectores productivos de zonas francas, particularmente ante las autoridades de los EE.UU., con respecto a los procesos de negociación de nuevos acuerdos y al mejoramiento de los existentes. </t>
  </si>
  <si>
    <t>2. Participar en grupos técnicos para los procesos de negociaciones comeriales, con países de interés</t>
  </si>
  <si>
    <t>Realizar el seguimiento, registro y monitoreo de los indicadores económicos, competitivos, y laborales de la República Dominicana, así como de sus principales  competidores</t>
  </si>
  <si>
    <t>1. Revisión y actualización mensual de Matriz, según fuentes de información identificadas.</t>
  </si>
  <si>
    <t>Actualización de Matriz regional.</t>
  </si>
  <si>
    <t>2. Difusión de Matriz actualizada y/o indicadores específicos, según demanda de grupos de interés, previa autorización de la Dirección Ejecutiva</t>
  </si>
  <si>
    <t>Promover en el sector de zonas francas la producción sostenible y los proyectos de energía alternativa.</t>
  </si>
  <si>
    <t xml:space="preserve">1. Colaborar en el proyecto de EcoParques del MICM con auspicio del banco mundial, para la participación de los parques de zonas francas en el piloto </t>
  </si>
  <si>
    <t>2. Participar en reuniones periódicas del proyecto</t>
  </si>
  <si>
    <t>3. Participar en las capacitaciones y talleres.</t>
  </si>
  <si>
    <t xml:space="preserve">4. Elaborar informes de avances y resultados </t>
  </si>
  <si>
    <t>5. Presentar iniciativas que promuevan la inserción de energías alternativas y producció sostenible en las empresas acogidas bajo el regimén de zonas francas.</t>
  </si>
  <si>
    <t>Elaborar resúmenes trimestrales incluyendo las proyecciones sobre el comportamiento de las exportaciones y otras variables económicas de zona franca.</t>
  </si>
  <si>
    <t>1. Revisión mensual y trimestral de fuentes secundarias de información, basadas en datos directos y datos espejos (BCRD, USITC Dataweb, TradeMap y EuroSTAT)</t>
  </si>
  <si>
    <t>2. Procesamiento y análisis de datos obtenidos en fuentes indicadas</t>
  </si>
  <si>
    <t>3. Difusión de informes finales a usuarios y grupos de interés, previa autorización de la Dirección Ejecutiva</t>
  </si>
  <si>
    <t>Participacion en eventos internacionales relacionados con comercio exterior, competitividad y zonas francas</t>
  </si>
  <si>
    <t>Participación en eventos nacionales e internacionales relacionados con el comercio exterior, competitividad y zonas francas</t>
  </si>
  <si>
    <t xml:space="preserve">Empresas aprobadas </t>
  </si>
  <si>
    <t>Parques apronados</t>
  </si>
  <si>
    <t xml:space="preserve"> $-   0</t>
  </si>
  <si>
    <t>Fecha: 1 abril al 30 junio 2023</t>
  </si>
  <si>
    <t xml:space="preserve">Se realizaron visitas  a las diferentes empresas </t>
  </si>
  <si>
    <t>SI</t>
  </si>
  <si>
    <t>Darle soporte a las empresas en sus actividades</t>
  </si>
  <si>
    <t>Seguimiento a las empresas mediante el sistema LPB</t>
  </si>
  <si>
    <t>Recibir las solicitudes de los departamentos</t>
  </si>
  <si>
    <t>Gestionar los trámites de las solicitudes a las empresas, Inst. o depart.</t>
  </si>
  <si>
    <t>Vigilar los requisitos de la Carta Compromiso para lograr un crecimiento Institucional</t>
  </si>
  <si>
    <t>Solicitar sugerencias a los distintos departamentos</t>
  </si>
  <si>
    <t>Realización de informe trimestrales POA</t>
  </si>
  <si>
    <t xml:space="preserve"> Informes esporádicos de los parques</t>
  </si>
  <si>
    <t>Elaboración de informes  sobre resultados de los diferentes simulacros</t>
  </si>
  <si>
    <t xml:space="preserve">Brindar soporte técnico  de los servicios que ofrece el CNZFE a  las nuevas empresas instaladas de la zona norte, asi como a las ya instaladas </t>
  </si>
  <si>
    <t>1. Realizar visitas a las empresas</t>
  </si>
  <si>
    <t>2. Orientarlos sobre los procedimientos</t>
  </si>
  <si>
    <t>3. Darle seguimiento mediante el sistema LPB y   de acuerdo a la Carta Compromiso</t>
  </si>
  <si>
    <t>Dar seguimiento al desarrollo del Plan Operativo Anual,  soporte tecnico a los parques de Pto, Pta, Moca, Pisano, Tamboril y Caribbean, participar en los simulacros de desastre naturales</t>
  </si>
  <si>
    <t>Darle mas soporte tecnico y operativo a todos los departamentos de nuestra oficina Principal con la finalidad de minimizar tiempo de espera  optimizar todos los servicios solicitado y cumplir con la Carta Compromiso al Ciudadano</t>
  </si>
  <si>
    <t>Empresas aprobadas</t>
  </si>
  <si>
    <t>2.Gestionar  la  información solicitada, a través del departamento involucrado y  darle el seguimiento que corresponde</t>
  </si>
  <si>
    <t>3.Actualizar el Portal de Transparencia y validar las informaciones publicadas</t>
  </si>
  <si>
    <t>4.Elaboración de los   Informes (trimestrales, semestrales y anuales) de Solicitudes de Información presentada por los ciudadanos y enviar a la Máxima Autoridad</t>
  </si>
  <si>
    <t>1.Gestionar, con las áreas involucradas, las informaciones a ser colgadas en el Portal de Transparencia</t>
  </si>
  <si>
    <t>4.Socializar, con la maxima autoridad y el STAFF, los Reportes de Evaluación del Sub Portal de Transparencia</t>
  </si>
  <si>
    <t>Difundir y aplicar las disposiciones de la Tesoreria Nacional</t>
  </si>
  <si>
    <t>SERVICIOS  GENERALES</t>
  </si>
  <si>
    <t>COMPRAS Y CONTRATACIONES</t>
  </si>
  <si>
    <t>DEPARTAMENTO PLANIFICACIÓN Y DESARROLLO</t>
  </si>
  <si>
    <t>1 DE ENERO DE 2024</t>
  </si>
  <si>
    <t xml:space="preserve">Se celebraron tres (3) reuniones del Clúster  Logístico; Participación en tres (01) reunión del Comité Nacional de Facilitacion del Comercio
</t>
  </si>
  <si>
    <t xml:space="preserve">Se realizaron los perfiles de Oportunidades de los siguientes paises: Alemania, Emiratos Árabes Unidos, Estados Unidos; elaboración de informe de preferencias arancelarias de la República Dominicana.
</t>
  </si>
  <si>
    <t>Monitoreo al Proyecto de Ley de los Estados Unidos "Ley de las Américas” que beneficiarían a la Republica Dominicana en el programa de subvenciones para la manufactura de dispositivos y equipos médicos, y en el programa de subvenciones para la manufactura textil. Análisis de las propuestas legislativas de Estados Unidos Nos. H.RES.979 y H.R.1486 relacionadas a la industria del tabaco. Análisis de propuesa legislativa de Reino Unido que busca una prohibición gradual del tabaco. Análisis de Proyecto de Ley No. HJ RES.99 que busca modificar la Ley Federal de Alimentos, Medicamentos y Cosméticos (FDA, por sus siglas en inglés) para eximir a la industria del Cigarro Premium de ciertas regulaciones.</t>
  </si>
  <si>
    <t>Colaboración y apoyo al MICM en el Programa de Capacitación en Parques Ecoindustriales de la Organización de las Naciones Unidas para el Desarrollo Industrial (ONUDI)</t>
  </si>
  <si>
    <t>Realización de informe sobre: Ley de Alianza para las Americas; Informe sobre el desempeño de las exportaciones en 2023; Actualización de listado de tejidos y componentes en escaso abasto (short supply) Anexo 3.25 DR-CAFTA, a marzo 2023; Principales cambios arancelarios de las exportaciones de ZF en 7ma Enmienda del SA.; Elaboración de  lista de la oferta arancelaria para protocolo bilateral del Acuerdo con Uzbekistán, en el marco de la adhesión de ese país a la OMC; Notificación relativa a la Ley No. 8-90 sobre Fomento de Zonas Francas, en el periodo enero-diciembre de 2022; de conformidad con el Acuerdo sobre Subvenciones y Medidas Compensatorias de la OMC.</t>
  </si>
  <si>
    <t>Monitorear la ejecución del presupuesto anual institucional</t>
  </si>
  <si>
    <t>1. Elaborar informe trimestral de ejecución presupuestaria</t>
  </si>
  <si>
    <t>2. Remitir informe al equipo directivo</t>
  </si>
  <si>
    <t>3. Elaborar informe trimestral de las metas físicas-financieras del presupuesto anual para subportal de transparencia gubernamental</t>
  </si>
  <si>
    <t>4. Remitir informe a la OAI para carga en el subportal</t>
  </si>
  <si>
    <t>5. Carga informe trimestral metas fisicas-financieras, y las causas de las desviaciones</t>
  </si>
  <si>
    <t>Sensibilización en Equidad de Género y Responsabilidad social</t>
  </si>
  <si>
    <t>1. Solicitar charlas de orientación</t>
  </si>
  <si>
    <t>Monitorear los planes de riesgos de desastres/de preservación y conservación del medio ambiente.</t>
  </si>
  <si>
    <t>2. Realizar los encuentros necesarios.</t>
  </si>
  <si>
    <t>3. Diseño y aplicación de encuesta de medición de impacto</t>
  </si>
  <si>
    <t>Fomentar la equidad de género en los planes, programas y proyectos</t>
  </si>
  <si>
    <t xml:space="preserve">No tener control de las actividades a realizar por cada departamento de la institución.  </t>
  </si>
  <si>
    <t>Que no se ejecute lo presupuestado</t>
  </si>
  <si>
    <t xml:space="preserve">Retraso en carga de evidencia </t>
  </si>
  <si>
    <t>Actualizar el Indicador Organización del Trabajo</t>
  </si>
  <si>
    <t>Gestión y envío de notas de prensa</t>
  </si>
  <si>
    <t>Crecimiento de las redes sociales</t>
  </si>
  <si>
    <t>1. Recibir las solicitudes de los departamentos.</t>
  </si>
  <si>
    <t>2. Gestionar de inmediato los trámites de las solicitudes a las empresas, Institución o departamento.</t>
  </si>
  <si>
    <t>3. Vigilar todos los requisitos de nuestra Carta Compromiso con el Ciudadano para lograr un crecimiento Institucional.
4. Solicitar sugerencias a los distintos</t>
  </si>
  <si>
    <t>4. Solicitar sugerencias a los distintos deptos.</t>
  </si>
  <si>
    <t>1. Realización de informe trimestrales POA</t>
  </si>
  <si>
    <t>2. Informes esporádicos de los parques.</t>
  </si>
  <si>
    <t>Mantener actualizado el Indicador sobre el Índice de Uso TIC e Implementación de Gobierno Electrónico</t>
  </si>
  <si>
    <t>Gestionar el mantenimiento de la infraestructura TIC</t>
  </si>
  <si>
    <t>Programacion de la Ejecucion.</t>
  </si>
  <si>
    <t>2. Registrar la Programacion trimestral de las  Metas  Financieras del presupuesto en el SIGEF.</t>
  </si>
  <si>
    <t>4.Colaborar en la elaboracion del  informe de la evaluacion de la ejecucion trimestralmente, para la DIGEPRES, en coordinacion con el analista asignado de calidad del gasto presupuestario en DIGEPRES.</t>
  </si>
  <si>
    <t>5. Dar seguimeniento al cumplimiento de los indicadores de medicion IGPS, en coordinacion con el Dpto. de Planificacion.</t>
  </si>
  <si>
    <t>6. Digitar la ejecucion fisica trimestral, en la fecha establecida por la DIGEPRES, junto al Dpto. de Planificacion.</t>
  </si>
  <si>
    <t>Ejecucion presupuestaria</t>
  </si>
  <si>
    <t>La programacion se registra en los primeros 15 dias mes  en que inicia el proximo  trimestre.</t>
  </si>
  <si>
    <t xml:space="preserve">La Digepres dispone de la guia-procedimiento para el monitoreo de la ejecucion del prsupuesto </t>
  </si>
  <si>
    <t xml:space="preserve">La Digepres dispone de la guia-procedimiento para el monitoreo de la ejecucion del presupuesto </t>
  </si>
  <si>
    <t>Al momento,  se ha regularizado trimestralmente los avisos de debitos, solo pendiente el ultimo mes del trimestre.</t>
  </si>
  <si>
    <t>Las modificaciones presupuestarias se realizaron por modificaciones en el Pacc.</t>
  </si>
  <si>
    <t xml:space="preserve">5.Realizar Encuesta de Satisfaccion de Usuarios OAI </t>
  </si>
  <si>
    <t xml:space="preserve">1.Indagar sobre la denuncia, queja o sugerencia del ciudadano </t>
  </si>
  <si>
    <t xml:space="preserve">2. Responder a la denuncia queja o sugerencia del ciudadano </t>
  </si>
  <si>
    <t xml:space="preserve">3. Cerrar el caso en el sistema de administracion digital </t>
  </si>
  <si>
    <t>1- Recopilar informaciones de las áreas.</t>
  </si>
  <si>
    <t>2- Actualizar el portal de Datos Abiertos</t>
  </si>
  <si>
    <t>Vericadas y enviadas al área correspondiente, la solicitud de información realizada por el ciudadano</t>
  </si>
  <si>
    <t>Gestionada  la  información solicitada, a través del departamento involucrado y  dado el seguimiento que corresponde</t>
  </si>
  <si>
    <t>Revisada la información recibida y respondida oportunamente  al ciudadano</t>
  </si>
  <si>
    <t>Elaborados los Informes de Solicitudes de Información presentada por los ciudadanos y enviadas a la MAE</t>
  </si>
  <si>
    <t xml:space="preserve">Realizadas las Encuestaa de Satisfaccion de Usuarios OAI </t>
  </si>
  <si>
    <t>Gestionadas con las áreas involucradas, las informaciones colgadas en el Portal de Transparencia</t>
  </si>
  <si>
    <t>Verificados y organizados los documentos e informaciones recibidos para fines de publicación</t>
  </si>
  <si>
    <t>Actualizado el Portal de Transparencia y validadas las informaciones publicadas</t>
  </si>
  <si>
    <t>Socializados con la MAE y el STAFF, los Reportes de Evaluación del Sub Portal de Transparencia</t>
  </si>
  <si>
    <t>Indaciones sobre denuncias, queja o sugerencia del ciudadano realizadas.</t>
  </si>
  <si>
    <t xml:space="preserve">Respondidas las denuncias quejas o sugerencias del ciudadano </t>
  </si>
  <si>
    <t xml:space="preserve">Cerrados los casos en el sistema de administracion digital </t>
  </si>
  <si>
    <t>Recopiladas las informaciones de las áreas</t>
  </si>
  <si>
    <t xml:space="preserve">Requerimientos de información del ciudadano gestionado
</t>
  </si>
  <si>
    <t xml:space="preserve">Sub Portal de Transparencia Institucional actualizado
</t>
  </si>
  <si>
    <t>Portal Datos Abiertos Actualizado</t>
  </si>
  <si>
    <t>Diseñar e imprimir las carpetas y folletos promocionales.</t>
  </si>
  <si>
    <t>Coordinar, diseñar e imprimir material promocional a exhibir y entregables en ferias y misiones comerciales en los cuales participe la institución.</t>
  </si>
  <si>
    <t>Dar seguimiento a empresas con potencial de instalarse en el país.  Difusión de material promocional a estas empresas contactadas.</t>
  </si>
  <si>
    <t>Identificar y coordinar la participación en ferias internacionales relacionadas con sectores con potencial de crecimiento.</t>
  </si>
  <si>
    <t>Visitar empresas y coordinar reuniones con empresas de interés, durante la participación en eventos internacionales</t>
  </si>
  <si>
    <t>Brindar seguimiento a las empresas contactadas en las distintas actividades en las cuales participe el Departamento de Promoción.</t>
  </si>
  <si>
    <t>Remitir información y procedimiento para la clasificación de nuevas empresas.</t>
  </si>
  <si>
    <t>1. Recibir solicitudes de visitas de inversionistas extranjeros.</t>
  </si>
  <si>
    <t>3. Realizar una presentación de los beneficios de la ley 8-90 y ventajas de instalarse en RD.</t>
  </si>
  <si>
    <t>4. Dar seguimiento a la solicitud de instalación de la empresa.</t>
  </si>
  <si>
    <t>5. Dar asistencia en proceso de instalación de la empresa.</t>
  </si>
  <si>
    <t>2. Realizar presupuesto de participación en la feria.</t>
  </si>
  <si>
    <t>3. Realizar el montaje de stand o visita a la feria.</t>
  </si>
  <si>
    <t>4. Realizar contactos con los visitantes al stand.</t>
  </si>
  <si>
    <t>5. Dar seguimiento a las empresas contactadas en la feria con posibilidad de instalarse en RD.</t>
  </si>
  <si>
    <t xml:space="preserve">Promover la instalación de  nuevas empresas, sobre todo las pertenecientes a los sectores con mayor potencial de crecimiento en el país, como es el caso de Dispositivos Médicos, Componentes Eléctricos y Electrónica, Logística, Textil, Calzados, Servicios de Apoyo a Negocios (Call Centers &amp; BPO´s) </t>
  </si>
  <si>
    <t>Facturar el material solicitado por los departamentos</t>
  </si>
  <si>
    <t>Llevar el control del consumo mensual por departamento</t>
  </si>
  <si>
    <t>Dar mantenimiento al ascensor</t>
  </si>
  <si>
    <t>Dar mantenimiento a extintores</t>
  </si>
  <si>
    <t>Dar mantenimeinto Sistema Incendio Data Center</t>
  </si>
  <si>
    <t>Dar mantenimiento a los aires acondicionados</t>
  </si>
  <si>
    <t>Fumigar periódicamente las instalaciones</t>
  </si>
  <si>
    <t xml:space="preserve">Entregar diariamente los vehiculos al Depto. De Seguridad </t>
  </si>
  <si>
    <t>SE ELABORARON RUTAS DE DISTRIBUCION E INFORMES MENSUALES</t>
  </si>
  <si>
    <t>COMITE DEL SISTAP</t>
  </si>
  <si>
    <t>Capacitar al personal sobre el seguro de riesgos laborales en coordinación con el IDOPPRIL</t>
  </si>
  <si>
    <t>Listado de asistencia</t>
  </si>
  <si>
    <t>Poca asitencia del personal del CNZFE</t>
  </si>
  <si>
    <t>Motivar la asistencia a las charlas</t>
  </si>
  <si>
    <t>Capacitacion impartida con exito a los miembros del SISTAP</t>
  </si>
  <si>
    <t>COMITE SISTAP</t>
  </si>
  <si>
    <t>Producto PEI</t>
  </si>
  <si>
    <t>3. Elaboración Cuadros y Gráficos</t>
  </si>
  <si>
    <t>4. Elaboración de Contenido</t>
  </si>
  <si>
    <t>5. Elaboración de índice</t>
  </si>
  <si>
    <t>3. Elaboración de cuadros sectoriales y geográficos con valores de comercio</t>
  </si>
  <si>
    <t>4. Comparación interanual de data de comercio, por sectores</t>
  </si>
  <si>
    <t>Elaboración perfiles económicos: país, sectoriales, parques y empresas.</t>
  </si>
  <si>
    <t>1. Se recibe el requerimiento</t>
  </si>
  <si>
    <t>4. se estructura, revisa y entrega</t>
  </si>
  <si>
    <t>Que no se acopie el dato de manera oportuna</t>
  </si>
  <si>
    <t>Realizados los perfiles económicos
Evaluado, registrado y presentado en formato de tablas los datos 
Remitidos los datos</t>
  </si>
  <si>
    <t>División de Elaboración de Informes Técnicos</t>
  </si>
  <si>
    <t>ELABORACION INFORMES TECNICOS</t>
  </si>
  <si>
    <t>Información incompleta para completar informe</t>
  </si>
  <si>
    <t>QUE SE REALICEN COMPRAS DE ARTICULOS Y PAGOS DE VIATICOS QUE NO ESTEN DEBIDAMENTE SOPORTADOS GENERANDO PAGOS INCORRECTOS Y COMPRAS NO NECESARIAS O QUE PUEDEN REALIZARSE BAJO OTRA MODALIDAD</t>
  </si>
  <si>
    <t>AUMENTO DE LOS RIESGOS EN LAS OPERACIONES CONTABLES Y FINANCIERAS</t>
  </si>
  <si>
    <t>DESABASTECIMIENTO DE LOS ARTICULOS NECESARIOS QUE IMPIDAN PODER CUMPLIR CON LO REQUERIDO POR LOS DEPARTAMENTOS.  DESPERDICIO DE LOS MATERIALES GASTABLES</t>
  </si>
  <si>
    <t>NO CONTAR CON UNA INFRAESTRUCTURA ADECUADA PARA BRINDAR LOS SERVICIOS REQUERIDOS POR NUESTROS USUARIOS</t>
  </si>
  <si>
    <t>ENFRENTARNOS CON ALGUNA CATÁSTROFE Y NO ESTAR CUBIERTOS</t>
  </si>
  <si>
    <t>NO DISPONER DE RECURSOS PARA SUPLIR EL REQUERIMIENTO/ QUE SE EXCEDA DE LO QUE ESTÁ PERMITIDO ADQUIRIR</t>
  </si>
  <si>
    <t>NO DISPONER DE RECURSOS PARA SUPLIR EL REQUERIMIENTO / ALMUERZO DE MALA CALIDAD</t>
  </si>
  <si>
    <t>NO DISPONER DE RECURSOS PARA SUPLIR EL REQUERIMIENTO</t>
  </si>
  <si>
    <t>LA NO REMISIÓN A TIEMPO DE LAS INFORMACIONES / NO TENER FONDOS PROGRAMADOS PARA UNA EJECUCION ESPECIFICA</t>
  </si>
  <si>
    <t>PACC - NORMATIVAS ACTUALES-MEMORANDUN DIRECCIÓN EJECUTIVA</t>
  </si>
  <si>
    <t>ESTADOS FINANCIEROS, RELACIÓN INVENTARIO, INFORMES ARQUEOS</t>
  </si>
  <si>
    <t>FACTURAS/LIBRAMIENTO</t>
  </si>
  <si>
    <t>ORDEN DE COMPRA/FACTURAS/PRESUPUESTO/EXPEDIENTES</t>
  </si>
  <si>
    <t>ORDEN DE COMPRA/PRESUPUESTO INSTITUCIONAL/CORREOS ELECTRONICOS/ENCUESTA</t>
  </si>
  <si>
    <t>LIBRAMIENTO/FACTURA/ PRESUPUESTO/SOLICITUD</t>
  </si>
  <si>
    <t>PRESUPUESTO INSTITUCIONAL / PACC</t>
  </si>
  <si>
    <t>LLEVAR AL COMITÉ DE COMPRAS SOLO LOS PROCESOS DE COMPARACION DE PRECIOS EN ADELANTE, PARA LA ADQUISICION DE BIENES Y SERVICIOS  DE NUESTRA INSTITUCION.  EN LO REFERENTE A LAS COMPRAS MENORES Y DEBAJO DEL UMBRAL,  SOMETERLO A LA EVALUACIÓN DEL DEPARTAMENTO ADMINISTRATIVO, SEGÚN INDICA LA LEY CREADA PARA ESTOS FINES</t>
  </si>
  <si>
    <t>SE REALIZÓ LO SIGUIENTE:  1. SOLICITUD AL DEPTO, DE ESTADISTICAS POSIBLES EMPRESAS PARA COBROS.  2. SOLICITUD COLABORACIÓN DEPTO. ZF Y PAR;QUES PARA CONTACTO EMPRESAS SIN COMUNICACIÓN.  3. ENVIO MENSAJEROS A LAS DIFERENTES EMPRESAS PARA VERIFICAR FISICAMENTE SU ESTATUS</t>
  </si>
  <si>
    <t xml:space="preserve">1. SE PROCEDIÓ A SOLICITAR CONTRATO PARA ADQUISICIÓN ARREGLOS DE FLORES Y CORONAS DE FLORES.  2. SE SOLICITÓ CONTRATO PARA MANTENIMIENTO VEHÍCULOS.  3. SE SOLICITÓ CONTRATO PARA ADQUISICIÓN REFRIGERIO EN REUNIONES VARIAS. </t>
  </si>
  <si>
    <t>1. REVISIONES DE ESTADOS FINANCIEROS, 2. INVENTARIO SEMESTRALES,  3. ARQUEOS DE CAJAS MENSUALES,  4. REVISIONES ÓRDENES DE COMPRAS</t>
  </si>
  <si>
    <t>1. REVISION DEL INVENTARIO FISICO Y EJECUCION DEL INVENTARIO SEMESTRAL DE MATERIALES VS INVENTARIO DIGITAL.  2. RESPONSABILIZAR A UNA PERSONA PARA RETIRAR Y CONTROLAR LOS MATERIALES DE LIMPIEZA</t>
  </si>
  <si>
    <t>1. INCLUSIÓN FUMIGACION OFICINA SANTIAGO. 2. INCLUSION MANTENIMIENTO DATA CENTER INSTITUCION.  3. CONTRATACION PARA MANTENIMIENTOS DE EQUIPOS.   4. CONTROL LIMPIEZA BAÑOS</t>
  </si>
  <si>
    <t>SEGUIMIENTO A LAS RENOVACIONES DE LAS POLIZAS</t>
  </si>
  <si>
    <t>1. REVISIÓN POR EXPEDIENTE DE LAS LISTAS DE LIBROS</t>
  </si>
  <si>
    <t>1. INCLUSIÓN EN PRESUPUESTO INSTITUCIONAL.  2. SEGUIMIENTO A CALIDAD MEDIANTE ENCUESTAS Y CORREOS ELECTRONICOS</t>
  </si>
  <si>
    <t>1. INCLUSIÓN EN PRESUPUESTO INSTITUCIONAL.  2. ELABORACIÓN DOCUMENTACIÓN LOS DIAS 1ERO. DE CADA MES</t>
  </si>
  <si>
    <t xml:space="preserve">1. SOLICITUD A TIEMPO DE LAS NECESIDADES DEPARTAMENTALES / </t>
  </si>
  <si>
    <t xml:space="preserve"> Presentación Estados Fiancieros Mensuales, Reportes de los Sistemas Dac-Easy, Sigef y Siab, Comunicaciones y formularios TSN, Cheques y Libramientos pagados</t>
  </si>
  <si>
    <t xml:space="preserve">1. Falta de capacitacion del usuario.                          2. No entregar en el tiempo establecido           3.  No actualizacion de las informaciones.   4. Pasivos registrados que no puedan ser pagados.    5. </t>
  </si>
  <si>
    <t>1.Capacitacion del personal.                   2. Optimizacion de los sistemas.</t>
  </si>
  <si>
    <t>1. Falta de capacitacion del usuario.                          2. Problemas en el sistema            3.  incumplimiento en la fecha de presentacion.</t>
  </si>
  <si>
    <t>1.Capacitacion del personal.                   2. Optimizacion de los sistemas.                        3. Entrega a tiempo de las informaciones.</t>
  </si>
  <si>
    <t xml:space="preserve">    1. Solicitar los fondos de manera oportuna,.   2.. Contar con un sistema mas eficiente y actualizado.</t>
  </si>
  <si>
    <t>1. Que las partidas ejecutadas, no estén contempladas en el presupuesto.           2. No exista justificacion para el desvio en la ejecucion.   3. No registro de las partidas de ingresos devengados.</t>
  </si>
  <si>
    <t>Informe impresión carpetas</t>
  </si>
  <si>
    <t>Solicitud impresión y/o copia material impreso</t>
  </si>
  <si>
    <t>Informes de seguimiento participación en eventos internacionales.  Correos de seguimientos; remisión oportunidades comerciales.</t>
  </si>
  <si>
    <t xml:space="preserve">Registro, agenda o imágenes de participación en actividades </t>
  </si>
  <si>
    <t>Informe de Participación MD&amp;M West 2024.</t>
  </si>
  <si>
    <t>Informes de seguimiento participación en eventos.  Informes mensuales Departamento de Promoción</t>
  </si>
  <si>
    <t>Informes mensuales Departamento de Promoción</t>
  </si>
  <si>
    <t>Informes mensuales Departamento de Promoción.  Agenda de visitas.</t>
  </si>
  <si>
    <t xml:space="preserve">Registro MD&amp;M West 2024 y Medica 2024. </t>
  </si>
  <si>
    <t>Informe de Participación MD&amp;M West 2024</t>
  </si>
  <si>
    <t>Presupuesto no autorizado o falta de recursos.    Imposibilidad de participar en eventos internacionales por razones de pandemia u otras.</t>
  </si>
  <si>
    <t>No interés o falta de contactos en las ferias y actividades participantes. Imposibilidad de participar en eventos internacionales por razones de pandemia u otras.</t>
  </si>
  <si>
    <t>Falta de seguimiento a las empresas contactadas.  Imposibilidad de participar en eventos internacionales por razones de pandemia u otras.</t>
  </si>
  <si>
    <t>Reporte de sistema.</t>
  </si>
  <si>
    <t>5.1. Verificar la fechas de la resolucion de clasificación de la empresa
5.2. Informar mediante comunicación a las empresas la fecha en que le corresponde solicitar la Evaluación Técnica, Legal y Operativa
5.3. Evaluación de solicitud.
5.4.  Emitir documento.</t>
  </si>
  <si>
    <t xml:space="preserve">Seguimiento de las fechas que corresponda realizacion de evaluacion técnica, legal y operativa.
</t>
  </si>
  <si>
    <t>Realizar Levantamiento de fechas</t>
  </si>
  <si>
    <t>CÓDIGO: FSPOA-P&amp;D-01</t>
  </si>
  <si>
    <t>CIGCN</t>
  </si>
  <si>
    <t>Estrategia para  fomentar  los valores en el personal institucional</t>
  </si>
  <si>
    <t>Comisión de Integridad Gubernamental y Cumplimiento Normativo (CIGCN)</t>
  </si>
  <si>
    <t>1 DE ENERO DE 2025</t>
  </si>
  <si>
    <t>Suministro Materiales de oficina y Limpieza</t>
  </si>
  <si>
    <t xml:space="preserve">Entregar los materiales </t>
  </si>
  <si>
    <t xml:space="preserve">MANTENIMIENTO DE EQUIPOS E INFRAESTRUCTURA </t>
  </si>
  <si>
    <t>Dar mantenimiento a las plantas eléctricas</t>
  </si>
  <si>
    <t>Realizar la pintura general</t>
  </si>
  <si>
    <t>Adquirir plantas ornamentales para ambientación</t>
  </si>
  <si>
    <t>Realizar las limpiezas diarias de la institución</t>
  </si>
  <si>
    <t>MODERNIZACIÓN AREAS DE LA INSTITUCIÓN</t>
  </si>
  <si>
    <t>Instalar sistema contra incendio</t>
  </si>
  <si>
    <t>Adecuar sistema eléctrico</t>
  </si>
  <si>
    <t>Instalar sistema de cámara para Santiago</t>
  </si>
  <si>
    <t>Remodelar Cocina 5to. Nivel</t>
  </si>
  <si>
    <t>Organizar área suministro / Almacén</t>
  </si>
  <si>
    <t>DISTRIBUCION DE CORRESPONDENCIA Y TRANSPORTE TÉCNICOS E INVERSIONISTAS</t>
  </si>
  <si>
    <t>Elaborar la ruta diaria  de los choferes evaluando los requerimientos de los diferentes departamentos para optimizar los recursos.</t>
  </si>
  <si>
    <t xml:space="preserve">Realizar reportes mensuales de viajes </t>
  </si>
  <si>
    <t>MANTENIMIENTO  FLOTILLA DE VEHICULOS</t>
  </si>
  <si>
    <t>Realizar los mantenimientos preventivos de los vehículos</t>
  </si>
  <si>
    <t>Realizar los mantenimientos correctivos de los vehiculos</t>
  </si>
  <si>
    <t>Renovar los marbetes de placa</t>
  </si>
  <si>
    <t>Renovar los seguros de vehículos</t>
  </si>
  <si>
    <t>Adquiirir  vehículos</t>
  </si>
  <si>
    <t>SE REALIZARON DESPACHOS SEMANALES MEDIANTE FORMULARIO DE CONTROL Y  REPORTES MENSUALES</t>
  </si>
  <si>
    <t xml:space="preserve">REALIZAMOS  EL MANTENIMIENTO DEL ASCENSOR,  DE LOS AIRES ACONDICIONADOS Y PLANTAS ELECTRICAS, AL IGUAL QUE LA FUMIGACION EN O.P. Y REGIONAL SANTIAGO.  </t>
  </si>
  <si>
    <t xml:space="preserve">  ESTE TRABAJO ESTA PAUTADO PARA REALIZARSE EN EL 2DO. Y 3ER. TRIMESTRE DEL 2025.  EN CUANTO AL SISTEMA CONTRA INCENDIO,  TENEMOS QUE ESPERAR CONCLUIR CON LA PARTE ELECTRICA.</t>
  </si>
  <si>
    <t>SE REALIZAN INSPECCIONES  Y MANTENIMIENTOS MENSUALES.  LA RENOVACION DE LOS MARBETES Y SEGUROS SON PARA EL 4TO. TRIMESTRE</t>
  </si>
  <si>
    <t>El proceso se subió con 3 vehículos, dos vehiculos tipo sub y otro todo terrero,  pero no tuvimos ofertantes para el vehículo todo terreno.  Solo se compraron dos vehiculos.</t>
  </si>
  <si>
    <t>REVISION DEL INVENTARIO FISICO Y EJECUCION DEL INVENTARIO SEMESTRAL DE MATERIALES VS INVENTARIO DIGITAL</t>
  </si>
  <si>
    <t xml:space="preserve">PACC.  </t>
  </si>
  <si>
    <t>NO TENER LAS AREAS ACONDICIONADAS PARA SATISFACER LOS REQUERIMIENTOS DE NUESTROS SERVIDORES Y VISITANTES</t>
  </si>
  <si>
    <t>SEGUIMIENTO A LAS NECESIDADES SEGÚN LAS DETECCION DE MEJORAS</t>
  </si>
  <si>
    <t>INFORMES MENSUALES</t>
  </si>
  <si>
    <t>QUE VISITAS DE INSPECCION O RUTAS CON INVERSIONISTAS NO SE REALICEN, QUE LAS COMUNICACIONES NO LLEGUEN A TIEMPO A SU LUGAR DE DESTINO</t>
  </si>
  <si>
    <t>PREPARACION DE UNA AGENDA SEMANAL SEGÚN REQUERIMIENTOS RECIBIDOS</t>
  </si>
  <si>
    <t>FORMULARIO CONTROL MANTENIMIENTO E INSPECCIONES VEHICULOS.   ARCHIVO CONTROL MANTENIMIENTOS REALIZADOS.  PACC, PRESUPUESTO, PLAN DE MANTENIMIENTO</t>
  </si>
  <si>
    <t>QUE NO SE DISPONGA DE MEDIOS DE TRANSPORTE IDONEOS PARA BRINDAR SERVICIOS A NUESTROS INVERSIONISTAS Y COLABORADORES</t>
  </si>
  <si>
    <t>SEGUIMIENTO  A LAS INSPECCIONES Y MANTENIMIENTOS DE LOS VEHICULOS.  Y COORDINACIÓN CON EL AREA DE COMPRAS Y PRESUPUESTO PARA SU EJECUCIÓN</t>
  </si>
  <si>
    <t>QUE NO SE DISPONGA DE MEDIOS DE TRANSPORTE MODERNOS PARA BRINDAR COMODIDAD A INVERSIONISTAS</t>
  </si>
  <si>
    <t>SEGUIMIENTO A ASIGNACION PRESUPUESTARIA Y PERMISOS CORRESPONDIENTES</t>
  </si>
  <si>
    <t>Elaboración de Documentos Legales</t>
  </si>
  <si>
    <t>1.Recibir la solicitud de elaboración de contrato y/o resoluciones.</t>
  </si>
  <si>
    <t xml:space="preserve">1.En este trimestre fueron recibidos cinco (5) expedientes para elaboración de contratos, y fueron deibidamente realizados cada uno, de los cuales ,reposan en nuestros archivo un ejemplar.
2. En estre primer trimestre solo fue celabra una (1) sesion ordinaria del Consejo Directivo, y fue realiza el acta correspondiente.
</t>
  </si>
  <si>
    <t>1. Realizar registros de los contratos, adendas  o acuerdos, según aplique.</t>
  </si>
  <si>
    <t>1. Realizamos el registro en la Contraloria General de la República de los cinco (5) realizados en este treimestre (cabe destacar que no recibimos solicitud para la elaboracion de adendas o acuerdos). 
2. Dimos estricto cumplimiento al seguimiento de los contratos registrados, hasta que los mismo fueran aprobados por la CGR y emitidas las debidas certificaciones..</t>
  </si>
  <si>
    <t>2. Dar seguimiento al registro.</t>
  </si>
  <si>
    <t>Recibimos cuatro (4) solicitudes de eleboracion  de proyectos de decretos (2 para la creación de nuevos parques, 1 modificacion de area y 1 para un cambio de nombre de la operadora) los cuales furos realizos cada uno y depositados en la Consultoria Jurídica del PE, a la fecha la Consultoria ha  emitido un decrecto, aun esperamos por los faltantes, a los cuales realizamos seguimiento continuo.</t>
  </si>
  <si>
    <t>Realizamos oportunamente cada uno de los procedimeintos establecidos para el cumplimiento de la noma, incluyendo los informes mensalues correspondientes a los indicadores, asi como los informes de gestion de riesgo.</t>
  </si>
  <si>
    <t>Registro de Contratos en sistema TRE</t>
  </si>
  <si>
    <t>Elaboración de borradores y anteproyectos de  decretos que esten dentro del ambito de la aplicación de la Ley Núm. 8-90.</t>
  </si>
  <si>
    <t>Emisión de  Carta de No Objeción (certificaciones) a empresas o parques de zonas francas</t>
  </si>
  <si>
    <t>2. Revisar que el expediente cumpla con los requerimientos establecidos.</t>
  </si>
  <si>
    <t>3. Elaborar los anteproyectos.</t>
  </si>
  <si>
    <t>4. Remitir al Director ejecutivo para la aprobación y firma de la carta de remisión de los borradores.</t>
  </si>
  <si>
    <t>5. Remitir a la Consultoría jurídica del P.E. las resoluciones con los borradores de decretos.</t>
  </si>
  <si>
    <t>6. Dar seguimiento.</t>
  </si>
  <si>
    <t>1. Recibir las resoluciones para la elaboración de los proyectos de decreto, ya sean para la creación de nuevos parques de zonas francas o para la modiifcación de los ya creados.</t>
  </si>
  <si>
    <t>2- Evaluar expediente de solicitud del servicio, que cumpla con las condiciones y requisitos establecidos en las normativas, de lo contrario, enviar mensaje al usuario solicitante.</t>
  </si>
  <si>
    <t>3- Asignar al tecnico el expediente para la elaboración de la certificación, si procede.</t>
  </si>
  <si>
    <t>4. Asegurar los requerimientos de calidad en la prestación de los servicios.</t>
  </si>
  <si>
    <t>5. Remitir al Director para aprobación, dar seguimiento a firma.</t>
  </si>
  <si>
    <t>6. Llevar un control de las evidencias de las solicitudes trabajadas.</t>
  </si>
  <si>
    <t>7. Tabulación de datos.</t>
  </si>
  <si>
    <t>8. Generar informes.</t>
  </si>
  <si>
    <t xml:space="preserve">1- Recibir expediente mediante el sistema LPB. </t>
  </si>
  <si>
    <t>2.Gestionar  firmar y legalización los contratos.</t>
  </si>
  <si>
    <t>3.Redacción de las actas correspondientes a las reuniones celebradas por el Consejo Directivo.</t>
  </si>
  <si>
    <t>$-</t>
  </si>
  <si>
    <t>Dar seguimiento a las eventualidades que se presenten en los diferentes parques y empresas.</t>
  </si>
  <si>
    <t xml:space="preserve"> COMPRAS INSTITUCIONALES</t>
  </si>
  <si>
    <t>Velar por el cumplimiento de las Leyes,  Reglamentos, Decretos y Circulares  elaborados para fines de Compras y Contrataciones Públicas</t>
  </si>
  <si>
    <t>PROCESO DE FACTURACION Y FLUJO DE INGRESO</t>
  </si>
  <si>
    <t>Dar seguimiento al cobro en empresas de acuerdo a su facturación</t>
  </si>
  <si>
    <t>FONDO VIATICOS Y CAJA CHICA</t>
  </si>
  <si>
    <t>Supervisar que  las erogaciones realizadas mediante las caja chica cumplan con lo establecido en las normas que la regula.</t>
  </si>
  <si>
    <t>SE REALIZARON REVISIONES SEMANALES CON LA FINALIDAD DE QUE LAS EROGACIONES DEL MISMO SEAN ACORDE A LAS NORMATIVAS DISPUESTAS PARA ESTOS FINES.</t>
  </si>
  <si>
    <t xml:space="preserve"> NORMAS DE CONTROL INTERNO</t>
  </si>
  <si>
    <t>Supervisar el cumplimiento de la NOBACI en las gestiones institucionales</t>
  </si>
  <si>
    <t>PROCESO DE SUMINISTRO</t>
  </si>
  <si>
    <t>Velar por el control del consumo mensual institucional</t>
  </si>
  <si>
    <t>MANTENIMIENTO FISICO DE LOS ESPACIOS, MOBILIARIOS Y TRANSPORTE</t>
  </si>
  <si>
    <t xml:space="preserve">Supervisar mantenimiento de los equipos institucionales </t>
  </si>
  <si>
    <t xml:space="preserve">SE REALIZARON MANTENIMIENTOS MENSUALES E INSPECCIONES REGULARES.  </t>
  </si>
  <si>
    <t>Supervisar mantenimiento de  la flotilla de vehiculos</t>
  </si>
  <si>
    <t xml:space="preserve"> PÓLIZAS DE SEGUROS</t>
  </si>
  <si>
    <t xml:space="preserve">Supervisar el pago de las pólizas de seguros de la institución </t>
  </si>
  <si>
    <t>Se realizaron las renovaciones en el mes de febrero 2025 de las pólizas de incendio, fidelidad y lineas aliadas.  En septiembre 2025 renovaremos la de los vehículos</t>
  </si>
  <si>
    <t xml:space="preserve"> SUBSIDIO EDUCATIVO INSTITUCIONAL</t>
  </si>
  <si>
    <t>Adquirir los  útiles escolares para hijos de colaboradores de nuestra institución</t>
  </si>
  <si>
    <t>Este proceso está pautado para ejecutarse el 3er. Trimestre</t>
  </si>
  <si>
    <t xml:space="preserve"> ALMUERZO INSTITUCIONAL</t>
  </si>
  <si>
    <t>Supervisar el  almuerzo institucional para  colaboradores de nuestra institución</t>
  </si>
  <si>
    <t>Se supervisó las entregas diarias del almuerzo al personal de la institución con facturación mensual</t>
  </si>
  <si>
    <t>COMBUSTIBLE INSTITUCIONAL</t>
  </si>
  <si>
    <t>Supervisar el   combustible para personal técnico, flotilla de la  institución</t>
  </si>
  <si>
    <t>Se realizaron las entregas mensuales a los destinatarios</t>
  </si>
  <si>
    <t>PRESUPUESTO DEL AÑO 2026</t>
  </si>
  <si>
    <t xml:space="preserve">Supervisar que el Presupuesto Institucional se realice cumpliendo con las normativas dispuestas. </t>
  </si>
  <si>
    <t>Esta tarea está planificada para ejecutarse el 3er. Trimestre</t>
  </si>
  <si>
    <t>Gestión de Medios de Comunicación</t>
  </si>
  <si>
    <t>Gestión de la Comunicación Digital</t>
  </si>
  <si>
    <t xml:space="preserve">Proceso de recertificación de la Normativa para la Gestión de las Redes Sociales en los medios Gubernamentales NORTIC: E1 2022 </t>
  </si>
  <si>
    <t>Elaboración del Plan de Comunicaciones 2025-2026</t>
  </si>
  <si>
    <t>Elaboración mensual del calendario editorial de redes sociales y la creación de campañas digitales</t>
  </si>
  <si>
    <t xml:space="preserve">Durante este periodo se envió una  nota de prensa sobre la primera reunión de Consejo Directivo, donde se aprobaron  nuevas empresas y parques de zonas francas. </t>
  </si>
  <si>
    <t>La División de Comunicaciones se encuentra completando el proceso de documentación  requerido para la certificación.</t>
  </si>
  <si>
    <t>Se elaboró el nuevo Plan de Comunicaciones 2025-2026, el cual tiene como objetivo fortalecer la visibilidad de la institución en los canales de comunicación tradicionales y digitales, así como, facilitar una comunicación abierta y cercana.</t>
  </si>
  <si>
    <t>La División de Comunicaciones realizó la elaboración mensual del calendario de contenido para las redes sociales, en este calendario se incluyeron las siguientes campañas digitales: ¨Amor por las zonas francas¨, ¨Sostenibilidad en Acción¨, ¨Conoce nuestros Subsectores claves¨.</t>
  </si>
  <si>
    <t>Las redes sociales del CNZFE continuan exhibiendo un crecimiento sostenido, principalmente en la cuenta de Instagram, la cual se destaca como la cuenta lider al alcanzar 600 nuevos seguidores en el primer trimestre de este año, al pasar de 12,020 a 12,600, asimismo en termino de interacción y alcance ha continuado creciendo. En cuanto en Facebook y X, no se ha registrado un crecimiento significativo, pero si la fidelización de los usuarios.</t>
  </si>
  <si>
    <t>No aplica</t>
  </si>
  <si>
    <t>Resolución de clasificación de empresas pertenecientes a la cadena textil, confección, fabricación de calzados y manufactura de cuero bajo la Ley No. 56-07</t>
  </si>
  <si>
    <t>Fueron evaluadas las documentaciones legales y tecnicas que soportan las solicitude de permiso de clasificación. Ademas, fue solicitada la colaboracion del departamento juridico.</t>
  </si>
  <si>
    <t xml:space="preserve">Fueron supervisados cada una de las instalaciones donde operarán las empresas a las que se les otorgó el permiso de operación y realizados los informes de visita. </t>
  </si>
  <si>
    <t>Fueron generadas, firmadas y entregadas las resoluciones a sus respectivos beneficiarios.</t>
  </si>
  <si>
    <t>Autotización de solicitudes de exoneración de materias primas, maquinarias y equipos de las empresas amparadas en la Ley No. 56-07 en VUCE</t>
  </si>
  <si>
    <t>Las solicitudes presentadas han sido procesadas satisfactoriamente.
El 100% de las solicitudes presentadas han sido evaluadas y respondidas dentre del plaza todas las que no presentaron incumplimientos de los usuarios.</t>
  </si>
  <si>
    <t>La División Regulación Textiles, Calzados y Manufactura de Pieles ha gestionado satisfactoriamente las distirntas solicitudes de informacion y/o asistencia de los usurios.</t>
  </si>
  <si>
    <t>Evlauación de cumplimiento Resolución 06-2023-A sobre aspectos  técnicos, legales y operativos de empresas pertenecientes a la cadena textil, confección, fabricación de calzados y manufactura de cuero bajo la Ley No. 56-07</t>
  </si>
  <si>
    <t>1. Evaluación Técnica, Legal y Operativa de empreasas Ley 56-07.</t>
  </si>
  <si>
    <t>La División Regulación Textiles, Calzados y Manufactura de Pieles ha gestionado satisfactoriamente las distirntas solicitudes de evaluación de los aspectos técnicos, legales y operativos</t>
  </si>
  <si>
    <t>Reporte de solicitudes del Sistema LPB
Resolución de clasificación.</t>
  </si>
  <si>
    <t xml:space="preserve">1.1.1 Que no se verifique la autenticidad de los documentos requeridos o que los documentos suministrados correspondan a empresas con actividad no permitida.
1.1.2 Que se omitan documentos y se procese la solicitud sin los mismos.
1.2.1 Que no se lleve a cabo la visita de supervisión de acuerdo al plazo establecido o no se realice.
1.2.2 Que se omitan informaciones relevantes en el informe.
1.2.3 Que no se elabore y presente informe técnico ante consejo directivo.
1.3.1 Que se cometan errores de digitación de las informaciones de la empresa.
1.3.2 Que no se genere en plazo establecido.
</t>
  </si>
  <si>
    <t>Definición clara de los requisitos para la recepción de solicitudes de este tipo.
Asistencia tecnica previa, para comunicarle los detalles d elos requisitos.
 de Revisión constantemente del proceso de registro y realizar las mejoras de lugar.
Procesos responsabilizados.</t>
  </si>
  <si>
    <t>Reporte de gestión  de plataforma VUCCE</t>
  </si>
  <si>
    <t xml:space="preserve">2.1.1 Que los documentos adjuntos no estén actualizados en la solicitud.
2.1.2 Que no verifique la existencia del documento adjunto en la solicitud.
2.2.1 No aprobar solicitud dentro del plazo establecido.
</t>
  </si>
  <si>
    <t>Reporte de asistencia.</t>
  </si>
  <si>
    <t>4.1.1 Que llamadas y correos no sean contestadas o ignoradas.
4.1.2 Que no se le respuesta a la solicitud.
4.1.3 Técnico no desconozca la información que debe suministrar y  entrega de información equivocada.</t>
  </si>
  <si>
    <t>Reuniones intradepartamentales
Correo de socialización de informaciones actualizadas
Entrenamiento sobre la plataforma de registro de asistencia</t>
  </si>
  <si>
    <t>13. Gestionar la infraestructura tecnológica</t>
  </si>
  <si>
    <t>Cumplir con las politicas, normas y procedimientos TIC establecidas.</t>
  </si>
  <si>
    <t>Mejorar la Infraestructura técnologica de la institución.</t>
  </si>
  <si>
    <t>Mejorar la seguridad de la Información</t>
  </si>
  <si>
    <t>Brindar servicios de calidad a nuestros usuarios</t>
  </si>
  <si>
    <t>Incrementar la automatizacion de trámites de la institución</t>
  </si>
  <si>
    <t>Cumplir con el Índice de Uso TIC e Implementación de Gobierno Electrónico (iTicGe).</t>
  </si>
  <si>
    <t>Fueron revisadas las políticas y procedimientos TIC con el equipo y no se han realizado actualizaciones. Esto con el objetivo de asegurar que estén alineados en un 100% con las mejores prácticas y normativas vigentes.</t>
  </si>
  <si>
    <t>De acuerdo a los informes de las divisiones del departamento se evidencia que se realizaron las adquisiciones y/o actualizaciones planificadas en el PACC para el trimestre.  Así como la realización del mantenimiento preventivo y correctivo de los usuarios de la institución establecidos en los procedimientos.</t>
  </si>
  <si>
    <t>De acuerdo a los informes de las divisiones del departamento se evidencia que las políticas de seguridad fueron cumplidas según están establecidas. De igual manera, se evidencia que hemos realizado intercambios de información con el  Centro Nacional de Ciberseguridad (CNCS) como lo establece el acuerdo firmado 31-03-2023.</t>
  </si>
  <si>
    <t>De acuerdo a los informes de las divisiones del departamento se evidencia que los servicios  de soporte tecnico requeridos por los usuarios de la institución, mensualmente, fueron satisfechos.</t>
  </si>
  <si>
    <t>Coordinar con la Ventanilla Unica de Comercio Exterior (VUCE) y con el Consejo Nacional de Competitividad (Ventanilla de Zonas Francas y Parques Industriales del Programa Burocracia Cero) la incorporación de más trámites en dichas plataformas.</t>
  </si>
  <si>
    <t>No se han realizado actualizaciones</t>
  </si>
  <si>
    <t>Desconocimiento de cambios en las politicas, normas y procedimientos</t>
  </si>
  <si>
    <t>Ningunas</t>
  </si>
  <si>
    <t>Solicitudes de ordenes de compras y/o servicios remitidas por las divisiones de Operaciones TIC y Administración de Servicios TIC</t>
  </si>
  <si>
    <t>Ausencia de presupuesto</t>
  </si>
  <si>
    <t>Intercambio de información con el CNCS.</t>
  </si>
  <si>
    <t>Informes mensuales División de Operaciones TIC y vigencia del acuerdo</t>
  </si>
  <si>
    <t>Informe de Mesa de Servicios remitida por la Division de Administración de Servicios TIC</t>
  </si>
  <si>
    <t>Informes no realizados</t>
  </si>
  <si>
    <t>Informe sobre trámites en línea</t>
  </si>
  <si>
    <t>Indicador iTicGe, formulario sometido y requerimientos realizados a responsables remitidos por la división de Desarrollo e Implementación de Sistemas</t>
  </si>
  <si>
    <t>Fecha: 30/06/2023</t>
  </si>
  <si>
    <t>Garantizar el desarrollo y actualización de los sistemas institucionales</t>
  </si>
  <si>
    <t>Fueron completadas todas las solicitudes de los usuarios en la mesa de ayuda y se puso en el pacc la contratación de un desarrolador senior.</t>
  </si>
  <si>
    <t>Requerimientos completados en la mesa de ayuda.</t>
  </si>
  <si>
    <t>Pérdida de data del sistema.</t>
  </si>
  <si>
    <t>Se solicitaron las recertificaciones de los nortic A2 y nortic A3, asi como los avances en tema de innovación</t>
  </si>
  <si>
    <t>Informes y Ranking del Indicador</t>
  </si>
  <si>
    <t>Cambios de Analista asignado</t>
  </si>
  <si>
    <t>Cumplir con las normas Básicas de Control Interno</t>
  </si>
  <si>
    <t>Se realizaron todos los requerimientos de NOBACI</t>
  </si>
  <si>
    <t>Actualizaciones remitidas a Div. Planificación sobre NOBACI y Sistema de Gestión de Calidad bajo la Norma ISO 9001:2015</t>
  </si>
  <si>
    <t>Cumplir con el Sistema de Gestion Integrado</t>
  </si>
  <si>
    <t xml:space="preserve">Se le agregaron las nortivas  impactan al proceso de desarrollo e actualizacion de sistemas </t>
  </si>
  <si>
    <t>Dar cumplimiento del pilar de innovación de ITICGE</t>
  </si>
  <si>
    <t xml:space="preserve">Fue creada la politica de innovacion y  la conformacion del comite de innovacion </t>
  </si>
  <si>
    <t>Actualizaciones remitidas OGTIC</t>
  </si>
  <si>
    <t>Falta de presupuesto o responsable no implementó requerimiento.</t>
  </si>
  <si>
    <t>Innovación: Automatización de trámites a través del programa Burocracia Cero</t>
  </si>
  <si>
    <t>Procesos de compra realizados</t>
  </si>
  <si>
    <t>Resistencia al uso de la firma digital y llenado de encuesta.</t>
  </si>
  <si>
    <t>Gestionar los incidentes y requerimientos TIC de los usuarios de la institución</t>
  </si>
  <si>
    <t>Todos los casos reportados por nuestros usuarios fueron atendidas y cerradas satisfactoriamente en nuestra plataforma de mesa de serivicios TIC.</t>
  </si>
  <si>
    <t>Reporte emitido mensualmente al departamento de TIC, asi como también a planificación y desarrolo</t>
  </si>
  <si>
    <t>Incidentes/requerimientos no reportados
-Incidente/requerimiento mal formulado.
- Ausencia de retroalimentación entre las  partes(Usuario y técnico)</t>
  </si>
  <si>
    <t xml:space="preserve">Desarrollo e Implementación de Sistemas </t>
  </si>
  <si>
    <t>6. Sistema de gestión de calidad, antisoborno y cumplimiento normativo</t>
  </si>
  <si>
    <t>Dar seguimiento y en los casos requeridos aprobar las solicitudes de servicios de EM, CNO y VML en la plataforma VUCE</t>
  </si>
  <si>
    <t>Implementación de la Carta Compromiso al Ciudadano (CCC)</t>
  </si>
  <si>
    <t>Aplicar Encuesta de Satisfacción de Calidad de los servicios</t>
  </si>
  <si>
    <t xml:space="preserve">Durante el 1er. Trimestre se tramitaron 8,747 servicios y se recibieron 200 correspondencias para un total de 8,947.
</t>
  </si>
  <si>
    <t>En el 1er. Trimestre se tramitaron por VUCE:
EX: 7425, VML: 442, CNO: 482 = 7,875</t>
  </si>
  <si>
    <t xml:space="preserve">Durante el 1er. Trimestre se realizaron un total de 189 asistencias, principalmente sobre como realizar tramites por VUCE.
</t>
  </si>
  <si>
    <t>Se realizó la encuesta que determina cuales son los atributos que prefieren nuestros usuarios.</t>
  </si>
  <si>
    <t>El departamento ha realizado oportunamente el registro y digitalización, asi como la entrega del 100% de los servicios y comunicaciones a los usuarios correspondientes en el periodo julio-septiembre, para un total de 5,576</t>
  </si>
  <si>
    <t>Se realizó un taller en el MAP, en donde nos enseñaron el nuevo método a utilizar, a través de una plataforma.</t>
  </si>
  <si>
    <t>Recibir y registrar solicitudes que no cumplan los requisitos establecidos</t>
  </si>
  <si>
    <t>Retraso en tramitación de solicitudes</t>
  </si>
  <si>
    <t>Incumplimiento en tiempo de respuesta.
Suministro de información errada o incompleta.</t>
  </si>
  <si>
    <t>Que no se realicen los reportes de control en los plazos establecidos.</t>
  </si>
  <si>
    <t>Incumplimiento del plazo establecido.</t>
  </si>
  <si>
    <t>División Operaciones TIC</t>
  </si>
  <si>
    <t>Gestionar licencias para infraestructura y usuarios</t>
  </si>
  <si>
    <t>Se renovaron 3 Licencias en este trimestre, Trellix - Antivirus, Forcepoint - Filtrado correo y Suite de Adobe</t>
  </si>
  <si>
    <t>Informe de Licencias  renovadas</t>
  </si>
  <si>
    <t>Gestionar la seguridad TIC</t>
  </si>
  <si>
    <t>Se actualizo la Matriz de accesos, 4 Personas Nuevas, 1 moviemiento de personal y 3 Salidas de personal</t>
  </si>
  <si>
    <t xml:space="preserve">Matriz de Accesos </t>
  </si>
  <si>
    <t xml:space="preserve">Que  recursos humanos no envie el correo autorizando la vinculacion o desvincuacion de usuario </t>
  </si>
  <si>
    <t>Se creo el cronograma de mantenimeintos. 
Ademas se  realizaron todos los Mantenimientos  Programados en el cronograma.
Se gestionaron lascopias de respaldo de los sistemas y aplicaciones de la institución, todoel trimestre</t>
  </si>
  <si>
    <t>Cronograma Mantenimientos 
Informe de Respaldos registrados en mesa de ayuda.
Informe de Mantenimientos registrados en mesa de ayuda</t>
  </si>
  <si>
    <t>Fallos en el cronograma</t>
  </si>
  <si>
    <t>Se implementaron variose Servicios con Centro nacional de ciber seguridad</t>
  </si>
  <si>
    <t>Infome de Implementacion de CSIRT</t>
  </si>
  <si>
    <t xml:space="preserve">Incompatibilidad para implementar una solucion </t>
  </si>
  <si>
    <t>Realizar la planificación estratégica y presupuestaria del departamento</t>
  </si>
  <si>
    <t xml:space="preserve">Se dio seguimiento al PoA y los acuerdos de desempeño del Trimestre
</t>
  </si>
  <si>
    <t>Poa de Seguimiento,
Seguimiento Acuerdo de desempeno</t>
  </si>
  <si>
    <t>Actualizar el Indicador Organización de la Función de RRHH</t>
  </si>
  <si>
    <t>Aplicación nuevo método de evaluacion: Logro de Metas y Competencias, Monitoreo del acuerdo de desempeño</t>
  </si>
  <si>
    <t>Actualizar el Indicador Gestión del Empleo</t>
  </si>
  <si>
    <t>Actualización del Acta Constitutiva del Comité Mixto de Seguridad y Salud en el Trabajo en la Administracion Publica (SISTAP)</t>
  </si>
  <si>
    <t>División de Brigadas: Brigadista de Evacuación y Contra  Incendio, Brigadista de Primeros Auxilios, Brigadista de Comunicaciones</t>
  </si>
  <si>
    <t>Propuesta Plan Integral de Seguridad y repuesta a Emergencias</t>
  </si>
  <si>
    <t xml:space="preserve">Capacitacion impartida con exito a 55 colabodores </t>
  </si>
  <si>
    <t>Nuevo listado de colaboradores brigadista electo voluntariamente</t>
  </si>
  <si>
    <t xml:space="preserve">Envío por correo  y entregado fisicamente a miebros del comité SISTAP  y brigadistas </t>
  </si>
  <si>
    <t>Que no sea autorizado o devuelto por el MAP</t>
  </si>
  <si>
    <t>Estar en contacto permanente con los las autoridades a cargo</t>
  </si>
  <si>
    <t>Listado de asistencia reunion comité de SISTAP</t>
  </si>
  <si>
    <t>Que no acepten la postulacion al cargo voluntario</t>
  </si>
  <si>
    <t xml:space="preserve">Motivarlo a que las tecnicas aprendidas salvan vida </t>
  </si>
  <si>
    <t>Correo enviado y entregado fisicamente, evidencia listado de asitencia a reunion del comité</t>
  </si>
  <si>
    <t>Que no cumpla con los requisitos de regulaciones nacionales e internacionalee.</t>
  </si>
  <si>
    <t>Actulizacion de algunos acapites para robustecer el contenido</t>
  </si>
  <si>
    <t>Formular Plan Estratégico Institucional PEI 2025-2028</t>
  </si>
  <si>
    <t>1. Elaborar convocatoria a los grupos de interés para participación en la formulación del PEI.</t>
  </si>
  <si>
    <t>2. Compilar informaciones de grupos de interés y estudios económicos, sociales y ambientales del sector.</t>
  </si>
  <si>
    <t>3. Diseño de objetivos, estrategias, indicadores y metas</t>
  </si>
  <si>
    <t>4. Remisión del PEI al MEPYD para revisión y/o aprobación</t>
  </si>
  <si>
    <t>5. Socialización de PEI aprobado con las partes interesadas.</t>
  </si>
  <si>
    <t>Plan de Acción META RD 2036</t>
  </si>
  <si>
    <t>1. Participar en las mesas sectoriales del sector público y privado para la definición de las prioridades del Plan Meta RD 2036</t>
  </si>
  <si>
    <t xml:space="preserve">2. Elaborar los informes de las acciones ejecutadas </t>
  </si>
  <si>
    <t>Resideño de estructura organizativa</t>
  </si>
  <si>
    <t>1. Solicitar propuesta áreas</t>
  </si>
  <si>
    <t xml:space="preserve">2. Elaborar documento de justificación </t>
  </si>
  <si>
    <t>3. Remitir al MAP</t>
  </si>
  <si>
    <t>4. Dar seguimiento hasta el final</t>
  </si>
  <si>
    <t>Mantener actualizado el Sub-indicador Gestión y Calidad de Servicios en el SISMAP</t>
  </si>
  <si>
    <t>1. Revisar el autodiagnóstico realizado el año anterior</t>
  </si>
  <si>
    <t>2. Realizar los cambios en el autodiagnóstico de acuerdo al Plan de Mejora</t>
  </si>
  <si>
    <t>3. Realizar reuniones con el Comité de Calidad para discutir el autodiagnóstico</t>
  </si>
  <si>
    <t>4. Remitir al MAP el autodiagnóstico actualizado</t>
  </si>
  <si>
    <t>5. Remitir informe y plan de mejora CAF para carga en el SISMAP</t>
  </si>
  <si>
    <t>Cumplimiento con las Normas Básicas de Control Interno (Ley Núm.10-07) y el Índice de Control Interno (ICI)</t>
  </si>
  <si>
    <t>1. Revisar el cumplimiento de los requerimientos  para proceder con la actualización correspondiente.</t>
  </si>
  <si>
    <t>2. Efectuar reunión de seguimiento con las áreas involucradas y analista asignado CGR</t>
  </si>
  <si>
    <t>3. Cargar documentos actualizados, aprobados y consensuados.</t>
  </si>
  <si>
    <t xml:space="preserve">4. Cumplimiento Normas Basicas de Control Interno </t>
  </si>
  <si>
    <t xml:space="preserve">5. Dar seguimiento al Cumplimiento Normas de 2do. Grado </t>
  </si>
  <si>
    <t xml:space="preserve">6. Dar seguimiento a las Devoluciones de Contratos </t>
  </si>
  <si>
    <t xml:space="preserve">7. Devolución de Archivos de Nóminas Tramitados </t>
  </si>
  <si>
    <t xml:space="preserve">8. Cumplimento Indicador de Gestión Presupuestaria </t>
  </si>
  <si>
    <t>9. Cumplimiento del POA Institucional</t>
  </si>
  <si>
    <t xml:space="preserve">10. Informe de Cierre de operaciones Contables </t>
  </si>
  <si>
    <t xml:space="preserve">11. Manejo de Cajas Chicas  </t>
  </si>
  <si>
    <t>Cumplimiento con el Sistema de Gestión de Calidad bajo la Norma ISO 9001:2015</t>
  </si>
  <si>
    <t>1. Elaborar programa de auditoria interna y socializar con los involucrados</t>
  </si>
  <si>
    <t>2. Ejecución de la Auditoría Interna</t>
  </si>
  <si>
    <t xml:space="preserve">3. Aplicación de mejoras </t>
  </si>
  <si>
    <t>4. Realizar Reunión de Revisión por la Dirección al SGI</t>
  </si>
  <si>
    <t>4. Coordinar la auditoría externa con la empresa certificadora para la Re-Certificación</t>
  </si>
  <si>
    <t>1. Impartir charlas para sensibilización cuidado medio ambiente y cambio climático</t>
  </si>
  <si>
    <t>2. Identificar instituciones para intercambiar buenas prácticas</t>
  </si>
  <si>
    <t>4. Realizacion de actividades de Responsabilidad social: Jornada de reforestación y Limpieza de costas</t>
  </si>
  <si>
    <t>2. Cooperar en actividades de responsabilidad social en conjunto con el CIGCN y Comité Medio Ambiente: Jornada de reforestación y limpieza de costas</t>
  </si>
  <si>
    <t xml:space="preserve">3. Realizar encuesta semestral de percepción </t>
  </si>
  <si>
    <t>4. Elaborar informes, POA trimestral y Encuesta Semestral.</t>
  </si>
  <si>
    <t>Imprevistos en los lineamientos del sector público
No disponibilidad de recursos</t>
  </si>
  <si>
    <t>Retraso en la elaboración del plan de acción</t>
  </si>
  <si>
    <t>Retraso en remisión de propuesta</t>
  </si>
  <si>
    <t xml:space="preserve">Desconocimiento de la Metodología CAF           </t>
  </si>
  <si>
    <t>Retraso en la carga de los reportes requeridos
Errores en los documentos cargados</t>
  </si>
  <si>
    <t>Resistencia en las áreas a auditar</t>
  </si>
  <si>
    <t>Reprogramación por agenda institucional ocupada</t>
  </si>
  <si>
    <t>No disponibilidad de recursos. Reprogramación de actividades por agenda institucional y por  no disponibilidad de institución encargada de impartir charla.</t>
  </si>
  <si>
    <t>PEI aprobado y socializado</t>
  </si>
  <si>
    <t>Informes trimestrales de ejecución del presupuesto realizado y socializado</t>
  </si>
  <si>
    <t>Porcentaje de cumplimiento</t>
  </si>
  <si>
    <t>No. De cambios aplicados</t>
  </si>
  <si>
    <t>No. de Actualizaciones del Sismap</t>
  </si>
  <si>
    <t>Porcentaje de cumplimiento en el ICI</t>
  </si>
  <si>
    <t>No. De auditorías realizadas</t>
  </si>
  <si>
    <t>Certificación del SGI</t>
  </si>
  <si>
    <t>No. De acciones implementadas</t>
  </si>
  <si>
    <t>No. De charlas y talleres impartidos</t>
  </si>
  <si>
    <t>No. De actividades celebradas</t>
  </si>
  <si>
    <t>No. de actividades de promoción sobre equidad de género y responsabilidad social realizadas</t>
  </si>
  <si>
    <t>R1.1. Aumentada la evaluación de los programas, políticas y proyectos institucionales</t>
  </si>
  <si>
    <t>R.1.2.Delimitado los niveles de jerarquías institucionales y la distribución de las funciones</t>
  </si>
  <si>
    <t>R1.4. Asegurado el Sistema de Control Interno</t>
  </si>
  <si>
    <t>1.5. Asegurado el Sistema Integrado de Gestión Calidad, Antisoborno y Cumplimiento Normativo</t>
  </si>
  <si>
    <t>1.6. Fortalecidas las competencias del talento humano</t>
  </si>
  <si>
    <t>Fortalecimiento de la Estructura Organizativa</t>
  </si>
  <si>
    <t>Indicador SISMAP actualizado</t>
  </si>
  <si>
    <t>Sistema de Administración y Control Interno fortalecido</t>
  </si>
  <si>
    <t xml:space="preserve">Sistema de Gestión Integrado Calidad, Antisoborno y Cumplimiento Normativo </t>
  </si>
  <si>
    <t>Fortalecimiento de la Gestión integral de riesgos de desastres y cambio climático fortalecida</t>
  </si>
  <si>
    <t>Cultura de integridad.</t>
  </si>
  <si>
    <t xml:space="preserve">2. Crear campaña institucional de sensibilización y promoción transversal de los valores  institucionales  por una cultura de integridad. </t>
  </si>
  <si>
    <t xml:space="preserve">3. Talleres la implementación de mecanismos de inducción sobre integridad a los nuevos servidores.
	</t>
  </si>
  <si>
    <t>Ausencia de los actores o miembros.</t>
  </si>
  <si>
    <t>Gestionar la seguridad física y tecnológica</t>
  </si>
  <si>
    <t>1. Recibida base de datos del Censo 2024</t>
  </si>
  <si>
    <t>2. Revisada   base del Censo</t>
  </si>
  <si>
    <t xml:space="preserve">6.Ensamble, revisión y remisión </t>
  </si>
  <si>
    <t>Elaborar Informe Estadístico del sector del año 2024</t>
  </si>
  <si>
    <t>1. Recibida base de empleos del mes a trabajar</t>
  </si>
  <si>
    <t>2. Elaborados cuadros y gráficos sectoriales y regionales</t>
  </si>
  <si>
    <t>3. Comparación interanual y datos mes anterior</t>
  </si>
  <si>
    <t>4.  Comentar</t>
  </si>
  <si>
    <t>5. Remisión al encargado</t>
  </si>
  <si>
    <t>Elaborar informes de actualización de empleos en las empresas del sector</t>
  </si>
  <si>
    <t>1. Requerimiento área rentada a cada operador: producción, oficinas, otras</t>
  </si>
  <si>
    <t>2. Registro información</t>
  </si>
  <si>
    <t>3. Comparación con últimos registros</t>
  </si>
  <si>
    <t>3. Informe y remisión</t>
  </si>
  <si>
    <t>Actualización área de naves ocupadas</t>
  </si>
  <si>
    <t>1. Se recibe base mensual empleos y exportación</t>
  </si>
  <si>
    <t>2. Verificación de base</t>
  </si>
  <si>
    <t>3. Estructuración en formato definido</t>
  </si>
  <si>
    <t>4. Se cargan las bases</t>
  </si>
  <si>
    <t>Mantenimiento DashBoard de Zonas Francas</t>
  </si>
  <si>
    <t>2. Consultas bases de datos en la web</t>
  </si>
  <si>
    <t>3. Revisión, selección y agrupación de datos</t>
  </si>
  <si>
    <t>1. Actualizada la base del comercio 2025, mensual</t>
  </si>
  <si>
    <t>2. Incorporación variables sectoriales y geográficas</t>
  </si>
  <si>
    <t xml:space="preserve">5. Remisión de informe </t>
  </si>
  <si>
    <t>Informes sobre el desempeño exportador 2025</t>
  </si>
  <si>
    <t>1. Identificada base de empresas vigentes del mes correspondiente</t>
  </si>
  <si>
    <t>2. Creación de link en Google Forms</t>
  </si>
  <si>
    <t>3. Envío del link a las empresas</t>
  </si>
  <si>
    <t>3. Seguimiento a las recepciones y pendientes</t>
  </si>
  <si>
    <t>5. Preparación y envío base de empleos recibida</t>
  </si>
  <si>
    <t>Creación base de datos censo mensual de empleos 2025</t>
  </si>
  <si>
    <t>95%. Retrazos proceso validación datos inversión</t>
  </si>
  <si>
    <t>Realizados y remitidos enero y febrero</t>
  </si>
  <si>
    <t>14 parques, empresas, provincias y regiones</t>
  </si>
  <si>
    <t xml:space="preserve">Informes elaborados </t>
  </si>
  <si>
    <t>Reportes remitidos</t>
  </si>
  <si>
    <t>Bases en la plataforma</t>
  </si>
  <si>
    <t>Informes entregados</t>
  </si>
  <si>
    <t>Bases entregadas</t>
  </si>
  <si>
    <t>Que no se reciba la base del Censo dentro del plazo
Que no se elaboren todos los cuadros y gráficos dentro del plazo</t>
  </si>
  <si>
    <t>Operadores no remitan la información
No se valide la información</t>
  </si>
  <si>
    <t>Que las bases no estén disponibles en la fecha programada</t>
  </si>
  <si>
    <t>Que no se elaboren dentro del plazo programado y/o solicitado</t>
  </si>
  <si>
    <t>Que no se obtenga la base</t>
  </si>
  <si>
    <t>Que se acopie un porcentaje bajo</t>
  </si>
  <si>
    <t>5. Remisión de informe</t>
  </si>
  <si>
    <t>Sección de Captura y Analisis de Datos</t>
  </si>
  <si>
    <t xml:space="preserve">CAPTURA Y ANALISIS DE DATOS </t>
  </si>
  <si>
    <t xml:space="preserve">3. Realizar las operaciones de compras de bienes y adquisicion de servicios a traves del Sistema de Compras y Contrataciones Publicas, asi como dar seguimiento a aquellas ordenes pendientes de recepcion. </t>
  </si>
  <si>
    <t>Diseño y publicación del Plan Anual de Compras y Contrataciones 2025</t>
  </si>
  <si>
    <t>1.Capacitacion del personal.                       
2. Optimizacion de los sistemas.                        
3. Entrega a tiempo de las informaciones.</t>
  </si>
  <si>
    <t>Fortalecido el seguimiento de los planes, programas y proyectos institucionales</t>
  </si>
  <si>
    <t>CONSEJO NACIONAL DE ZONAS FRANCAS DE EXPORTACIÓN</t>
  </si>
  <si>
    <t>INFORME SEGUIMIENTO DEL PLAN OPERATIVO ANUAL 2025</t>
  </si>
  <si>
    <t>Indicador SISMAP Actualizado</t>
  </si>
  <si>
    <t>Sistema de Administración y Control Interno fortalecimiento</t>
  </si>
  <si>
    <t>Sistema de Gestión Integrado Calidad, Antisoborno y Cumplimiento Normativo</t>
  </si>
  <si>
    <t>Fortalecimiento de la Gestión Integral de Riesgos, de desastres y Cambios Climaticos</t>
  </si>
  <si>
    <t>Fomento de la Cultura de Equidad de Genero</t>
  </si>
  <si>
    <t>Fortalecimiento de la Identidad Institucional del Talento Humano</t>
  </si>
  <si>
    <t xml:space="preserve">Mantenimiento Infraestructura fisica </t>
  </si>
  <si>
    <t xml:space="preserve">Gestionar la infraestructura Tecnologica </t>
  </si>
  <si>
    <t xml:space="preserve">Permisos de Operación para empresas de zonas francas </t>
  </si>
  <si>
    <t xml:space="preserve">Autorizacion de Ampliacion y/o construcción de parques de zonas francas </t>
  </si>
  <si>
    <t xml:space="preserve">Creación de encadenamientos productivos </t>
  </si>
  <si>
    <t>2.1. Estudio de inteligencia comercial para la inserción de los subsectores productivos de zonas francas</t>
  </si>
  <si>
    <t xml:space="preserve">2.2. Participacion en misiones, eventos y ferias multisectoriales para promoción de inversón en zonas francas </t>
  </si>
  <si>
    <t>2.3. Creación de clústeres de exportación de bienes y servicios</t>
  </si>
  <si>
    <t xml:space="preserve">3.2. Nuevas Instalaciones de zonas francas </t>
  </si>
  <si>
    <t xml:space="preserve">3.3. Autorizacion de Ampliacion y/o construcción de parques de zonas francas </t>
  </si>
  <si>
    <t xml:space="preserve">3.4. Creación de encadenamientos productivos </t>
  </si>
  <si>
    <t xml:space="preserve">3.1. Permisos de Operación para empresas de zonas francas </t>
  </si>
  <si>
    <t>1.3. Indicador SISMAP Actualizado</t>
  </si>
  <si>
    <t>1.4. Fortalecimiento de la estructura organizativa</t>
  </si>
  <si>
    <t>1.6. Sistema de Gestión Integrado Calidad, Antisoborno y Cumplimiento Normativo</t>
  </si>
  <si>
    <t>1.7. Fortalecimiento de la Gestión Integral de Riesgos, de desastres y Cambios Climaticos</t>
  </si>
  <si>
    <t>1.8. Fomento de la Cultura de Equidad de Genero</t>
  </si>
  <si>
    <t>1.11. Fortalecimiento de la Identidad Institucional del Talento Humano</t>
  </si>
  <si>
    <t xml:space="preserve">1.12. Mantenimiento Infraestructura fisica </t>
  </si>
  <si>
    <t xml:space="preserve">1.13. Gestionar la infraestructura Tecnologica </t>
  </si>
  <si>
    <t>1.14. Gestionar la seguridad física y tecnológica</t>
  </si>
  <si>
    <t xml:space="preserve"> Indicador SISMAP Actualizado</t>
  </si>
  <si>
    <t>Simplificación de permisología para parques y empresas de zonas francas</t>
  </si>
  <si>
    <t>4. Indicador SISMAP actualizado</t>
  </si>
  <si>
    <t>Transparencia y Rendición de Cuentas</t>
  </si>
  <si>
    <t>1.2. Transparencia y Rendición de Cuentas</t>
  </si>
  <si>
    <t xml:space="preserve">Profesionalización del Talento Humano </t>
  </si>
  <si>
    <t>1.5. Sistema de Administración y Control Interno fortalecido</t>
  </si>
  <si>
    <t>Estrategia para fomentar valores en el personal institucional</t>
  </si>
  <si>
    <t xml:space="preserve">DESARROLLO E IMPLEMENTACION DE SISTEMAS </t>
  </si>
  <si>
    <t>OPERACIONES TIC</t>
  </si>
  <si>
    <t xml:space="preserve">Implementar plan de capacitación </t>
  </si>
  <si>
    <t>1. Convocar al personal</t>
  </si>
  <si>
    <t>2. Realizar las jornadas y elaborar informes</t>
  </si>
  <si>
    <t>10. Profesionalización del talento humano</t>
  </si>
  <si>
    <t>Realizar jornadas de identificación institucional</t>
  </si>
  <si>
    <t>1. Realizar actividad día de la mujer</t>
  </si>
  <si>
    <t>11. Fortalecimiento de la identidad institucional del talento humano</t>
  </si>
  <si>
    <t xml:space="preserve">6. Sistema de Gestión Integrado Calidad, Antisoborno y Cumplimiento Normativo </t>
  </si>
  <si>
    <t>1. Socializar con las áreas la elaboración acuerdos de desempeño</t>
  </si>
  <si>
    <t>2. Solicitar su elaboración</t>
  </si>
  <si>
    <t>3. Dar seguimiento</t>
  </si>
  <si>
    <t>4. Elaborar informe general de evaluación de desempeño</t>
  </si>
  <si>
    <r>
      <t>Durante el primer trimestre del año se solicitaron las renovaciones de las normas</t>
    </r>
    <r>
      <rPr>
        <b/>
        <sz val="11"/>
        <rFont val="Artifex CF Light"/>
      </rPr>
      <t xml:space="preserve"> A2 </t>
    </r>
    <r>
      <rPr>
        <sz val="11"/>
        <rFont val="Artifex CF Light"/>
      </rPr>
      <t xml:space="preserve">y </t>
    </r>
    <r>
      <rPr>
        <b/>
        <sz val="11"/>
        <rFont val="Artifex CF Light"/>
      </rPr>
      <t xml:space="preserve">E1 </t>
    </r>
    <r>
      <rPr>
        <sz val="11"/>
        <rFont val="Artifex CF Light"/>
      </rPr>
      <t xml:space="preserve">que expiraron en marzo 2025.  Actualmente están en proceso de su finalización.
En relación con el Índice de Uso TIC e Implementación de Gobierno Electrónico (iTicGe) ocupamos la </t>
    </r>
    <r>
      <rPr>
        <b/>
        <sz val="11"/>
        <rFont val="Artifex CF Light"/>
      </rPr>
      <t>posición 22</t>
    </r>
    <r>
      <rPr>
        <sz val="11"/>
        <rFont val="Artifex CF Light"/>
      </rPr>
      <t xml:space="preserve"> con una evaluación de </t>
    </r>
    <r>
      <rPr>
        <b/>
        <sz val="11"/>
        <rFont val="Artifex CF Light"/>
      </rPr>
      <t>82.73.</t>
    </r>
  </si>
  <si>
    <r>
      <t>Participación en la 10</t>
    </r>
    <r>
      <rPr>
        <vertAlign val="superscript"/>
        <sz val="11"/>
        <color theme="1"/>
        <rFont val="Calibri"/>
        <family val="2"/>
        <scheme val="minor"/>
      </rPr>
      <t>ma</t>
    </r>
    <r>
      <rPr>
        <sz val="11"/>
        <color theme="1"/>
        <rFont val="Calibri"/>
        <family val="2"/>
        <scheme val="minor"/>
      </rPr>
      <t xml:space="preserve"> Conferencia de las Partes del Convenio Marco para el Control del Tabaco de la OMS; participación en dos rondas de trabajo de la mesa de Zonas Francas en el marco del consejo conjunto con Colombia.</t>
    </r>
  </si>
  <si>
    <t>VALOR PROMEDIO</t>
  </si>
  <si>
    <t xml:space="preserve">Permisos de operación para empresas de zonas francas19. Permisos de operación para empresas de zonas francas
20. Simplificación de permisología para parques y empresas de zonas francas
</t>
  </si>
  <si>
    <t>R3.1. Aumentado el empleo formal
R3.2.1. Aumentada las inversiones en zonas francas</t>
  </si>
  <si>
    <t>3.1. Simplificación de permisología para parques y empresas de zonas francas</t>
  </si>
  <si>
    <t>Implementar jornadas de gestión del conocimiento</t>
  </si>
  <si>
    <t>Implementar la encuesta de clima organizacional</t>
  </si>
  <si>
    <t>1. Aplicar encuesta de clima organizacional</t>
  </si>
  <si>
    <t>2. Elaborar plan e informe de implementación</t>
  </si>
  <si>
    <t>30 DE JUNIO 2025</t>
  </si>
  <si>
    <t>Actualizar el Indicador Gestión de las Compensaciones y Beneficios</t>
  </si>
  <si>
    <t>Actualizar el Indicador Gestión del Rendimiento</t>
  </si>
  <si>
    <t>Celebrar (03) rondas de  negocios B2B con la participación de empresas de zonas francas y suplidores de la industria local e internacional. Subsector(es) a ser definidos, según necesidades e intereses de las empresas.</t>
  </si>
  <si>
    <t>Contactar empresas multinacionales pariticipantes en ferias y eventos nacionales e internacionales, así como misiones comerciales para su inclusión en nuestras cadenas de abastecimiento.</t>
  </si>
  <si>
    <t>Ejecutar el plan de capacitación y (02) formaciones técnicas para las empresas del sector y la industria nacional.</t>
  </si>
  <si>
    <t xml:space="preserve">Participación y coordinacion del  Manufacturing Summit 2025, una iniciativa del Ministerio de Industria, Comercio y Mipymes (MICM), la Asociación Dominicana de Zonas Francas (ADOZONA), el Clúster de Dispositivos Eléctricos y Electrónicos (CDEE), y este CNZFE; que busca reunir a los principales actores de la industria para fomentar el diálogo, el aprendizaje y la colaboración.
Participación en el programa para apoyar la implementación efectiva del Acuerdo de Facilitación del Comercio (AFC) de la Organización Mundial del Comercio a través de asociaciones entre gobiernos y el sector privado. Componente 1 Encadenamientos Productivos.
Participación en COLOMBIATEX DE LAS AMÉRICAS 2025,  plataforma/escenario que integra la cadena de valor global especializada de la industria textil, a través de espacios de negocios, inspiración y relacionamiento, destacando la oferta diferenciada de latinoamericana para propiciar encadenamientos productivos en la región como propuesta de valor agregado para el mundo. 
Planificación y coordinación de la Segunda Ronda de Negocios de Encadenamientos Productivos, pautada para las empresas de la región Este, en julio de 2025.
</t>
  </si>
  <si>
    <t>Reunión con la empresa Rough &amp; Tumble, busca contratistas de artículos de Piel.
Identificación y selección de posibles contratistas para las empresas Newport y Look our way, de componentes eléctricos y electrónicos; y de artículos textiles promocionales, resspectivamente. Identificación y selección de posibles contratistas paralas empresas de Arentfox Schiff LLP, de hilos para su uso en la producción de prendas sin costuras. Identificación y selección de posibles contratistas para la empresa LookOurWay, de componentes eléctricos y electrónicos.</t>
  </si>
  <si>
    <t>Colaboración y apoyo con PROINDUSTRIA en programas que ayudan a las industrias de régimen local y de Zonas Francas a encontrar proveedores, posibles clientes, o aliados estratégicos en el sector industrial.  Se impartieron dos capacitaciones, la 1era fue un Taller sobre Economía Circular y la 2da una conferencia sobre Cadena de Valor en las Industrias, desafíos y oportunidades para la exportación.</t>
  </si>
  <si>
    <t>Realizados y remitidos marzo-mayo</t>
  </si>
  <si>
    <t>Elaboración y revisión de documentos legales (contratos, acuerdos, resoluciones, actas del Consejo Directivo, entre otros).</t>
  </si>
  <si>
    <t>1- Convocar a las capacitaciones</t>
  </si>
  <si>
    <t>2- Elaborar lista de asistencia</t>
  </si>
  <si>
    <t>3- Desarrollar capacitaciones</t>
  </si>
  <si>
    <t>Capacitaciones sobre Acceso a la Información Pública, Protección de Datos, Uso del Portal SAIP y Subportal de Transparencia realizadas</t>
  </si>
  <si>
    <t>Actualizados el portal de Datos Abiertos</t>
  </si>
  <si>
    <t>Convocatorias previstas para el trimestre 2</t>
  </si>
  <si>
    <t>Elaboraciones lista de asistencia pendientes para el trimestre 2</t>
  </si>
  <si>
    <t>Desarrollar capacitaciones en el trimestre 2</t>
  </si>
  <si>
    <t>Confeccion y Seguimiento Disponibilidad Diaria</t>
  </si>
  <si>
    <t>Recopilación, procesamiento, analisis y  reportes deribados de la información financiera</t>
  </si>
  <si>
    <t>Compilacion de los repportes de ingresos de todas las oficinas y de las erogaciones del dia</t>
  </si>
  <si>
    <t>Aplicación de la Ley 567-05 y de las resolciones vigentes</t>
  </si>
  <si>
    <t>Control sobre los inventarios</t>
  </si>
  <si>
    <t>Participación en el conteo fisico de los inventarios</t>
  </si>
  <si>
    <t>Ejecución a partir del 3er. Tercer  trimestre 2023</t>
  </si>
  <si>
    <t>Formular el inventario, cálculo de variaciones, emisión informe.</t>
  </si>
  <si>
    <t>Formulario Disponibilidad</t>
  </si>
  <si>
    <t>Que no se presente una disponibilidad real y que por consiguiente se tomen decisiones incorrectas</t>
  </si>
  <si>
    <t>Asegurarnos de que la disposinibilidad presentada es la real para que las decisiones  financieras puedan tomarse sobre una base fidedigna.</t>
  </si>
  <si>
    <t>Reporte de Invenario, conteo fisico de los materiales de suministro</t>
  </si>
  <si>
    <t>Que existan diferncias signicativas entre lo que indica el sistema y el contero fisioco</t>
  </si>
  <si>
    <t>Evitar las diferncias por medio a un conteo objetivo de la existencial</t>
  </si>
  <si>
    <t xml:space="preserve">14
</t>
  </si>
  <si>
    <t>9. Fortalecimiento del reclutamiento y selección por carrera administrativa</t>
  </si>
  <si>
    <t>Realizar concursos para el reclutamiento de personal</t>
  </si>
  <si>
    <t>1. Realizar convocatoria del concurso</t>
  </si>
  <si>
    <t>2. Dar seguimiento a la carga del dossier de documentos del mismo en el SISMAP</t>
  </si>
  <si>
    <t>3. Adecuar la estructura del personal a la realidad funcional</t>
  </si>
  <si>
    <t>E1.3.2. Aplicar el Monitoreo y Evaluación continuo de los indicadores</t>
  </si>
  <si>
    <t>E1.7.3. Reclutar el personal idóneo a través de concursos para suplir las necesidades existentes.</t>
  </si>
  <si>
    <t>E1.5.1. Implementar la mejora continua en los procesos internos.</t>
  </si>
  <si>
    <t>E1.7.1 Implementar un plan de transferencia de conocimiento para asegurar que los equipos de trabajo dominen los procesos de sus áreas.</t>
  </si>
  <si>
    <t>E1.7.2. Identificar las capacidades y competencias de los colaboradores para la creación de un plan de desarrollo personalizado.</t>
  </si>
  <si>
    <t>E1.7.4. Fomentar la identidad institucional del talento humano.</t>
  </si>
  <si>
    <t xml:space="preserve">Ajustar el puesto de trabajo, modificando o disminuyendo funciones, cambiando el contenido de la tarea, organización de la misma o reestructuración horaria. </t>
  </si>
  <si>
    <t>Objeción y/o no aprobación de nuevos puestos.No contar con un análisis adecuado de la estructura de cargos. Estructura de cargos que no corresponda con el presupuesto asignado. Responsabilidades asignadas que no correspondan con el perfil del puesto.</t>
  </si>
  <si>
    <t>Deficiente diseño de la planificación y realización de las actividades a desempeñar en el área de RRHH. Procedimiento incompletos.</t>
  </si>
  <si>
    <t>Postulación de programa de Capacitación favoreciendo a unos trabajadores y a otros no. Solicitud de capacitaciones que no se correspondan con las necesidades de la entidad.</t>
  </si>
  <si>
    <t xml:space="preserve">Postergar la fecha pautada a la capacitación por parte del MAP a causa de imprevistos climaticos y/o escaso seguimiento con dicha cuestion. </t>
  </si>
  <si>
    <t>No percibir en su totalidad la cantidad de vacantes de Carrera Administrativa por herramientas insuficientes en el debido levantamiento de la información.</t>
  </si>
  <si>
    <t>No cumplimiento de las acciones requeridas</t>
  </si>
  <si>
    <t>No recepción de los documentos o traspapelamiento de documentos durante el envío o recepción de los mismos</t>
  </si>
  <si>
    <t>Retrasos de entrega de parte de las áreas</t>
  </si>
  <si>
    <t>No asistencia del personal</t>
  </si>
  <si>
    <t>Informe no sea realizado dentro del plazo correspondiente</t>
  </si>
  <si>
    <t xml:space="preserve">Retraso por falta de coordinación </t>
  </si>
  <si>
    <t>Actualización de los Indicadores del SISMAP</t>
  </si>
  <si>
    <t xml:space="preserve"> Realizar convocatoria del concurso</t>
  </si>
  <si>
    <t>Dar seguimiento a la carga del dossier de documentos del mismo en el SISMAP</t>
  </si>
  <si>
    <t>Adecuar la estructura del personal a la realidad funcional</t>
  </si>
  <si>
    <t>Seguimiento a la elaboración de los acuerdos y minutas de monitero - evaluaciones de desempeños del personal</t>
  </si>
  <si>
    <t xml:space="preserve"> Socializar con las áreas la elaboración acuerdos de desempeño</t>
  </si>
  <si>
    <t xml:space="preserve"> Solicitar elaboración minutas</t>
  </si>
  <si>
    <t>Dar seguimiento</t>
  </si>
  <si>
    <t>Elaborar informe general de evaluación de desempeño</t>
  </si>
  <si>
    <t>Convocar al personal</t>
  </si>
  <si>
    <t>Realizar las jornadas y elaborar informes</t>
  </si>
  <si>
    <t>Aplicar encuesta de clima organizacional</t>
  </si>
  <si>
    <t>Elaborar plan e informe de implementación</t>
  </si>
  <si>
    <t>Realizar actividad día de la mujer</t>
  </si>
  <si>
    <t>Realizar actividad día de las madres</t>
  </si>
  <si>
    <t xml:space="preserve">Realizar actividad día de las padres </t>
  </si>
  <si>
    <t>4.  Realizar Conciliaciones Bancarias Mensuales.</t>
  </si>
  <si>
    <t>5.  Realizar Registros de Activos Fijos en el Sistema SIAB.</t>
  </si>
  <si>
    <t>6. Realizar Cuadro Previsiones Regalia y Prestaciones laborales</t>
  </si>
  <si>
    <t>8. Cuadre de ingresos por oficinas con el punto de ventas y el VUCE.</t>
  </si>
  <si>
    <t>2. Actualizar los movimientos de activos fijos en el SIAB.</t>
  </si>
  <si>
    <t>2. Solicitar por fondo y naturaleza de cuentas el certificado de cuota a comprometer</t>
  </si>
  <si>
    <t>3. Registrar facturas en módulo de factura fiscal</t>
  </si>
  <si>
    <t>4. Realizar cuadro por cuentas y susbcuentas de acuerdo a la naturaleza del gasto mensualmente</t>
  </si>
  <si>
    <t>5. Realizar carta solicitando el monto asignado en el mes por gastos corrientes y de capital</t>
  </si>
  <si>
    <t>6.-Cargar en el Sistema unificado de Gestion de Pagos, todos los Libramientos, cheques, Nominas y Transferencias realizadas en la entidad para que sea auditado por la Contraloria a travez del Sistema SUGEP.</t>
  </si>
  <si>
    <t>Solicitar, controlar y  tramitar libramientos, asignaciones de fondos y otras operaciones  de pagos en el SIGEF Y SUGEP</t>
  </si>
  <si>
    <t>Las Conciliaciones Bancarias se realizan dentro de los primeros 10 dias del mes siguiente al cierre, para conformar los Estados Financieros y actualizacion de los libros contables.</t>
  </si>
  <si>
    <t>Las compras de activos fijos, se digitan en el sistema SIAB y Dac-Easy, para el mayor control y cumplimiento de las NICSP 17, se genera la depreciacion mensual dentro de los primeros 6 dias del mes.</t>
  </si>
  <si>
    <t>Las provisiones para el pago de prestaciones economicas y regalia pascual y demas beneficios marginales se registran mensualmente en el sistema Dac-Easy, por entradas recurrentes.</t>
  </si>
  <si>
    <t>Los ingresos se registran por el metodo de lo devengado para las C x C., y  el percibido cuando se realiza la venta de servicios y se realiza la revision diaria y cuadre mensual.</t>
  </si>
  <si>
    <t>Para el movimiento  o traslado de activos fijos, se  procede al llenado del formulario tipo, para los fines correspondientes según el procedimiento de localizacion y valuacion de los Activos no financieros del Estado.</t>
  </si>
  <si>
    <t>Todo el proceso de pago se registra en la Div. de Contabilidad.</t>
  </si>
  <si>
    <t>Presupuesto aprobado en el SIGEF.</t>
  </si>
  <si>
    <t>Incumplimiento en las fechas  calendario de envio a la DIGEPRES.</t>
  </si>
  <si>
    <t>Coordinar las fechas con los departamentos involucrados, para la elaboracion y entrega oportuna.</t>
  </si>
  <si>
    <t>CIBAO NORTE</t>
  </si>
  <si>
    <t xml:space="preserve">Participación en misiones, eventos y ferias multisectoriales para promoción de inversón en zonas francas </t>
  </si>
  <si>
    <t>PLANIFICACIÓN Y DESARROLLO</t>
  </si>
  <si>
    <t>Uno de los productos de la División no pudo completarse, debido a la no disponibilidad del informe estadístico 2024</t>
  </si>
  <si>
    <t>ELABORACIÓN DE DOCUMENTOS LEGALES</t>
  </si>
  <si>
    <t>30 DE SEPTIEMBRE 2025</t>
  </si>
  <si>
    <t>30 DE SEPTIEMBRE2025</t>
  </si>
  <si>
    <t xml:space="preserve">20
</t>
  </si>
  <si>
    <t>30 DE SPTIEMBRE 2025</t>
  </si>
  <si>
    <t>Cumplir con los requisitos aplicables de las Normas Básicas de Control Interno (NOBACI)</t>
  </si>
  <si>
    <t>Contribuir con el mantenimiento del Sistema de Gestión de Calidad bajo la Norma ISO 9001:2015</t>
  </si>
  <si>
    <t xml:space="preserve">1. Elaborar e implementar el 100% de los procesos de la división de administracion de servicios TIC que impactan en el sistema de gestión de calidad acorde a ISO 9001:2015. </t>
  </si>
  <si>
    <t xml:space="preserve">2. Velar porque el 100% las metas establecidas en los indicadores sean alcanzadas mensualmente. </t>
  </si>
  <si>
    <t>1. Elaborar e implementar el 100% de los procesos de la división de administracion de servicios TIC que impactan en la implementación y la certificación de las normas ISO de antisoborno(ISO 37001) y Cumplimiento Normatvo(ISO 37301)</t>
  </si>
  <si>
    <t>Garantizar funcionamiento adecuado a equipos de usuarios TIC</t>
  </si>
  <si>
    <t xml:space="preserve">1. Elaborar o actualizar plan de mantenimiento anual </t>
  </si>
  <si>
    <t>2. Ejecutar plan de mantenimiento a equipos semestralmente</t>
  </si>
  <si>
    <t>3. Gestionar contrato de servicios equipos para usuarios TIC</t>
  </si>
  <si>
    <t>1. Registrar incidente/requerimiento en mesa de servicios</t>
  </si>
  <si>
    <t>2.Catalogar y asignar el caso</t>
  </si>
  <si>
    <t>3.Diagnosticar, resolver y documentar solucion del caso</t>
  </si>
  <si>
    <t>4. Retroalimentacion al usuario</t>
  </si>
  <si>
    <t>5.Cerrar el caso</t>
  </si>
  <si>
    <t>E2.1.1. Implementar un programa de promoción para la diversificación de productos y mercados.</t>
  </si>
  <si>
    <t>16. Participación en misiones, eventos y ferias multisectoriales para promoción de inversión en zonas francas</t>
  </si>
  <si>
    <t>E2.1.2. Implementar un programa de promoción para el incremento de las exportaciones de los servicios modernos.</t>
  </si>
  <si>
    <t>FECHA: 30 DE  SEPTIEMBRE 2025</t>
  </si>
  <si>
    <t>JULIO -SEPTIEMBRE 2025</t>
  </si>
  <si>
    <t>Transformación Digital</t>
  </si>
  <si>
    <t>INTELIGENCIA DE MERCADO</t>
  </si>
  <si>
    <t>TRANSFORMACION DIGITAL</t>
  </si>
  <si>
    <t>Renovar el servicio de Portafirmas Gubernamental</t>
  </si>
  <si>
    <t>Se entregaron las evidencias requeridas por NOBACI referentes a esta división.</t>
  </si>
  <si>
    <t xml:space="preserve">La renovación en este caso consistirá en agregar al contrato una adenda ya que aún tenemos disponibles firmas para todo el año. Este docuemento esta en su fase final en departamento jurídico para ser firmado por nuestra Máxima Autoridad. </t>
  </si>
  <si>
    <t>Fueron revisados y modificados procesos de la división para adaptarlo a la nueva estructura organizacional y también para mejorar los procesos. Ademas se adecuaron para las normas de cumplimiento y antisoborno</t>
  </si>
  <si>
    <t>Se acordó el contrato de mantenimiento por periodo de un año desde junio 2025 hasta junio 2026</t>
  </si>
  <si>
    <t>Contrato modificado y firmado por ambas partes.</t>
  </si>
  <si>
    <t>Documentación entregada</t>
  </si>
  <si>
    <t xml:space="preserve">Procedimiento gestión de incidentes y requerimientos TIC (PR-DATIC-01) </t>
  </si>
  <si>
    <t>Contrato firmado por las partes</t>
  </si>
  <si>
    <t>ADMINISTRACION DE SERVICIOS DIGITALES</t>
  </si>
  <si>
    <t>Administración de Servicios Digitales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</si>
</sst>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_(* #,##0_);_(* \(#,##0\);_(* &quot;-&quot;??_);_(@_)"/>
    <numFmt numFmtId="166" formatCode="_([$$-1C0A]* #,##0.00_);_([$$-1C0A]* \(#,##0.00\);_([$$-1C0A]* &quot;-&quot;??_);_(@_)"/>
  </numFmts>
  <fonts count="56">
    <font>
      <sz val="11"/>
      <color theme="1"/>
      <name val="Calibri"/>
      <family val="2"/>
      <scheme val="minor"/>
    </font>
    <font>
      <sz val="11"/>
      <color theme="1"/>
      <name val="Calibri"/>
      <family val="2"/>
      <scheme val="minor"/>
    </font>
    <font>
      <sz val="10"/>
      <color theme="1"/>
      <name val="Artifex CF Light"/>
      <family val="3"/>
    </font>
    <font>
      <b/>
      <sz val="10"/>
      <color theme="1"/>
      <name val="Artifex CF Light"/>
      <family val="3"/>
    </font>
    <font>
      <b/>
      <sz val="10"/>
      <name val="Artifex CF Light"/>
      <family val="3"/>
    </font>
    <font>
      <sz val="10"/>
      <color rgb="FFFF0000"/>
      <name val="Artifex CF Light"/>
      <family val="3"/>
    </font>
    <font>
      <sz val="11"/>
      <color theme="1"/>
      <name val="Artifex CF Light"/>
      <family val="3"/>
    </font>
    <font>
      <b/>
      <sz val="11"/>
      <color theme="1"/>
      <name val="Artifex CF Light"/>
      <family val="3"/>
    </font>
    <font>
      <b/>
      <u/>
      <sz val="11"/>
      <color theme="1"/>
      <name val="Artifex CF Light"/>
      <family val="3"/>
    </font>
    <font>
      <sz val="11"/>
      <name val="Artifex CF Light"/>
      <family val="3"/>
    </font>
    <font>
      <sz val="12"/>
      <color theme="1"/>
      <name val="Artifex CF Light"/>
      <family val="3"/>
    </font>
    <font>
      <b/>
      <sz val="12"/>
      <color theme="1"/>
      <name val="Artifex CF Light"/>
      <family val="3"/>
    </font>
    <font>
      <b/>
      <sz val="12"/>
      <name val="Artifex CF Light"/>
      <family val="3"/>
    </font>
    <font>
      <b/>
      <sz val="11"/>
      <color theme="1" tint="0.14999847407452621"/>
      <name val="Artifex CF Light"/>
      <family val="3"/>
    </font>
    <font>
      <b/>
      <sz val="11"/>
      <name val="Artifex CF Light"/>
      <family val="3"/>
    </font>
    <font>
      <b/>
      <sz val="11"/>
      <color theme="1"/>
      <name val="Calibri"/>
      <family val="2"/>
      <scheme val="minor"/>
    </font>
    <font>
      <b/>
      <sz val="12"/>
      <color theme="1"/>
      <name val="Calibri"/>
      <family val="2"/>
      <scheme val="minor"/>
    </font>
    <font>
      <b/>
      <sz val="12"/>
      <name val="Calibri"/>
      <family val="2"/>
      <scheme val="minor"/>
    </font>
    <font>
      <b/>
      <sz val="10"/>
      <name val="Calibri"/>
      <family val="2"/>
      <scheme val="minor"/>
    </font>
    <font>
      <b/>
      <sz val="24"/>
      <color theme="1"/>
      <name val="Calibri"/>
      <family val="2"/>
      <scheme val="minor"/>
    </font>
    <font>
      <b/>
      <sz val="20"/>
      <color theme="1"/>
      <name val="Calibri"/>
      <family val="2"/>
      <scheme val="minor"/>
    </font>
    <font>
      <b/>
      <sz val="11"/>
      <name val="Calibri"/>
      <family val="2"/>
      <scheme val="minor"/>
    </font>
    <font>
      <sz val="12"/>
      <color theme="1"/>
      <name val="Calibri"/>
      <family val="2"/>
      <scheme val="minor"/>
    </font>
    <font>
      <sz val="11"/>
      <name val="Calibri"/>
      <family val="2"/>
      <scheme val="minor"/>
    </font>
    <font>
      <sz val="10"/>
      <name val="Arial"/>
      <family val="2"/>
    </font>
    <font>
      <b/>
      <sz val="14"/>
      <color theme="1"/>
      <name val="Calibri"/>
      <family val="2"/>
      <scheme val="minor"/>
    </font>
    <font>
      <sz val="16"/>
      <color theme="1"/>
      <name val="Calibri"/>
      <family val="2"/>
      <scheme val="minor"/>
    </font>
    <font>
      <sz val="10"/>
      <color theme="1"/>
      <name val="Calibri"/>
      <family val="2"/>
      <scheme val="minor"/>
    </font>
    <font>
      <sz val="11"/>
      <color rgb="FF006100"/>
      <name val="Calibri"/>
      <family val="2"/>
      <scheme val="minor"/>
    </font>
    <font>
      <sz val="9"/>
      <color theme="1"/>
      <name val="Calibri"/>
      <family val="2"/>
      <scheme val="minor"/>
    </font>
    <font>
      <sz val="10"/>
      <name val="Arial"/>
      <family val="2"/>
    </font>
    <font>
      <b/>
      <sz val="9"/>
      <name val="Calibri"/>
      <family val="2"/>
      <scheme val="minor"/>
    </font>
    <font>
      <sz val="11"/>
      <color rgb="FF9C0006"/>
      <name val="Calibri"/>
      <family val="2"/>
      <scheme val="minor"/>
    </font>
    <font>
      <sz val="9"/>
      <name val="Calibri"/>
      <family val="2"/>
      <scheme val="minor"/>
    </font>
    <font>
      <sz val="9"/>
      <color theme="1"/>
      <name val="Artifex CF Light"/>
      <family val="3"/>
    </font>
    <font>
      <sz val="11"/>
      <color theme="1"/>
      <name val="Arial"/>
      <family val="2"/>
    </font>
    <font>
      <sz val="11"/>
      <color theme="1"/>
      <name val="Artifex CF Light"/>
    </font>
    <font>
      <sz val="12"/>
      <name val="Calibri"/>
      <family val="2"/>
      <scheme val="minor"/>
    </font>
    <font>
      <b/>
      <sz val="11"/>
      <color theme="1"/>
      <name val="Vani"/>
      <family val="1"/>
    </font>
    <font>
      <b/>
      <sz val="13"/>
      <color theme="1"/>
      <name val="Calibri"/>
      <family val="2"/>
      <scheme val="minor"/>
    </font>
    <font>
      <b/>
      <sz val="11"/>
      <color theme="1"/>
      <name val="Artifex CF Light"/>
    </font>
    <font>
      <b/>
      <sz val="10"/>
      <color theme="1"/>
      <name val="Calibri"/>
      <family val="2"/>
      <scheme val="minor"/>
    </font>
    <font>
      <b/>
      <sz val="11"/>
      <color theme="1"/>
      <name val="Calibri"/>
      <family val="2"/>
    </font>
    <font>
      <sz val="12"/>
      <color theme="1"/>
      <name val="Artifex CF Light"/>
    </font>
    <font>
      <sz val="12"/>
      <name val="Artifex CF Light"/>
    </font>
    <font>
      <sz val="10"/>
      <color theme="1"/>
      <name val="Artifex CF Light"/>
    </font>
    <font>
      <sz val="9"/>
      <color theme="1"/>
      <name val="Artifex CF Light"/>
    </font>
    <font>
      <b/>
      <sz val="10"/>
      <name val="Artifex CF Light"/>
    </font>
    <font>
      <u/>
      <sz val="11"/>
      <color theme="1"/>
      <name val="Artifex CF Light"/>
    </font>
    <font>
      <sz val="11"/>
      <name val="Artifex CF Light"/>
    </font>
    <font>
      <b/>
      <sz val="11"/>
      <name val="Artifex CF Light"/>
    </font>
    <font>
      <b/>
      <sz val="11"/>
      <color theme="0"/>
      <name val="Artifex CF Light"/>
    </font>
    <font>
      <vertAlign val="superscript"/>
      <sz val="11"/>
      <color theme="1"/>
      <name val="Calibri"/>
      <family val="2"/>
      <scheme val="minor"/>
    </font>
    <font>
      <b/>
      <sz val="13"/>
      <color theme="1"/>
      <name val="Artifex CF Light"/>
    </font>
    <font>
      <sz val="10"/>
      <name val="Calibri"/>
      <family val="2"/>
      <scheme val="minor"/>
    </font>
    <font>
      <sz val="10"/>
      <name val="Artifex CF Light"/>
    </font>
  </fonts>
  <fills count="11">
    <fill>
      <patternFill patternType="none"/>
    </fill>
    <fill>
      <patternFill patternType="gray125"/>
    </fill>
    <fill>
      <patternFill patternType="solid">
        <fgColor theme="3" tint="0.79998168889431442"/>
        <bgColor indexed="64"/>
      </patternFill>
    </fill>
    <fill>
      <patternFill patternType="solid">
        <fgColor rgb="FFFFC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theme="4" tint="0.59999389629810485"/>
        <bgColor indexed="64"/>
      </patternFill>
    </fill>
    <fill>
      <patternFill patternType="solid">
        <fgColor rgb="FFFF0000"/>
        <bgColor indexed="64"/>
      </patternFill>
    </fill>
  </fills>
  <borders count="77">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right/>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top/>
      <bottom style="medium">
        <color indexed="64"/>
      </bottom>
      <diagonal/>
    </border>
    <border>
      <left/>
      <right/>
      <top/>
      <bottom style="thin">
        <color indexed="64"/>
      </bottom>
      <diagonal/>
    </border>
    <border>
      <left style="thin">
        <color theme="4" tint="-0.499984740745262"/>
      </left>
      <right style="thin">
        <color theme="4" tint="-0.499984740745262"/>
      </right>
      <top style="thin">
        <color theme="4" tint="-0.499984740745262"/>
      </top>
      <bottom style="thin">
        <color theme="4" tint="-0.499984740745262"/>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s>
  <cellStyleXfs count="9">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24" fillId="0" borderId="0"/>
    <xf numFmtId="0" fontId="28" fillId="7" borderId="0" applyNumberFormat="0" applyBorder="0" applyAlignment="0" applyProtection="0"/>
    <xf numFmtId="0" fontId="30" fillId="0" borderId="0"/>
    <xf numFmtId="0" fontId="32" fillId="8" borderId="0" applyNumberFormat="0" applyBorder="0" applyAlignment="0" applyProtection="0"/>
    <xf numFmtId="0" fontId="24" fillId="0" borderId="0"/>
  </cellStyleXfs>
  <cellXfs count="2148">
    <xf numFmtId="0" fontId="0" fillId="0" borderId="0" xfId="0"/>
    <xf numFmtId="0" fontId="2" fillId="0" borderId="0" xfId="0" applyFont="1"/>
    <xf numFmtId="0" fontId="2" fillId="0" borderId="0" xfId="0" applyFont="1" applyProtection="1">
      <protection locked="0"/>
    </xf>
    <xf numFmtId="0" fontId="2" fillId="0" borderId="0" xfId="0" applyFont="1" applyAlignment="1" applyProtection="1">
      <alignment horizontal="center"/>
      <protection locked="0"/>
    </xf>
    <xf numFmtId="0" fontId="4" fillId="0" borderId="0" xfId="0" applyFont="1" applyAlignment="1" applyProtection="1">
      <alignment horizontal="left" vertical="center"/>
      <protection locked="0"/>
    </xf>
    <xf numFmtId="0" fontId="3" fillId="0" borderId="0" xfId="0" applyFont="1" applyAlignment="1" applyProtection="1">
      <alignment horizontal="left"/>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4" fillId="4" borderId="38" xfId="0" applyFont="1" applyFill="1" applyBorder="1" applyAlignment="1" applyProtection="1">
      <alignment horizontal="center" vertical="center" wrapText="1"/>
      <protection locked="0"/>
    </xf>
    <xf numFmtId="0" fontId="4" fillId="4" borderId="45"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4" fillId="4" borderId="42" xfId="0" applyFont="1" applyFill="1" applyBorder="1" applyAlignment="1">
      <alignment horizontal="center" vertical="center" wrapText="1"/>
    </xf>
    <xf numFmtId="0" fontId="4" fillId="4" borderId="43" xfId="0" applyFont="1" applyFill="1" applyBorder="1" applyAlignment="1">
      <alignment horizontal="center" vertical="center" wrapText="1"/>
    </xf>
    <xf numFmtId="0" fontId="4" fillId="4" borderId="44" xfId="0" applyFont="1" applyFill="1" applyBorder="1" applyAlignment="1">
      <alignment horizontal="center" vertical="center" wrapText="1"/>
    </xf>
    <xf numFmtId="0" fontId="4" fillId="4" borderId="46" xfId="0" applyFont="1" applyFill="1" applyBorder="1" applyAlignment="1" applyProtection="1">
      <alignment horizontal="center" vertical="center" wrapText="1"/>
      <protection locked="0"/>
    </xf>
    <xf numFmtId="0" fontId="2" fillId="0" borderId="29" xfId="0" applyFont="1" applyBorder="1" applyProtection="1">
      <protection locked="0"/>
    </xf>
    <xf numFmtId="44" fontId="2" fillId="0" borderId="0" xfId="0" applyNumberFormat="1" applyFont="1" applyProtection="1">
      <protection locked="0"/>
    </xf>
    <xf numFmtId="0" fontId="3" fillId="0" borderId="0" xfId="0" applyFont="1" applyProtection="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vertical="center" wrapText="1"/>
      <protection locked="0"/>
    </xf>
    <xf numFmtId="0" fontId="4" fillId="4" borderId="42" xfId="0" applyFont="1" applyFill="1" applyBorder="1" applyAlignment="1">
      <alignment vertical="center" wrapText="1"/>
    </xf>
    <xf numFmtId="9" fontId="5" fillId="0" borderId="4" xfId="0" applyNumberFormat="1"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2" fillId="0" borderId="37" xfId="0" applyFont="1" applyBorder="1" applyProtection="1">
      <protection locked="0"/>
    </xf>
    <xf numFmtId="0" fontId="6" fillId="0" borderId="4" xfId="0" applyFont="1" applyBorder="1" applyAlignment="1">
      <alignment horizontal="justify" wrapText="1"/>
    </xf>
    <xf numFmtId="0" fontId="6" fillId="0" borderId="0" xfId="0" applyFont="1"/>
    <xf numFmtId="0" fontId="7" fillId="5" borderId="4" xfId="0" applyFont="1" applyFill="1" applyBorder="1" applyAlignment="1">
      <alignment horizontal="center" wrapText="1"/>
    </xf>
    <xf numFmtId="0" fontId="6" fillId="0" borderId="4" xfId="0" applyFont="1" applyBorder="1" applyAlignment="1">
      <alignment wrapText="1"/>
    </xf>
    <xf numFmtId="9" fontId="6" fillId="0" borderId="4" xfId="0" applyNumberFormat="1" applyFont="1" applyBorder="1" applyAlignment="1">
      <alignment horizontal="center"/>
    </xf>
    <xf numFmtId="0" fontId="6" fillId="0" borderId="4" xfId="0" applyFont="1" applyBorder="1"/>
    <xf numFmtId="0" fontId="6" fillId="4" borderId="4" xfId="0" applyFont="1" applyFill="1" applyBorder="1"/>
    <xf numFmtId="9" fontId="6" fillId="4" borderId="4" xfId="0" applyNumberFormat="1" applyFont="1" applyFill="1" applyBorder="1" applyAlignment="1">
      <alignment horizontal="center"/>
    </xf>
    <xf numFmtId="0" fontId="6" fillId="4" borderId="4" xfId="0" applyFont="1" applyFill="1" applyBorder="1" applyAlignment="1">
      <alignment horizontal="center"/>
    </xf>
    <xf numFmtId="0" fontId="10" fillId="0" borderId="0" xfId="0" applyFont="1" applyProtection="1">
      <protection locked="0"/>
    </xf>
    <xf numFmtId="0" fontId="10" fillId="0" borderId="0" xfId="0" applyFont="1" applyAlignment="1" applyProtection="1">
      <alignment horizontal="center"/>
      <protection locked="0"/>
    </xf>
    <xf numFmtId="0" fontId="12" fillId="0" borderId="0" xfId="0" applyFont="1" applyAlignment="1" applyProtection="1">
      <alignment horizontal="left" vertical="center"/>
      <protection locked="0"/>
    </xf>
    <xf numFmtId="0" fontId="11" fillId="0" borderId="0" xfId="0" applyFont="1" applyAlignment="1" applyProtection="1">
      <alignment horizontal="left"/>
      <protection locked="0"/>
    </xf>
    <xf numFmtId="0" fontId="11" fillId="3" borderId="7" xfId="0" applyFont="1" applyFill="1" applyBorder="1" applyAlignment="1" applyProtection="1">
      <alignment horizontal="center"/>
      <protection locked="0"/>
    </xf>
    <xf numFmtId="0" fontId="11" fillId="3" borderId="8" xfId="0" applyFont="1" applyFill="1" applyBorder="1" applyAlignment="1" applyProtection="1">
      <alignment horizontal="center"/>
      <protection locked="0"/>
    </xf>
    <xf numFmtId="0" fontId="11" fillId="3" borderId="9" xfId="0" applyFont="1" applyFill="1" applyBorder="1" applyAlignment="1" applyProtection="1">
      <alignment horizontal="center"/>
      <protection locked="0"/>
    </xf>
    <xf numFmtId="0" fontId="12" fillId="4" borderId="45" xfId="0" applyFont="1" applyFill="1" applyBorder="1" applyAlignment="1" applyProtection="1">
      <alignment horizontal="center" vertical="center" wrapText="1"/>
      <protection locked="0"/>
    </xf>
    <xf numFmtId="0" fontId="11" fillId="2" borderId="11" xfId="0" applyFont="1" applyFill="1" applyBorder="1" applyAlignment="1" applyProtection="1">
      <alignment horizontal="center" vertical="center" wrapText="1"/>
      <protection locked="0"/>
    </xf>
    <xf numFmtId="0" fontId="12" fillId="4" borderId="43" xfId="0" applyFont="1" applyFill="1" applyBorder="1" applyAlignment="1">
      <alignment horizontal="center" vertical="center" wrapText="1"/>
    </xf>
    <xf numFmtId="0" fontId="12" fillId="4" borderId="44" xfId="0" applyFont="1" applyFill="1" applyBorder="1" applyAlignment="1">
      <alignment horizontal="center" vertical="center" wrapText="1"/>
    </xf>
    <xf numFmtId="0" fontId="12" fillId="4" borderId="46" xfId="0" applyFont="1" applyFill="1" applyBorder="1" applyAlignment="1" applyProtection="1">
      <alignment horizontal="center" vertical="center" wrapText="1"/>
      <protection locked="0"/>
    </xf>
    <xf numFmtId="0" fontId="10" fillId="0" borderId="29" xfId="0" applyFont="1" applyBorder="1" applyProtection="1">
      <protection locked="0"/>
    </xf>
    <xf numFmtId="0" fontId="10" fillId="0" borderId="0" xfId="0" applyFont="1"/>
    <xf numFmtId="0" fontId="11" fillId="0" borderId="0" xfId="0" applyFont="1" applyProtection="1">
      <protection locked="0"/>
    </xf>
    <xf numFmtId="0" fontId="6" fillId="0" borderId="0" xfId="0" applyFont="1" applyProtection="1">
      <protection locked="0"/>
    </xf>
    <xf numFmtId="0" fontId="12" fillId="4" borderId="42" xfId="0" applyFont="1" applyFill="1" applyBorder="1" applyAlignment="1">
      <alignment vertical="center" wrapText="1"/>
    </xf>
    <xf numFmtId="0" fontId="6" fillId="0" borderId="0" xfId="0" applyFont="1" applyAlignment="1" applyProtection="1">
      <alignment horizontal="left" vertical="center" wrapText="1"/>
      <protection locked="0"/>
    </xf>
    <xf numFmtId="0" fontId="2" fillId="0" borderId="35" xfId="0" applyFont="1" applyBorder="1" applyAlignment="1" applyProtection="1">
      <alignment horizontal="center"/>
      <protection locked="0"/>
    </xf>
    <xf numFmtId="0" fontId="4" fillId="0" borderId="28" xfId="0" applyFont="1" applyBorder="1" applyAlignment="1">
      <alignment horizontal="center" vertical="center"/>
    </xf>
    <xf numFmtId="0" fontId="2" fillId="0" borderId="47" xfId="0" applyFont="1" applyBorder="1" applyProtection="1">
      <protection locked="0"/>
    </xf>
    <xf numFmtId="9" fontId="2" fillId="0" borderId="0" xfId="2" applyFont="1" applyProtection="1">
      <protection locked="0"/>
    </xf>
    <xf numFmtId="9" fontId="2" fillId="0" borderId="0" xfId="2" applyFont="1"/>
    <xf numFmtId="0" fontId="6" fillId="0" borderId="0" xfId="0" applyFont="1" applyAlignment="1" applyProtection="1">
      <alignment horizontal="center"/>
      <protection locked="0"/>
    </xf>
    <xf numFmtId="0" fontId="14" fillId="0" borderId="0" xfId="0" applyFont="1" applyAlignment="1" applyProtection="1">
      <alignment horizontal="left" vertical="center"/>
      <protection locked="0"/>
    </xf>
    <xf numFmtId="0" fontId="7" fillId="0" borderId="0" xfId="0" applyFont="1" applyAlignment="1" applyProtection="1">
      <alignment horizontal="left"/>
      <protection locked="0"/>
    </xf>
    <xf numFmtId="0" fontId="7" fillId="3" borderId="7" xfId="0" applyFont="1" applyFill="1" applyBorder="1" applyAlignment="1" applyProtection="1">
      <alignment horizontal="center"/>
      <protection locked="0"/>
    </xf>
    <xf numFmtId="0" fontId="7" fillId="3" borderId="8" xfId="0" applyFont="1" applyFill="1" applyBorder="1" applyAlignment="1" applyProtection="1">
      <alignment horizontal="center"/>
      <protection locked="0"/>
    </xf>
    <xf numFmtId="0" fontId="7" fillId="3" borderId="9" xfId="0" applyFont="1" applyFill="1" applyBorder="1" applyAlignment="1" applyProtection="1">
      <alignment horizontal="center"/>
      <protection locked="0"/>
    </xf>
    <xf numFmtId="0" fontId="14" fillId="4" borderId="45"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14" fillId="4" borderId="42" xfId="0" applyFont="1" applyFill="1" applyBorder="1" applyAlignment="1">
      <alignment vertical="center" wrapText="1"/>
    </xf>
    <xf numFmtId="0" fontId="14" fillId="4" borderId="43" xfId="0" applyFont="1" applyFill="1" applyBorder="1" applyAlignment="1">
      <alignment horizontal="center" vertical="center" wrapText="1"/>
    </xf>
    <xf numFmtId="0" fontId="14" fillId="4" borderId="44" xfId="0" applyFont="1" applyFill="1" applyBorder="1" applyAlignment="1">
      <alignment horizontal="center" vertical="center" wrapText="1"/>
    </xf>
    <xf numFmtId="0" fontId="14" fillId="4" borderId="46" xfId="0" applyFont="1" applyFill="1" applyBorder="1" applyAlignment="1" applyProtection="1">
      <alignment horizontal="center" vertical="center" wrapText="1"/>
      <protection locked="0"/>
    </xf>
    <xf numFmtId="0" fontId="6" fillId="0" borderId="29" xfId="0" applyFont="1" applyBorder="1" applyProtection="1">
      <protection locked="0"/>
    </xf>
    <xf numFmtId="0" fontId="6" fillId="0" borderId="4" xfId="0" applyFont="1" applyBorder="1" applyProtection="1">
      <protection locked="0"/>
    </xf>
    <xf numFmtId="0" fontId="6" fillId="0" borderId="15" xfId="0" applyFont="1" applyBorder="1" applyProtection="1">
      <protection locked="0"/>
    </xf>
    <xf numFmtId="0" fontId="6" fillId="0" borderId="35" xfId="0" applyFont="1" applyBorder="1" applyProtection="1">
      <protection locked="0"/>
    </xf>
    <xf numFmtId="0" fontId="7" fillId="0" borderId="0" xfId="0" applyFont="1" applyProtection="1">
      <protection locked="0"/>
    </xf>
    <xf numFmtId="0" fontId="6" fillId="0" borderId="15" xfId="0" applyFont="1" applyBorder="1" applyAlignment="1" applyProtection="1">
      <alignment horizontal="left" wrapText="1"/>
      <protection locked="0"/>
    </xf>
    <xf numFmtId="0" fontId="6" fillId="0" borderId="5" xfId="0" applyFont="1" applyBorder="1" applyAlignment="1" applyProtection="1">
      <alignment horizontal="center"/>
      <protection locked="0"/>
    </xf>
    <xf numFmtId="0" fontId="6" fillId="0" borderId="15" xfId="0" applyFont="1" applyBorder="1" applyAlignment="1" applyProtection="1">
      <alignment horizontal="center"/>
      <protection locked="0"/>
    </xf>
    <xf numFmtId="0" fontId="6" fillId="0" borderId="6" xfId="0" applyFont="1" applyBorder="1" applyAlignment="1" applyProtection="1">
      <alignment horizontal="center"/>
      <protection locked="0"/>
    </xf>
    <xf numFmtId="9" fontId="6" fillId="0" borderId="4" xfId="0" applyNumberFormat="1" applyFont="1" applyBorder="1" applyAlignment="1">
      <alignment horizontal="center" vertical="center"/>
    </xf>
    <xf numFmtId="0" fontId="14" fillId="0" borderId="4" xfId="0" applyFont="1" applyBorder="1" applyAlignment="1">
      <alignment horizontal="center" vertical="center"/>
    </xf>
    <xf numFmtId="0" fontId="6" fillId="0" borderId="11" xfId="0" applyFont="1" applyBorder="1" applyProtection="1">
      <protection locked="0"/>
    </xf>
    <xf numFmtId="0" fontId="6" fillId="0" borderId="47" xfId="0" applyFont="1" applyBorder="1"/>
    <xf numFmtId="0" fontId="6" fillId="0" borderId="47" xfId="0" applyFont="1" applyBorder="1" applyAlignment="1" applyProtection="1">
      <alignment horizontal="center"/>
      <protection locked="0"/>
    </xf>
    <xf numFmtId="0" fontId="6" fillId="0" borderId="15" xfId="0" applyFont="1" applyBorder="1"/>
    <xf numFmtId="0" fontId="6" fillId="0" borderId="17" xfId="0" applyFont="1" applyBorder="1" applyAlignment="1" applyProtection="1">
      <alignment vertical="center"/>
      <protection locked="0"/>
    </xf>
    <xf numFmtId="0" fontId="6" fillId="0" borderId="18" xfId="0" applyFont="1" applyBorder="1" applyAlignment="1" applyProtection="1">
      <alignment vertical="center"/>
      <protection locked="0"/>
    </xf>
    <xf numFmtId="0" fontId="6" fillId="0" borderId="20" xfId="0" applyFont="1" applyBorder="1" applyProtection="1">
      <protection locked="0"/>
    </xf>
    <xf numFmtId="9" fontId="6" fillId="0" borderId="4" xfId="2" applyFont="1" applyFill="1" applyBorder="1" applyProtection="1">
      <protection locked="0"/>
    </xf>
    <xf numFmtId="0" fontId="6" fillId="0" borderId="19" xfId="0" applyFont="1" applyBorder="1" applyProtection="1">
      <protection locked="0"/>
    </xf>
    <xf numFmtId="0" fontId="6" fillId="0" borderId="0" xfId="0" applyFont="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6" fillId="0" borderId="0" xfId="0" applyFont="1" applyAlignment="1">
      <alignment horizontal="justify" vertical="center" wrapText="1"/>
    </xf>
    <xf numFmtId="0" fontId="6" fillId="0" borderId="0" xfId="0" applyFont="1" applyAlignment="1">
      <alignment horizontal="justify" wrapText="1"/>
    </xf>
    <xf numFmtId="0" fontId="6" fillId="0" borderId="0" xfId="2" applyNumberFormat="1" applyFont="1" applyFill="1" applyBorder="1" applyAlignment="1" applyProtection="1">
      <alignment horizontal="center" vertical="center"/>
      <protection locked="0"/>
    </xf>
    <xf numFmtId="0" fontId="6" fillId="0" borderId="0" xfId="0" applyFont="1" applyAlignment="1" applyProtection="1">
      <alignment horizontal="justify" wrapText="1"/>
      <protection locked="0"/>
    </xf>
    <xf numFmtId="0" fontId="6" fillId="0" borderId="0" xfId="0" applyFont="1" applyAlignment="1" applyProtection="1">
      <alignment wrapText="1"/>
      <protection locked="0"/>
    </xf>
    <xf numFmtId="9" fontId="6" fillId="0" borderId="0" xfId="2" applyFont="1" applyBorder="1" applyAlignment="1" applyProtection="1">
      <alignment horizontal="center" vertical="center"/>
    </xf>
    <xf numFmtId="9" fontId="6" fillId="0" borderId="0" xfId="0" applyNumberFormat="1" applyFont="1" applyAlignment="1">
      <alignment horizontal="center" vertical="center"/>
    </xf>
    <xf numFmtId="0" fontId="14" fillId="0" borderId="0" xfId="0" applyFont="1" applyAlignment="1">
      <alignment horizontal="center" vertical="center"/>
    </xf>
    <xf numFmtId="0" fontId="7" fillId="0" borderId="0" xfId="0" applyFont="1" applyAlignment="1">
      <alignment horizontal="center" vertical="center"/>
    </xf>
    <xf numFmtId="0" fontId="7" fillId="0" borderId="0" xfId="0" applyFont="1" applyAlignment="1">
      <alignment horizontal="left"/>
    </xf>
    <xf numFmtId="0" fontId="7" fillId="0" borderId="0" xfId="0" applyFont="1" applyAlignment="1">
      <alignment horizontal="left" vertical="center"/>
    </xf>
    <xf numFmtId="0" fontId="6" fillId="0" borderId="0" xfId="0" applyFont="1" applyAlignment="1">
      <alignment horizontal="center" vertical="center" wrapText="1"/>
    </xf>
    <xf numFmtId="0" fontId="6" fillId="0" borderId="0" xfId="0" applyFont="1" applyAlignment="1">
      <alignment horizontal="center"/>
    </xf>
    <xf numFmtId="0" fontId="6" fillId="0" borderId="0" xfId="0" applyFont="1" applyAlignment="1">
      <alignment horizontal="center" vertical="center"/>
    </xf>
    <xf numFmtId="0" fontId="14" fillId="0" borderId="0" xfId="0" applyFont="1" applyAlignment="1">
      <alignment horizontal="left" vertical="center"/>
    </xf>
    <xf numFmtId="0" fontId="7" fillId="3" borderId="7"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8" xfId="0" applyFont="1" applyFill="1" applyBorder="1" applyAlignment="1">
      <alignment horizontal="center"/>
    </xf>
    <xf numFmtId="0" fontId="7" fillId="3" borderId="8" xfId="0" applyFont="1" applyFill="1" applyBorder="1" applyAlignment="1">
      <alignment horizontal="center" vertical="center" wrapText="1"/>
    </xf>
    <xf numFmtId="0" fontId="7" fillId="3" borderId="9" xfId="0" applyFont="1" applyFill="1" applyBorder="1" applyAlignment="1">
      <alignment horizontal="center"/>
    </xf>
    <xf numFmtId="0" fontId="14" fillId="4" borderId="45"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6" fillId="0" borderId="0" xfId="0" applyFont="1" applyAlignment="1">
      <alignment vertical="center"/>
    </xf>
    <xf numFmtId="0" fontId="6" fillId="0" borderId="0" xfId="0" applyFont="1" applyAlignment="1">
      <alignment vertical="center" wrapText="1"/>
    </xf>
    <xf numFmtId="0" fontId="6" fillId="0" borderId="29" xfId="0" applyFont="1" applyBorder="1"/>
    <xf numFmtId="0" fontId="10" fillId="0" borderId="4" xfId="0" applyFont="1" applyBorder="1"/>
    <xf numFmtId="0" fontId="0" fillId="0" borderId="0" xfId="0" applyProtection="1">
      <protection locked="0"/>
    </xf>
    <xf numFmtId="0" fontId="0" fillId="0" borderId="0" xfId="0" applyAlignment="1" applyProtection="1">
      <alignment horizontal="center"/>
      <protection locked="0"/>
    </xf>
    <xf numFmtId="0" fontId="18" fillId="0" borderId="0" xfId="0" applyFont="1" applyAlignment="1" applyProtection="1">
      <alignment horizontal="left" vertical="center"/>
      <protection locked="0"/>
    </xf>
    <xf numFmtId="0" fontId="15" fillId="0" borderId="0" xfId="0" applyFont="1" applyAlignment="1" applyProtection="1">
      <alignment horizontal="left"/>
      <protection locked="0"/>
    </xf>
    <xf numFmtId="0" fontId="16" fillId="3" borderId="7" xfId="0" applyFont="1" applyFill="1" applyBorder="1" applyAlignment="1" applyProtection="1">
      <alignment horizontal="center"/>
      <protection locked="0"/>
    </xf>
    <xf numFmtId="0" fontId="16" fillId="3" borderId="8" xfId="0" applyFont="1" applyFill="1" applyBorder="1" applyAlignment="1" applyProtection="1">
      <alignment horizontal="center"/>
      <protection locked="0"/>
    </xf>
    <xf numFmtId="0" fontId="16" fillId="3" borderId="9" xfId="0" applyFont="1" applyFill="1" applyBorder="1" applyAlignment="1" applyProtection="1">
      <alignment horizontal="center"/>
      <protection locked="0"/>
    </xf>
    <xf numFmtId="0" fontId="21" fillId="4" borderId="45" xfId="0" applyFont="1" applyFill="1" applyBorder="1" applyAlignment="1" applyProtection="1">
      <alignment horizontal="center" vertical="center" wrapText="1"/>
      <protection locked="0"/>
    </xf>
    <xf numFmtId="0" fontId="15" fillId="2" borderId="11" xfId="0" applyFont="1" applyFill="1" applyBorder="1" applyAlignment="1" applyProtection="1">
      <alignment horizontal="center" vertical="center" wrapText="1"/>
      <protection locked="0"/>
    </xf>
    <xf numFmtId="0" fontId="21" fillId="4" borderId="42" xfId="0" applyFont="1" applyFill="1" applyBorder="1" applyAlignment="1">
      <alignment vertical="center" wrapText="1"/>
    </xf>
    <xf numFmtId="0" fontId="21" fillId="4" borderId="43" xfId="0" applyFont="1" applyFill="1" applyBorder="1" applyAlignment="1">
      <alignment horizontal="center" vertical="center" wrapText="1"/>
    </xf>
    <xf numFmtId="0" fontId="21" fillId="4" borderId="44" xfId="0" applyFont="1" applyFill="1" applyBorder="1" applyAlignment="1">
      <alignment horizontal="center" vertical="center" wrapText="1"/>
    </xf>
    <xf numFmtId="0" fontId="21" fillId="4" borderId="46" xfId="0" applyFont="1" applyFill="1" applyBorder="1" applyAlignment="1" applyProtection="1">
      <alignment horizontal="center" vertical="center" wrapText="1"/>
      <protection locked="0"/>
    </xf>
    <xf numFmtId="0" fontId="2" fillId="0" borderId="47" xfId="0" applyFont="1" applyBorder="1" applyAlignment="1" applyProtection="1">
      <alignment horizontal="center"/>
      <protection locked="0"/>
    </xf>
    <xf numFmtId="0" fontId="21" fillId="4" borderId="28" xfId="0" applyFont="1" applyFill="1" applyBorder="1" applyAlignment="1" applyProtection="1">
      <alignment horizontal="center" vertical="center" wrapText="1"/>
      <protection locked="0"/>
    </xf>
    <xf numFmtId="0" fontId="2" fillId="0" borderId="25" xfId="0" applyFont="1" applyBorder="1" applyAlignment="1" applyProtection="1">
      <alignment horizontal="center"/>
      <protection locked="0"/>
    </xf>
    <xf numFmtId="0" fontId="0" fillId="0" borderId="1" xfId="0" applyBorder="1" applyProtection="1">
      <protection locked="0"/>
    </xf>
    <xf numFmtId="0" fontId="0" fillId="0" borderId="37" xfId="0" applyBorder="1" applyProtection="1">
      <protection locked="0"/>
    </xf>
    <xf numFmtId="0" fontId="0" fillId="0" borderId="12" xfId="0" applyBorder="1" applyProtection="1">
      <protection locked="0"/>
    </xf>
    <xf numFmtId="0" fontId="11" fillId="2" borderId="53" xfId="0" applyFont="1" applyFill="1" applyBorder="1" applyAlignment="1" applyProtection="1">
      <alignment horizontal="center" vertical="center" wrapText="1"/>
      <protection locked="0"/>
    </xf>
    <xf numFmtId="0" fontId="12" fillId="4" borderId="50" xfId="0" applyFont="1" applyFill="1" applyBorder="1" applyAlignment="1">
      <alignment horizontal="center" vertical="center" wrapText="1"/>
    </xf>
    <xf numFmtId="0" fontId="12" fillId="4" borderId="28" xfId="0" applyFont="1" applyFill="1" applyBorder="1" applyAlignment="1">
      <alignment horizontal="center" vertical="center" wrapText="1"/>
    </xf>
    <xf numFmtId="0" fontId="12" fillId="4" borderId="60" xfId="0" applyFont="1" applyFill="1" applyBorder="1" applyAlignment="1">
      <alignment horizontal="center" vertical="center" wrapText="1"/>
    </xf>
    <xf numFmtId="0" fontId="6" fillId="0" borderId="15" xfId="0" applyFont="1" applyBorder="1" applyAlignment="1">
      <alignment horizontal="center"/>
    </xf>
    <xf numFmtId="0" fontId="6" fillId="0" borderId="5" xfId="0" applyFont="1" applyBorder="1" applyAlignment="1">
      <alignment horizontal="left"/>
    </xf>
    <xf numFmtId="0" fontId="6" fillId="0" borderId="15" xfId="0" applyFont="1" applyBorder="1" applyAlignment="1">
      <alignment horizontal="left"/>
    </xf>
    <xf numFmtId="0" fontId="0" fillId="0" borderId="39" xfId="0" applyBorder="1" applyProtection="1">
      <protection locked="0"/>
    </xf>
    <xf numFmtId="0" fontId="0" fillId="0" borderId="29" xfId="0" applyBorder="1" applyProtection="1">
      <protection locked="0"/>
    </xf>
    <xf numFmtId="0" fontId="3" fillId="0" borderId="8" xfId="0" applyFont="1" applyBorder="1" applyAlignment="1" applyProtection="1">
      <alignment horizontal="center"/>
      <protection locked="0"/>
    </xf>
    <xf numFmtId="0" fontId="14" fillId="0" borderId="0" xfId="0" applyFont="1" applyAlignment="1">
      <alignment vertical="center"/>
    </xf>
    <xf numFmtId="0" fontId="0" fillId="0" borderId="0" xfId="0" applyAlignment="1">
      <alignment wrapText="1"/>
    </xf>
    <xf numFmtId="0" fontId="6" fillId="4" borderId="4" xfId="0" applyFont="1" applyFill="1" applyBorder="1" applyAlignment="1" applyProtection="1">
      <alignment vertical="center" wrapText="1"/>
      <protection locked="0"/>
    </xf>
    <xf numFmtId="9" fontId="6" fillId="4" borderId="4" xfId="0" applyNumberFormat="1" applyFont="1" applyFill="1" applyBorder="1" applyAlignment="1">
      <alignment horizontal="center" vertical="center"/>
    </xf>
    <xf numFmtId="0" fontId="22" fillId="0" borderId="0" xfId="0" applyFont="1" applyAlignment="1" applyProtection="1">
      <alignment horizontal="center"/>
      <protection locked="0"/>
    </xf>
    <xf numFmtId="9" fontId="2" fillId="0" borderId="0" xfId="0" applyNumberFormat="1" applyFont="1"/>
    <xf numFmtId="0" fontId="6" fillId="2" borderId="4" xfId="0" applyFont="1" applyFill="1" applyBorder="1"/>
    <xf numFmtId="0" fontId="3" fillId="3" borderId="7" xfId="0" applyFont="1" applyFill="1" applyBorder="1" applyAlignment="1" applyProtection="1">
      <alignment horizontal="center" vertical="center"/>
      <protection locked="0"/>
    </xf>
    <xf numFmtId="0" fontId="2" fillId="0" borderId="0" xfId="0" applyFont="1" applyAlignment="1" applyProtection="1">
      <alignment vertical="center"/>
      <protection locked="0"/>
    </xf>
    <xf numFmtId="0" fontId="3" fillId="0" borderId="0" xfId="0" applyFont="1" applyAlignment="1" applyProtection="1">
      <alignment horizontal="left" vertical="center"/>
      <protection locked="0"/>
    </xf>
    <xf numFmtId="0" fontId="14" fillId="0" borderId="17" xfId="0" applyFont="1" applyBorder="1" applyAlignment="1">
      <alignment horizontal="center" vertical="center"/>
    </xf>
    <xf numFmtId="0" fontId="14" fillId="0" borderId="11" xfId="0" applyFont="1" applyBorder="1" applyAlignment="1">
      <alignment horizontal="center" vertical="center"/>
    </xf>
    <xf numFmtId="0" fontId="6" fillId="0" borderId="30" xfId="0" applyFont="1" applyBorder="1"/>
    <xf numFmtId="9" fontId="0" fillId="0" borderId="11" xfId="2" applyFont="1" applyFill="1" applyBorder="1" applyAlignment="1">
      <alignment horizontal="center" vertical="center"/>
    </xf>
    <xf numFmtId="164" fontId="0" fillId="0" borderId="11" xfId="1" applyNumberFormat="1" applyFont="1" applyFill="1" applyBorder="1" applyAlignment="1"/>
    <xf numFmtId="0" fontId="0" fillId="0" borderId="11" xfId="2" applyNumberFormat="1" applyFont="1" applyBorder="1" applyAlignment="1" applyProtection="1">
      <alignment vertical="center"/>
    </xf>
    <xf numFmtId="0" fontId="14" fillId="0" borderId="11" xfId="0" applyFont="1" applyBorder="1" applyAlignment="1">
      <alignment vertical="center"/>
    </xf>
    <xf numFmtId="0" fontId="0" fillId="0" borderId="37" xfId="0" applyBorder="1"/>
    <xf numFmtId="0" fontId="4" fillId="0" borderId="0" xfId="0" applyFont="1" applyAlignment="1" applyProtection="1">
      <alignment horizontal="center" vertical="center"/>
      <protection locked="0"/>
    </xf>
    <xf numFmtId="0" fontId="2" fillId="0" borderId="0" xfId="0" applyFont="1" applyAlignment="1">
      <alignment horizontal="center"/>
    </xf>
    <xf numFmtId="0" fontId="34" fillId="0" borderId="47" xfId="0" applyFont="1" applyBorder="1" applyAlignment="1" applyProtection="1">
      <alignment horizontal="center"/>
      <protection locked="0"/>
    </xf>
    <xf numFmtId="0" fontId="34" fillId="0" borderId="0" xfId="0" applyFont="1" applyProtection="1">
      <protection locked="0"/>
    </xf>
    <xf numFmtId="164" fontId="33" fillId="0" borderId="54" xfId="1" applyNumberFormat="1" applyFont="1" applyFill="1" applyBorder="1" applyAlignment="1">
      <alignment horizontal="center" vertical="center"/>
    </xf>
    <xf numFmtId="0" fontId="15" fillId="0" borderId="0" xfId="0" applyFont="1"/>
    <xf numFmtId="0" fontId="15" fillId="0" borderId="0" xfId="0" applyFont="1" applyProtection="1">
      <protection locked="0"/>
    </xf>
    <xf numFmtId="0" fontId="21" fillId="0" borderId="0" xfId="0" applyFont="1" applyAlignment="1" applyProtection="1">
      <alignment horizontal="left" vertical="center"/>
      <protection locked="0"/>
    </xf>
    <xf numFmtId="0" fontId="15" fillId="3" borderId="7" xfId="0" applyFont="1" applyFill="1" applyBorder="1" applyAlignment="1" applyProtection="1">
      <alignment horizontal="center"/>
      <protection locked="0"/>
    </xf>
    <xf numFmtId="0" fontId="15" fillId="3" borderId="8" xfId="0" applyFont="1" applyFill="1" applyBorder="1" applyAlignment="1" applyProtection="1">
      <alignment horizontal="center"/>
      <protection locked="0"/>
    </xf>
    <xf numFmtId="0" fontId="15" fillId="3" borderId="9" xfId="0" applyFont="1" applyFill="1" applyBorder="1" applyAlignment="1" applyProtection="1">
      <alignment horizontal="center"/>
      <protection locked="0"/>
    </xf>
    <xf numFmtId="0" fontId="15" fillId="0" borderId="8" xfId="0" applyFont="1" applyBorder="1" applyAlignment="1" applyProtection="1">
      <alignment horizontal="center"/>
      <protection locked="0"/>
    </xf>
    <xf numFmtId="0" fontId="27" fillId="0" borderId="65" xfId="0" applyFont="1" applyBorder="1" applyAlignment="1" applyProtection="1">
      <alignment horizontal="center"/>
      <protection locked="0"/>
    </xf>
    <xf numFmtId="0" fontId="25" fillId="0" borderId="47" xfId="0" applyFont="1" applyBorder="1" applyAlignment="1" applyProtection="1">
      <alignment horizontal="center"/>
      <protection locked="0"/>
    </xf>
    <xf numFmtId="0" fontId="27" fillId="0" borderId="47" xfId="0" applyFont="1" applyBorder="1" applyAlignment="1" applyProtection="1">
      <alignment horizontal="center"/>
      <protection locked="0"/>
    </xf>
    <xf numFmtId="0" fontId="27" fillId="0" borderId="0" xfId="0" applyFont="1" applyProtection="1">
      <protection locked="0"/>
    </xf>
    <xf numFmtId="0" fontId="27" fillId="0" borderId="25" xfId="0" applyFont="1" applyBorder="1" applyAlignment="1" applyProtection="1">
      <alignment horizontal="center"/>
      <protection locked="0"/>
    </xf>
    <xf numFmtId="0" fontId="27" fillId="0" borderId="5" xfId="0" applyFont="1" applyBorder="1" applyAlignment="1" applyProtection="1">
      <alignment horizontal="center"/>
      <protection locked="0"/>
    </xf>
    <xf numFmtId="0" fontId="27" fillId="0" borderId="15" xfId="0" applyFont="1" applyBorder="1" applyAlignment="1" applyProtection="1">
      <alignment horizontal="center"/>
      <protection locked="0"/>
    </xf>
    <xf numFmtId="0" fontId="27" fillId="0" borderId="35" xfId="0" applyFont="1" applyBorder="1" applyProtection="1">
      <protection locked="0"/>
    </xf>
    <xf numFmtId="0" fontId="27" fillId="0" borderId="6" xfId="0" applyFont="1" applyBorder="1" applyAlignment="1" applyProtection="1">
      <alignment horizontal="center"/>
      <protection locked="0"/>
    </xf>
    <xf numFmtId="0" fontId="27" fillId="0" borderId="64" xfId="0" applyFont="1" applyBorder="1" applyAlignment="1" applyProtection="1">
      <alignment horizontal="center"/>
      <protection locked="0"/>
    </xf>
    <xf numFmtId="0" fontId="27" fillId="0" borderId="35" xfId="0" applyFont="1" applyBorder="1" applyAlignment="1" applyProtection="1">
      <alignment horizontal="center"/>
      <protection locked="0"/>
    </xf>
    <xf numFmtId="0" fontId="27" fillId="0" borderId="49" xfId="0" applyFont="1" applyBorder="1" applyAlignment="1" applyProtection="1">
      <alignment horizontal="center"/>
      <protection locked="0"/>
    </xf>
    <xf numFmtId="0" fontId="27" fillId="0" borderId="47" xfId="0" applyFont="1" applyBorder="1"/>
    <xf numFmtId="0" fontId="35" fillId="0" borderId="29" xfId="2" applyNumberFormat="1" applyFont="1" applyBorder="1" applyAlignment="1" applyProtection="1">
      <alignment horizontal="center" vertical="center"/>
    </xf>
    <xf numFmtId="0" fontId="35" fillId="0" borderId="0" xfId="2" applyNumberFormat="1" applyFont="1" applyBorder="1" applyAlignment="1" applyProtection="1">
      <alignment horizontal="center" vertical="center"/>
    </xf>
    <xf numFmtId="0" fontId="29" fillId="0" borderId="0" xfId="0" applyFont="1" applyProtection="1">
      <protection locked="0"/>
    </xf>
    <xf numFmtId="0" fontId="21" fillId="4" borderId="38" xfId="0" applyFont="1" applyFill="1" applyBorder="1" applyAlignment="1" applyProtection="1">
      <alignment horizontal="center" vertical="center" wrapText="1"/>
      <protection locked="0"/>
    </xf>
    <xf numFmtId="0" fontId="21" fillId="4" borderId="39" xfId="0" applyFont="1" applyFill="1" applyBorder="1" applyAlignment="1" applyProtection="1">
      <alignment horizontal="center" vertical="center" wrapText="1"/>
      <protection locked="0"/>
    </xf>
    <xf numFmtId="0" fontId="15" fillId="2" borderId="62" xfId="0" applyFont="1" applyFill="1" applyBorder="1" applyAlignment="1" applyProtection="1">
      <alignment horizontal="center" vertical="center" wrapText="1"/>
      <protection locked="0"/>
    </xf>
    <xf numFmtId="0" fontId="15" fillId="2" borderId="63" xfId="0" applyFont="1" applyFill="1" applyBorder="1" applyAlignment="1" applyProtection="1">
      <alignment horizontal="center" vertical="center" wrapText="1"/>
      <protection locked="0"/>
    </xf>
    <xf numFmtId="0" fontId="21" fillId="4" borderId="41" xfId="0" applyFont="1" applyFill="1" applyBorder="1" applyAlignment="1" applyProtection="1">
      <alignment horizontal="center" vertical="center" wrapText="1"/>
      <protection locked="0"/>
    </xf>
    <xf numFmtId="0" fontId="21" fillId="4" borderId="21" xfId="0" applyFont="1" applyFill="1" applyBorder="1" applyAlignment="1" applyProtection="1">
      <alignment horizontal="center" vertical="center" wrapText="1"/>
      <protection locked="0"/>
    </xf>
    <xf numFmtId="0" fontId="15" fillId="2" borderId="15" xfId="0" applyFont="1" applyFill="1" applyBorder="1" applyAlignment="1" applyProtection="1">
      <alignment horizontal="left"/>
      <protection locked="0"/>
    </xf>
    <xf numFmtId="0" fontId="15" fillId="2" borderId="6" xfId="0" applyFont="1" applyFill="1" applyBorder="1" applyAlignment="1" applyProtection="1">
      <alignment horizontal="left"/>
      <protection locked="0"/>
    </xf>
    <xf numFmtId="0" fontId="15" fillId="2" borderId="50" xfId="0" applyFont="1" applyFill="1" applyBorder="1" applyAlignment="1" applyProtection="1">
      <alignment horizontal="center" vertical="center" wrapText="1"/>
      <protection locked="0"/>
    </xf>
    <xf numFmtId="0" fontId="15" fillId="2" borderId="28" xfId="0" applyFont="1" applyFill="1" applyBorder="1" applyAlignment="1" applyProtection="1">
      <alignment horizontal="center" vertical="center" wrapText="1"/>
      <protection locked="0"/>
    </xf>
    <xf numFmtId="0" fontId="21" fillId="2" borderId="28" xfId="0" applyFont="1" applyFill="1" applyBorder="1" applyAlignment="1" applyProtection="1">
      <alignment horizontal="center" vertical="center" wrapText="1"/>
      <protection locked="0"/>
    </xf>
    <xf numFmtId="0" fontId="21" fillId="4" borderId="69" xfId="0" applyFont="1" applyFill="1" applyBorder="1" applyAlignment="1" applyProtection="1">
      <alignment horizontal="center" vertical="center" wrapText="1"/>
      <protection locked="0"/>
    </xf>
    <xf numFmtId="0" fontId="21" fillId="4" borderId="8" xfId="0" applyFont="1" applyFill="1" applyBorder="1" applyAlignment="1" applyProtection="1">
      <alignment horizontal="center" vertical="center" wrapText="1"/>
      <protection locked="0"/>
    </xf>
    <xf numFmtId="0" fontId="21" fillId="4" borderId="70" xfId="0" applyFont="1" applyFill="1" applyBorder="1" applyAlignment="1" applyProtection="1">
      <alignment horizontal="center" vertical="center" wrapText="1"/>
      <protection locked="0"/>
    </xf>
    <xf numFmtId="0" fontId="21" fillId="4" borderId="60" xfId="0" applyFont="1" applyFill="1" applyBorder="1" applyAlignment="1" applyProtection="1">
      <alignment horizontal="center" vertical="center" wrapText="1"/>
      <protection locked="0"/>
    </xf>
    <xf numFmtId="0" fontId="15" fillId="2" borderId="58" xfId="0" applyFont="1" applyFill="1" applyBorder="1" applyAlignment="1" applyProtection="1">
      <alignment horizontal="center" vertical="center" wrapText="1"/>
      <protection locked="0"/>
    </xf>
    <xf numFmtId="0" fontId="15" fillId="2" borderId="21" xfId="0" applyFont="1" applyFill="1" applyBorder="1" applyAlignment="1" applyProtection="1">
      <alignment horizontal="center" vertical="center" wrapText="1"/>
      <protection locked="0"/>
    </xf>
    <xf numFmtId="1" fontId="15" fillId="2" borderId="11" xfId="0" applyNumberFormat="1" applyFont="1" applyFill="1" applyBorder="1" applyAlignment="1" applyProtection="1">
      <alignment horizontal="center" vertical="center" wrapText="1"/>
      <protection locked="0"/>
    </xf>
    <xf numFmtId="0" fontId="21" fillId="2" borderId="21" xfId="0" applyFont="1" applyFill="1" applyBorder="1" applyAlignment="1" applyProtection="1">
      <alignment horizontal="center" vertical="center" wrapText="1"/>
      <protection locked="0"/>
    </xf>
    <xf numFmtId="0" fontId="21" fillId="4" borderId="57" xfId="0" applyFont="1" applyFill="1" applyBorder="1" applyAlignment="1" applyProtection="1">
      <alignment horizontal="center" vertical="center" wrapText="1"/>
      <protection locked="0"/>
    </xf>
    <xf numFmtId="0" fontId="15" fillId="2" borderId="68" xfId="0" applyFont="1" applyFill="1" applyBorder="1" applyAlignment="1" applyProtection="1">
      <alignment horizontal="left"/>
      <protection locked="0"/>
    </xf>
    <xf numFmtId="0" fontId="15" fillId="2" borderId="67" xfId="0" applyFont="1" applyFill="1" applyBorder="1" applyAlignment="1" applyProtection="1">
      <alignment horizontal="left"/>
      <protection locked="0"/>
    </xf>
    <xf numFmtId="0" fontId="15" fillId="2" borderId="40" xfId="0" applyFont="1" applyFill="1" applyBorder="1" applyAlignment="1" applyProtection="1">
      <alignment horizontal="left"/>
      <protection locked="0"/>
    </xf>
    <xf numFmtId="0" fontId="15" fillId="2" borderId="24" xfId="0" applyFont="1" applyFill="1" applyBorder="1" applyAlignment="1" applyProtection="1">
      <alignment horizontal="left"/>
      <protection locked="0"/>
    </xf>
    <xf numFmtId="0" fontId="0" fillId="0" borderId="0" xfId="0" applyAlignment="1" applyProtection="1">
      <alignment wrapText="1"/>
      <protection locked="0"/>
    </xf>
    <xf numFmtId="0" fontId="15" fillId="0" borderId="0" xfId="0" applyFont="1" applyAlignment="1" applyProtection="1">
      <alignment horizontal="left" wrapText="1"/>
      <protection locked="0"/>
    </xf>
    <xf numFmtId="0" fontId="16" fillId="3" borderId="8" xfId="0" applyFont="1" applyFill="1" applyBorder="1" applyAlignment="1" applyProtection="1">
      <alignment horizontal="center" wrapText="1"/>
      <protection locked="0"/>
    </xf>
    <xf numFmtId="0" fontId="0" fillId="0" borderId="0" xfId="0" applyAlignment="1" applyProtection="1">
      <alignment vertical="center"/>
      <protection locked="0"/>
    </xf>
    <xf numFmtId="0" fontId="15" fillId="0" borderId="0" xfId="0" applyFont="1" applyAlignment="1" applyProtection="1">
      <alignment horizontal="left" vertical="center"/>
      <protection locked="0"/>
    </xf>
    <xf numFmtId="0" fontId="16" fillId="3" borderId="8" xfId="0" applyFont="1" applyFill="1" applyBorder="1" applyAlignment="1" applyProtection="1">
      <alignment horizontal="center" vertical="center"/>
      <protection locked="0"/>
    </xf>
    <xf numFmtId="0" fontId="0" fillId="0" borderId="0" xfId="0" applyAlignment="1">
      <alignment vertical="center"/>
    </xf>
    <xf numFmtId="0" fontId="38" fillId="0" borderId="15" xfId="0" applyFont="1" applyBorder="1" applyProtection="1">
      <protection locked="0"/>
    </xf>
    <xf numFmtId="164" fontId="0" fillId="0" borderId="11" xfId="0" applyNumberFormat="1" applyBorder="1" applyProtection="1">
      <protection locked="0"/>
    </xf>
    <xf numFmtId="1" fontId="0" fillId="0" borderId="24" xfId="0" applyNumberFormat="1" applyBorder="1" applyAlignment="1" applyProtection="1">
      <alignment horizontal="center" vertical="center"/>
      <protection locked="0"/>
    </xf>
    <xf numFmtId="0" fontId="15" fillId="2" borderId="12" xfId="0" applyFont="1" applyFill="1" applyBorder="1" applyAlignment="1" applyProtection="1">
      <alignment horizontal="center" vertical="center" wrapText="1"/>
      <protection locked="0"/>
    </xf>
    <xf numFmtId="0" fontId="18" fillId="0" borderId="0" xfId="0" applyFont="1" applyAlignment="1" applyProtection="1">
      <alignment horizontal="center" vertical="center"/>
      <protection locked="0"/>
    </xf>
    <xf numFmtId="0" fontId="14" fillId="0" borderId="4" xfId="0" applyFont="1" applyBorder="1" applyAlignment="1">
      <alignment vertical="center"/>
    </xf>
    <xf numFmtId="0" fontId="10" fillId="0" borderId="54" xfId="0" applyFont="1" applyBorder="1" applyProtection="1">
      <protection locked="0"/>
    </xf>
    <xf numFmtId="0" fontId="7" fillId="3" borderId="8" xfId="0" applyFont="1" applyFill="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2" fillId="0" borderId="0" xfId="0" applyFont="1" applyAlignment="1">
      <alignment wrapText="1"/>
    </xf>
    <xf numFmtId="0" fontId="21" fillId="4" borderId="30" xfId="0" applyFont="1" applyFill="1" applyBorder="1" applyAlignment="1" applyProtection="1">
      <alignment horizontal="center" vertical="center" wrapText="1"/>
      <protection locked="0"/>
    </xf>
    <xf numFmtId="0" fontId="15" fillId="2" borderId="73" xfId="0" applyFont="1" applyFill="1" applyBorder="1" applyAlignment="1" applyProtection="1">
      <alignment horizontal="center" vertical="center" wrapText="1"/>
      <protection locked="0"/>
    </xf>
    <xf numFmtId="0" fontId="21" fillId="4" borderId="7" xfId="0" applyFont="1" applyFill="1" applyBorder="1" applyAlignment="1">
      <alignment horizontal="center" vertical="center" wrapText="1"/>
    </xf>
    <xf numFmtId="0" fontId="21" fillId="4" borderId="1" xfId="0" applyFont="1" applyFill="1" applyBorder="1" applyAlignment="1" applyProtection="1">
      <alignment horizontal="center" vertical="center" wrapText="1"/>
      <protection locked="0"/>
    </xf>
    <xf numFmtId="0" fontId="15" fillId="0" borderId="30" xfId="0" applyFont="1" applyBorder="1" applyAlignment="1" applyProtection="1">
      <alignment horizontal="left" vertical="center"/>
      <protection locked="0"/>
    </xf>
    <xf numFmtId="0" fontId="21" fillId="4" borderId="1" xfId="0" applyFont="1" applyFill="1" applyBorder="1" applyAlignment="1">
      <alignment horizontal="center" vertical="center" wrapText="1"/>
    </xf>
    <xf numFmtId="0" fontId="21" fillId="4" borderId="0" xfId="0" applyFont="1" applyFill="1" applyAlignment="1" applyProtection="1">
      <alignment horizontal="center" vertical="center" wrapText="1"/>
      <protection locked="0"/>
    </xf>
    <xf numFmtId="3" fontId="29" fillId="0" borderId="0" xfId="2" applyNumberFormat="1" applyFont="1" applyFill="1" applyBorder="1" applyAlignment="1" applyProtection="1">
      <alignment vertical="center"/>
      <protection locked="0"/>
    </xf>
    <xf numFmtId="0" fontId="2" fillId="0" borderId="0" xfId="0" applyFont="1" applyAlignment="1">
      <alignment horizontal="center" vertical="center"/>
    </xf>
    <xf numFmtId="0" fontId="3" fillId="0" borderId="0" xfId="0" applyFont="1" applyAlignment="1" applyProtection="1">
      <alignment horizontal="center" vertical="center"/>
      <protection locked="0"/>
    </xf>
    <xf numFmtId="9" fontId="29" fillId="0" borderId="0" xfId="2" applyFont="1" applyFill="1" applyBorder="1" applyAlignment="1" applyProtection="1">
      <alignment horizontal="center" vertical="center"/>
      <protection locked="0"/>
    </xf>
    <xf numFmtId="9" fontId="6" fillId="6" borderId="4" xfId="0" applyNumberFormat="1" applyFont="1" applyFill="1" applyBorder="1" applyAlignment="1">
      <alignment horizontal="center"/>
    </xf>
    <xf numFmtId="0" fontId="16" fillId="3" borderId="8" xfId="0" applyFont="1" applyFill="1" applyBorder="1" applyProtection="1">
      <protection locked="0"/>
    </xf>
    <xf numFmtId="0" fontId="16" fillId="3" borderId="9" xfId="0" applyFont="1" applyFill="1" applyBorder="1" applyProtection="1">
      <protection locked="0"/>
    </xf>
    <xf numFmtId="0" fontId="16" fillId="0" borderId="7" xfId="0" applyFont="1" applyBorder="1" applyAlignment="1" applyProtection="1">
      <alignment vertical="center"/>
      <protection locked="0"/>
    </xf>
    <xf numFmtId="0" fontId="16" fillId="0" borderId="7" xfId="0" applyFont="1" applyBorder="1" applyAlignment="1" applyProtection="1">
      <alignment vertical="center" wrapText="1"/>
      <protection locked="0"/>
    </xf>
    <xf numFmtId="0" fontId="17" fillId="0" borderId="7" xfId="0" applyFont="1" applyBorder="1" applyAlignment="1" applyProtection="1">
      <alignment vertical="center"/>
      <protection locked="0"/>
    </xf>
    <xf numFmtId="0" fontId="9" fillId="6" borderId="4" xfId="0" applyFont="1" applyFill="1" applyBorder="1" applyAlignment="1">
      <alignment horizontal="justify"/>
    </xf>
    <xf numFmtId="0" fontId="6" fillId="6" borderId="4" xfId="0" applyFont="1" applyFill="1" applyBorder="1" applyAlignment="1">
      <alignment wrapText="1"/>
    </xf>
    <xf numFmtId="0" fontId="9" fillId="6" borderId="4" xfId="0" applyFont="1" applyFill="1" applyBorder="1" applyAlignment="1">
      <alignment horizontal="justify" wrapText="1"/>
    </xf>
    <xf numFmtId="0" fontId="9" fillId="6" borderId="4" xfId="0" applyFont="1" applyFill="1" applyBorder="1" applyAlignment="1">
      <alignment horizontal="justify" vertical="center" wrapText="1"/>
    </xf>
    <xf numFmtId="0" fontId="6" fillId="6" borderId="4" xfId="0" applyFont="1" applyFill="1" applyBorder="1" applyAlignment="1">
      <alignment horizontal="justify" wrapText="1"/>
    </xf>
    <xf numFmtId="0" fontId="0" fillId="0" borderId="1" xfId="0" applyBorder="1" applyAlignment="1" applyProtection="1">
      <alignment horizontal="center"/>
      <protection locked="0"/>
    </xf>
    <xf numFmtId="0" fontId="0" fillId="0" borderId="37" xfId="0" applyBorder="1" applyAlignment="1" applyProtection="1">
      <alignment horizontal="center"/>
      <protection locked="0"/>
    </xf>
    <xf numFmtId="0" fontId="0" fillId="0" borderId="12" xfId="0" applyBorder="1" applyAlignment="1" applyProtection="1">
      <alignment horizontal="center"/>
      <protection locked="0"/>
    </xf>
    <xf numFmtId="0" fontId="40" fillId="5" borderId="4" xfId="0" applyFont="1" applyFill="1" applyBorder="1" applyAlignment="1">
      <alignment horizontal="center"/>
    </xf>
    <xf numFmtId="0" fontId="40" fillId="5" borderId="4" xfId="0" applyFont="1" applyFill="1" applyBorder="1" applyAlignment="1">
      <alignment horizontal="center" wrapText="1"/>
    </xf>
    <xf numFmtId="0" fontId="40" fillId="4" borderId="4" xfId="0" applyFont="1" applyFill="1" applyBorder="1"/>
    <xf numFmtId="0" fontId="40" fillId="5" borderId="4" xfId="0" applyFont="1" applyFill="1" applyBorder="1"/>
    <xf numFmtId="0" fontId="40" fillId="4" borderId="4" xfId="0" applyFont="1" applyFill="1" applyBorder="1" applyAlignment="1">
      <alignment wrapText="1"/>
    </xf>
    <xf numFmtId="0" fontId="6" fillId="6" borderId="4" xfId="0" applyFont="1" applyFill="1" applyBorder="1" applyAlignment="1">
      <alignment horizontal="justify"/>
    </xf>
    <xf numFmtId="0" fontId="7" fillId="5" borderId="4" xfId="0" applyFont="1" applyFill="1" applyBorder="1" applyAlignment="1">
      <alignment horizontal="justify"/>
    </xf>
    <xf numFmtId="0" fontId="27" fillId="0" borderId="0" xfId="0" applyFont="1"/>
    <xf numFmtId="0" fontId="27" fillId="0" borderId="0" xfId="0" applyFont="1" applyAlignment="1" applyProtection="1">
      <alignment horizontal="center"/>
      <protection locked="0"/>
    </xf>
    <xf numFmtId="0" fontId="41" fillId="0" borderId="0" xfId="0" applyFont="1" applyAlignment="1" applyProtection="1">
      <alignment horizontal="left"/>
      <protection locked="0"/>
    </xf>
    <xf numFmtId="0" fontId="41" fillId="3" borderId="7" xfId="0" applyFont="1" applyFill="1" applyBorder="1" applyAlignment="1" applyProtection="1">
      <alignment horizontal="center"/>
      <protection locked="0"/>
    </xf>
    <xf numFmtId="0" fontId="41" fillId="3" borderId="8" xfId="0" applyFont="1" applyFill="1" applyBorder="1" applyAlignment="1" applyProtection="1">
      <alignment horizontal="center"/>
      <protection locked="0"/>
    </xf>
    <xf numFmtId="0" fontId="41" fillId="3" borderId="9" xfId="0" applyFont="1" applyFill="1" applyBorder="1" applyAlignment="1" applyProtection="1">
      <alignment horizontal="center"/>
      <protection locked="0"/>
    </xf>
    <xf numFmtId="0" fontId="41" fillId="2" borderId="16" xfId="0" applyFont="1" applyFill="1" applyBorder="1" applyAlignment="1" applyProtection="1">
      <alignment horizontal="center" vertical="center" wrapText="1"/>
      <protection locked="0"/>
    </xf>
    <xf numFmtId="0" fontId="18" fillId="4" borderId="45" xfId="0" applyFont="1" applyFill="1" applyBorder="1" applyAlignment="1" applyProtection="1">
      <alignment horizontal="center" vertical="center" wrapText="1"/>
      <protection locked="0"/>
    </xf>
    <xf numFmtId="0" fontId="41" fillId="2" borderId="10" xfId="0" applyFont="1" applyFill="1" applyBorder="1" applyAlignment="1" applyProtection="1">
      <alignment horizontal="center" vertical="center" wrapText="1"/>
      <protection locked="0"/>
    </xf>
    <xf numFmtId="0" fontId="41" fillId="2" borderId="11" xfId="0" applyFont="1" applyFill="1" applyBorder="1" applyAlignment="1" applyProtection="1">
      <alignment horizontal="center" vertical="center" wrapText="1"/>
      <protection locked="0"/>
    </xf>
    <xf numFmtId="0" fontId="18" fillId="4" borderId="43" xfId="0" applyFont="1" applyFill="1" applyBorder="1" applyAlignment="1">
      <alignment horizontal="center" vertical="center" wrapText="1"/>
    </xf>
    <xf numFmtId="0" fontId="18" fillId="4" borderId="44" xfId="0" applyFont="1" applyFill="1" applyBorder="1" applyAlignment="1">
      <alignment horizontal="center" vertical="center" wrapText="1"/>
    </xf>
    <xf numFmtId="0" fontId="18" fillId="4" borderId="46" xfId="0" applyFont="1" applyFill="1" applyBorder="1" applyAlignment="1" applyProtection="1">
      <alignment horizontal="center" vertical="center" wrapText="1"/>
      <protection locked="0"/>
    </xf>
    <xf numFmtId="0" fontId="27" fillId="0" borderId="29" xfId="0" applyFont="1" applyBorder="1" applyProtection="1">
      <protection locked="0"/>
    </xf>
    <xf numFmtId="0" fontId="27" fillId="0" borderId="4" xfId="0" applyFont="1" applyBorder="1" applyProtection="1">
      <protection locked="0"/>
    </xf>
    <xf numFmtId="0" fontId="18" fillId="0" borderId="0" xfId="0" applyFont="1" applyAlignment="1">
      <alignment vertical="center"/>
    </xf>
    <xf numFmtId="0" fontId="41" fillId="0" borderId="0" xfId="0" applyFont="1" applyProtection="1">
      <protection locked="0"/>
    </xf>
    <xf numFmtId="0" fontId="29" fillId="0" borderId="47" xfId="0" applyFont="1" applyBorder="1" applyAlignment="1" applyProtection="1">
      <alignment horizontal="center"/>
      <protection locked="0"/>
    </xf>
    <xf numFmtId="0" fontId="21" fillId="4" borderId="42" xfId="0" applyFont="1" applyFill="1" applyBorder="1" applyAlignment="1">
      <alignment horizontal="center" vertical="center" wrapText="1"/>
    </xf>
    <xf numFmtId="0" fontId="27" fillId="0" borderId="4" xfId="0" applyFont="1" applyBorder="1"/>
    <xf numFmtId="0" fontId="41" fillId="0" borderId="4" xfId="0" applyFont="1" applyBorder="1" applyAlignment="1" applyProtection="1">
      <alignment horizontal="left"/>
      <protection locked="0"/>
    </xf>
    <xf numFmtId="0" fontId="41" fillId="3" borderId="4" xfId="0" applyFont="1" applyFill="1" applyBorder="1" applyAlignment="1" applyProtection="1">
      <alignment horizontal="center"/>
      <protection locked="0"/>
    </xf>
    <xf numFmtId="0" fontId="18" fillId="4" borderId="42" xfId="0" applyFont="1" applyFill="1" applyBorder="1" applyAlignment="1">
      <alignment vertical="center" wrapText="1"/>
    </xf>
    <xf numFmtId="0" fontId="27" fillId="0" borderId="53" xfId="0" applyFont="1" applyBorder="1" applyProtection="1">
      <protection locked="0"/>
    </xf>
    <xf numFmtId="0" fontId="2" fillId="0" borderId="2" xfId="0" applyFont="1" applyBorder="1" applyProtection="1">
      <protection locked="0"/>
    </xf>
    <xf numFmtId="0" fontId="2" fillId="0" borderId="13" xfId="0" applyFont="1" applyBorder="1" applyProtection="1">
      <protection locked="0"/>
    </xf>
    <xf numFmtId="0" fontId="27" fillId="0" borderId="37" xfId="0" applyFont="1" applyBorder="1" applyProtection="1">
      <protection locked="0"/>
    </xf>
    <xf numFmtId="0" fontId="27" fillId="0" borderId="15" xfId="0" applyFont="1" applyBorder="1" applyProtection="1">
      <protection locked="0"/>
    </xf>
    <xf numFmtId="0" fontId="27" fillId="0" borderId="47" xfId="0" applyFont="1" applyBorder="1" applyProtection="1">
      <protection locked="0"/>
    </xf>
    <xf numFmtId="0" fontId="0" fillId="0" borderId="0" xfId="0" applyAlignment="1" applyProtection="1">
      <alignment horizontal="center" vertical="center"/>
      <protection locked="0"/>
    </xf>
    <xf numFmtId="0" fontId="29" fillId="0" borderId="0" xfId="0" applyFont="1" applyAlignment="1" applyProtection="1">
      <alignment horizontal="center" vertical="center" wrapText="1"/>
      <protection locked="0"/>
    </xf>
    <xf numFmtId="0" fontId="33" fillId="0" borderId="0" xfId="0" applyFont="1" applyAlignment="1">
      <alignment horizontal="justify" vertical="center" wrapText="1"/>
    </xf>
    <xf numFmtId="0" fontId="33" fillId="0" borderId="0" xfId="0" applyFont="1" applyAlignment="1">
      <alignment horizontal="justify"/>
    </xf>
    <xf numFmtId="0" fontId="33" fillId="0" borderId="0" xfId="0" applyFont="1" applyAlignment="1">
      <alignment horizontal="center" vertical="center"/>
    </xf>
    <xf numFmtId="9" fontId="29" fillId="0" borderId="0" xfId="0" applyNumberFormat="1" applyFont="1" applyAlignment="1">
      <alignment horizontal="center" vertical="center" wrapText="1"/>
    </xf>
    <xf numFmtId="0" fontId="29" fillId="0" borderId="0" xfId="0" applyFont="1" applyAlignment="1">
      <alignment horizontal="justify" vertical="center" wrapText="1"/>
    </xf>
    <xf numFmtId="164" fontId="33" fillId="0" borderId="0" xfId="1" applyNumberFormat="1" applyFont="1" applyFill="1" applyBorder="1" applyAlignment="1">
      <alignment horizontal="center" vertical="center"/>
    </xf>
    <xf numFmtId="44" fontId="29" fillId="0" borderId="0" xfId="1" applyFont="1" applyFill="1" applyBorder="1" applyAlignment="1" applyProtection="1">
      <alignment horizontal="center" vertical="center"/>
      <protection locked="0"/>
    </xf>
    <xf numFmtId="0" fontId="21" fillId="0" borderId="0" xfId="0" applyFont="1" applyAlignment="1">
      <alignment horizontal="center" vertical="center"/>
    </xf>
    <xf numFmtId="0" fontId="36" fillId="0" borderId="17" xfId="0" applyFont="1" applyBorder="1" applyAlignment="1" applyProtection="1">
      <alignment horizontal="justify" vertical="center" wrapText="1"/>
      <protection locked="0"/>
    </xf>
    <xf numFmtId="0" fontId="36" fillId="0" borderId="4" xfId="0" applyFont="1" applyBorder="1" applyAlignment="1" applyProtection="1">
      <alignment horizontal="left" vertical="center" wrapText="1"/>
      <protection locked="0"/>
    </xf>
    <xf numFmtId="0" fontId="36" fillId="0" borderId="4" xfId="0" applyFont="1" applyBorder="1" applyAlignment="1" applyProtection="1">
      <alignment horizontal="justify" vertical="center" wrapText="1"/>
      <protection locked="0"/>
    </xf>
    <xf numFmtId="0" fontId="36" fillId="0" borderId="4" xfId="0" applyFont="1" applyBorder="1" applyAlignment="1" applyProtection="1">
      <alignment horizontal="center" vertical="center"/>
      <protection locked="0"/>
    </xf>
    <xf numFmtId="0" fontId="36" fillId="0" borderId="4" xfId="2" applyNumberFormat="1" applyFont="1" applyBorder="1" applyAlignment="1" applyProtection="1">
      <alignment horizontal="center" vertical="center"/>
    </xf>
    <xf numFmtId="9" fontId="36" fillId="0" borderId="4" xfId="0" applyNumberFormat="1" applyFont="1" applyBorder="1" applyAlignment="1">
      <alignment horizontal="center" vertical="center"/>
    </xf>
    <xf numFmtId="0" fontId="36" fillId="0" borderId="20" xfId="0" applyFont="1" applyBorder="1" applyAlignment="1" applyProtection="1">
      <alignment horizontal="left" vertical="center" wrapText="1"/>
      <protection locked="0"/>
    </xf>
    <xf numFmtId="0" fontId="36" fillId="0" borderId="4" xfId="0" applyFont="1" applyBorder="1" applyAlignment="1" applyProtection="1">
      <alignment vertical="center"/>
      <protection locked="0"/>
    </xf>
    <xf numFmtId="0" fontId="36" fillId="0" borderId="4" xfId="0" applyFont="1" applyBorder="1" applyProtection="1">
      <protection locked="0"/>
    </xf>
    <xf numFmtId="0" fontId="36" fillId="0" borderId="4" xfId="0" applyFont="1" applyBorder="1" applyAlignment="1" applyProtection="1">
      <alignment horizontal="justify" vertical="center"/>
      <protection locked="0"/>
    </xf>
    <xf numFmtId="0" fontId="0" fillId="0" borderId="62" xfId="0" applyBorder="1" applyProtection="1">
      <protection locked="0"/>
    </xf>
    <xf numFmtId="0" fontId="14" fillId="0" borderId="54" xfId="0" applyFont="1" applyBorder="1" applyAlignment="1">
      <alignment vertical="center"/>
    </xf>
    <xf numFmtId="0" fontId="15" fillId="0" borderId="1" xfId="0" applyFont="1" applyBorder="1" applyAlignment="1" applyProtection="1">
      <alignment horizontal="center" vertical="center"/>
      <protection locked="0"/>
    </xf>
    <xf numFmtId="0" fontId="15" fillId="0" borderId="37" xfId="0" applyFont="1" applyBorder="1" applyAlignment="1" applyProtection="1">
      <alignment horizontal="center" vertical="center"/>
      <protection locked="0"/>
    </xf>
    <xf numFmtId="0" fontId="15" fillId="0" borderId="12" xfId="0" applyFont="1" applyBorder="1" applyAlignment="1" applyProtection="1">
      <alignment horizontal="center" vertical="center"/>
      <protection locked="0"/>
    </xf>
    <xf numFmtId="0" fontId="15" fillId="0" borderId="0" xfId="0" applyFont="1" applyAlignment="1" applyProtection="1">
      <alignment horizontal="center"/>
      <protection locked="0"/>
    </xf>
    <xf numFmtId="0" fontId="21" fillId="0" borderId="0" xfId="0" applyFont="1" applyAlignment="1" applyProtection="1">
      <alignment vertical="center"/>
      <protection locked="0"/>
    </xf>
    <xf numFmtId="0" fontId="0" fillId="0" borderId="2" xfId="0" applyBorder="1" applyProtection="1">
      <protection locked="0"/>
    </xf>
    <xf numFmtId="1" fontId="0" fillId="0" borderId="0" xfId="0" applyNumberFormat="1" applyProtection="1">
      <protection locked="0"/>
    </xf>
    <xf numFmtId="0" fontId="0" fillId="0" borderId="13" xfId="0" applyBorder="1" applyProtection="1">
      <protection locked="0"/>
    </xf>
    <xf numFmtId="0" fontId="23" fillId="0" borderId="4" xfId="0" applyFont="1" applyBorder="1" applyAlignment="1">
      <alignment horizontal="justify" vertical="center" wrapText="1"/>
    </xf>
    <xf numFmtId="0" fontId="0" fillId="0" borderId="4" xfId="2" applyNumberFormat="1" applyFont="1" applyBorder="1" applyAlignment="1" applyProtection="1">
      <alignment horizontal="center" vertical="center"/>
    </xf>
    <xf numFmtId="0" fontId="36" fillId="0" borderId="17" xfId="2" applyNumberFormat="1" applyFont="1" applyFill="1" applyBorder="1" applyAlignment="1" applyProtection="1">
      <alignment horizontal="center" vertical="center"/>
      <protection locked="0"/>
    </xf>
    <xf numFmtId="0" fontId="36" fillId="0" borderId="4" xfId="2" applyNumberFormat="1" applyFont="1" applyFill="1" applyBorder="1" applyAlignment="1" applyProtection="1">
      <alignment horizontal="center" vertical="center"/>
      <protection locked="0"/>
    </xf>
    <xf numFmtId="0" fontId="36" fillId="0" borderId="17" xfId="0" applyFont="1" applyBorder="1" applyAlignment="1" applyProtection="1">
      <alignment horizontal="center" vertical="center"/>
      <protection locked="0"/>
    </xf>
    <xf numFmtId="1" fontId="36" fillId="0" borderId="17" xfId="2" applyNumberFormat="1" applyFont="1" applyFill="1" applyBorder="1" applyAlignment="1" applyProtection="1">
      <alignment horizontal="center" vertical="center"/>
      <protection locked="0"/>
    </xf>
    <xf numFmtId="1" fontId="36" fillId="0" borderId="4" xfId="2" applyNumberFormat="1" applyFont="1" applyFill="1" applyBorder="1" applyAlignment="1" applyProtection="1">
      <alignment horizontal="center" vertical="center"/>
      <protection locked="0"/>
    </xf>
    <xf numFmtId="164" fontId="36" fillId="0" borderId="4" xfId="1" applyNumberFormat="1" applyFont="1" applyFill="1" applyBorder="1" applyAlignment="1" applyProtection="1">
      <alignment horizontal="center" vertical="center"/>
      <protection locked="0"/>
    </xf>
    <xf numFmtId="0" fontId="36" fillId="0" borderId="17" xfId="2" applyNumberFormat="1" applyFont="1" applyBorder="1" applyAlignment="1" applyProtection="1">
      <alignment horizontal="center" vertical="center"/>
    </xf>
    <xf numFmtId="9" fontId="36" fillId="0" borderId="17" xfId="0" applyNumberFormat="1" applyFont="1" applyBorder="1" applyAlignment="1">
      <alignment horizontal="center" vertical="center"/>
    </xf>
    <xf numFmtId="0" fontId="36" fillId="0" borderId="17" xfId="0" applyFont="1" applyBorder="1" applyAlignment="1" applyProtection="1">
      <alignment horizontal="left" vertical="center" wrapText="1"/>
      <protection locked="0"/>
    </xf>
    <xf numFmtId="0" fontId="36" fillId="0" borderId="11" xfId="0" applyFont="1" applyBorder="1" applyAlignment="1" applyProtection="1">
      <alignment horizontal="center" vertical="center"/>
      <protection locked="0"/>
    </xf>
    <xf numFmtId="0" fontId="36" fillId="0" borderId="11" xfId="0" applyFont="1" applyBorder="1" applyAlignment="1" applyProtection="1">
      <alignment horizontal="justify" vertical="center" wrapText="1"/>
      <protection locked="0"/>
    </xf>
    <xf numFmtId="0" fontId="36" fillId="0" borderId="4" xfId="0" applyFont="1" applyBorder="1" applyAlignment="1" applyProtection="1">
      <alignment horizontal="center" vertical="center" wrapText="1"/>
      <protection locked="0"/>
    </xf>
    <xf numFmtId="0" fontId="36" fillId="0" borderId="11" xfId="0" applyFont="1" applyBorder="1" applyAlignment="1" applyProtection="1">
      <alignment horizontal="center" vertical="center" wrapText="1"/>
      <protection locked="0"/>
    </xf>
    <xf numFmtId="164" fontId="36" fillId="0" borderId="4" xfId="1" applyNumberFormat="1" applyFont="1" applyFill="1" applyBorder="1" applyAlignment="1" applyProtection="1">
      <alignment horizontal="center"/>
      <protection locked="0"/>
    </xf>
    <xf numFmtId="0" fontId="36" fillId="0" borderId="4" xfId="0" applyFont="1" applyBorder="1" applyAlignment="1" applyProtection="1">
      <alignment horizontal="center"/>
      <protection locked="0"/>
    </xf>
    <xf numFmtId="0" fontId="36" fillId="0" borderId="11" xfId="2" applyNumberFormat="1" applyFont="1" applyBorder="1" applyAlignment="1" applyProtection="1">
      <alignment horizontal="center" vertical="center"/>
    </xf>
    <xf numFmtId="0" fontId="36" fillId="0" borderId="11" xfId="0" applyFont="1" applyBorder="1" applyAlignment="1" applyProtection="1">
      <alignment horizontal="center"/>
      <protection locked="0"/>
    </xf>
    <xf numFmtId="0" fontId="36" fillId="0" borderId="11" xfId="0" applyFont="1" applyBorder="1" applyAlignment="1" applyProtection="1">
      <alignment horizontal="left" vertical="center" wrapText="1"/>
      <protection locked="0"/>
    </xf>
    <xf numFmtId="9" fontId="36" fillId="0" borderId="11" xfId="0" applyNumberFormat="1" applyFont="1" applyBorder="1" applyAlignment="1">
      <alignment horizontal="center" vertical="center"/>
    </xf>
    <xf numFmtId="0" fontId="22" fillId="0" borderId="0" xfId="0" applyFont="1" applyAlignment="1">
      <alignment wrapText="1"/>
    </xf>
    <xf numFmtId="0" fontId="37" fillId="0" borderId="0" xfId="0" applyFont="1" applyAlignment="1">
      <alignment vertical="center"/>
    </xf>
    <xf numFmtId="0" fontId="16" fillId="0" borderId="0" xfId="0" applyFont="1" applyAlignment="1" applyProtection="1">
      <alignment vertical="center" wrapText="1"/>
      <protection locked="0"/>
    </xf>
    <xf numFmtId="0" fontId="22" fillId="0" borderId="0" xfId="0" applyFont="1" applyAlignment="1">
      <alignment vertical="center" wrapText="1"/>
    </xf>
    <xf numFmtId="0" fontId="6" fillId="0" borderId="4" xfId="0" applyFont="1" applyBorder="1" applyAlignment="1">
      <alignment horizontal="center" vertical="center"/>
    </xf>
    <xf numFmtId="0" fontId="7" fillId="5" borderId="4" xfId="0" applyFont="1" applyFill="1" applyBorder="1" applyAlignment="1">
      <alignment horizontal="center" vertical="center" wrapText="1"/>
    </xf>
    <xf numFmtId="0" fontId="43" fillId="0" borderId="4" xfId="0" applyFont="1" applyBorder="1" applyAlignment="1" applyProtection="1">
      <alignment horizontal="justify" vertical="center" wrapText="1"/>
      <protection locked="0"/>
    </xf>
    <xf numFmtId="0" fontId="47" fillId="0" borderId="4" xfId="0" applyFont="1" applyBorder="1" applyAlignment="1">
      <alignment horizontal="center" vertical="center"/>
    </xf>
    <xf numFmtId="0" fontId="45" fillId="0" borderId="4" xfId="0" applyFont="1" applyBorder="1" applyProtection="1">
      <protection locked="0"/>
    </xf>
    <xf numFmtId="0" fontId="47" fillId="0" borderId="11" xfId="0" applyFont="1" applyBorder="1" applyAlignment="1">
      <alignment horizontal="center" vertical="center"/>
    </xf>
    <xf numFmtId="0" fontId="45" fillId="0" borderId="11" xfId="0" applyFont="1" applyBorder="1" applyProtection="1">
      <protection locked="0"/>
    </xf>
    <xf numFmtId="9" fontId="45" fillId="0" borderId="4" xfId="2" applyFont="1" applyFill="1" applyBorder="1" applyAlignment="1" applyProtection="1">
      <alignment horizontal="center" vertical="center" wrapText="1"/>
      <protection locked="0"/>
    </xf>
    <xf numFmtId="9" fontId="46" fillId="0" borderId="4" xfId="0" applyNumberFormat="1" applyFont="1" applyBorder="1" applyAlignment="1" applyProtection="1">
      <alignment horizontal="center" vertical="center"/>
      <protection locked="0"/>
    </xf>
    <xf numFmtId="44" fontId="46" fillId="0" borderId="4" xfId="1" applyFont="1" applyFill="1" applyBorder="1" applyAlignment="1" applyProtection="1">
      <alignment wrapText="1"/>
      <protection locked="0"/>
    </xf>
    <xf numFmtId="0" fontId="46" fillId="0" borderId="4" xfId="0" applyFont="1" applyBorder="1" applyProtection="1">
      <protection locked="0"/>
    </xf>
    <xf numFmtId="9" fontId="45" fillId="0" borderId="4" xfId="2" applyFont="1" applyFill="1" applyBorder="1" applyAlignment="1" applyProtection="1">
      <alignment horizontal="center" vertical="center"/>
      <protection locked="0"/>
    </xf>
    <xf numFmtId="0" fontId="46" fillId="0" borderId="4" xfId="2" applyNumberFormat="1" applyFont="1" applyBorder="1" applyAlignment="1" applyProtection="1">
      <alignment horizontal="center" vertical="center"/>
    </xf>
    <xf numFmtId="0" fontId="45" fillId="0" borderId="20" xfId="0" applyFont="1" applyBorder="1" applyAlignment="1" applyProtection="1">
      <alignment horizontal="justify" vertical="center" wrapText="1"/>
      <protection locked="0"/>
    </xf>
    <xf numFmtId="0" fontId="46" fillId="0" borderId="4" xfId="0" applyFont="1" applyBorder="1" applyAlignment="1" applyProtection="1">
      <alignment horizontal="center" vertical="center"/>
      <protection locked="0"/>
    </xf>
    <xf numFmtId="9" fontId="45" fillId="0" borderId="4" xfId="0" applyNumberFormat="1" applyFont="1" applyBorder="1" applyAlignment="1" applyProtection="1">
      <alignment horizontal="center" vertical="center"/>
      <protection locked="0"/>
    </xf>
    <xf numFmtId="44" fontId="46" fillId="0" borderId="4" xfId="1" applyFont="1" applyFill="1" applyBorder="1" applyAlignment="1" applyProtection="1">
      <alignment horizontal="center" vertical="center" wrapText="1"/>
      <protection locked="0"/>
    </xf>
    <xf numFmtId="44" fontId="46" fillId="0" borderId="4" xfId="1" applyFont="1" applyBorder="1" applyAlignment="1" applyProtection="1">
      <alignment horizontal="center" vertical="center"/>
      <protection locked="0"/>
    </xf>
    <xf numFmtId="0" fontId="45" fillId="0" borderId="4" xfId="0" applyFont="1" applyBorder="1"/>
    <xf numFmtId="44" fontId="46" fillId="0" borderId="4" xfId="1" applyFont="1" applyBorder="1" applyProtection="1">
      <protection locked="0"/>
    </xf>
    <xf numFmtId="0" fontId="44" fillId="0" borderId="17" xfId="4" quotePrefix="1" applyFont="1" applyBorder="1" applyAlignment="1">
      <alignment horizontal="justify" vertical="center" wrapText="1"/>
    </xf>
    <xf numFmtId="0" fontId="36" fillId="0" borderId="17" xfId="0" applyFont="1" applyBorder="1" applyAlignment="1">
      <alignment horizontal="center" vertical="center"/>
    </xf>
    <xf numFmtId="0" fontId="44" fillId="0" borderId="4" xfId="4" quotePrefix="1" applyFont="1" applyBorder="1" applyAlignment="1">
      <alignment horizontal="justify" vertical="center" wrapText="1"/>
    </xf>
    <xf numFmtId="0" fontId="36" fillId="0" borderId="4" xfId="0" applyFont="1" applyBorder="1" applyAlignment="1">
      <alignment horizontal="center" vertical="center"/>
    </xf>
    <xf numFmtId="0" fontId="36" fillId="0" borderId="4" xfId="0" applyFont="1" applyBorder="1" applyAlignment="1">
      <alignment horizontal="center"/>
    </xf>
    <xf numFmtId="0" fontId="43" fillId="0" borderId="4" xfId="0" applyFont="1" applyBorder="1" applyAlignment="1" applyProtection="1">
      <alignment horizontal="justify" wrapText="1"/>
      <protection locked="0"/>
    </xf>
    <xf numFmtId="0" fontId="36" fillId="0" borderId="4" xfId="0" applyFont="1" applyBorder="1" applyAlignment="1">
      <alignment horizontal="justify" wrapText="1"/>
    </xf>
    <xf numFmtId="0" fontId="49" fillId="0" borderId="4" xfId="0" applyFont="1" applyBorder="1" applyAlignment="1" applyProtection="1">
      <alignment horizontal="justify" vertical="center" wrapText="1"/>
      <protection locked="0"/>
    </xf>
    <xf numFmtId="0" fontId="36" fillId="0" borderId="11" xfId="0" applyFont="1" applyBorder="1" applyAlignment="1">
      <alignment horizontal="justify" wrapText="1"/>
    </xf>
    <xf numFmtId="0" fontId="36" fillId="0" borderId="11" xfId="0" applyFont="1" applyBorder="1" applyAlignment="1">
      <alignment horizontal="center" vertical="center"/>
    </xf>
    <xf numFmtId="0" fontId="49" fillId="6" borderId="4" xfId="7" applyFont="1" applyFill="1" applyBorder="1" applyAlignment="1" applyProtection="1">
      <alignment vertical="center" wrapText="1"/>
      <protection locked="0"/>
    </xf>
    <xf numFmtId="0" fontId="49" fillId="6" borderId="4" xfId="7" applyNumberFormat="1" applyFont="1" applyFill="1" applyBorder="1" applyAlignment="1" applyProtection="1">
      <alignment horizontal="center" vertical="center" wrapText="1"/>
      <protection locked="0"/>
    </xf>
    <xf numFmtId="0" fontId="49" fillId="6" borderId="4" xfId="7" applyNumberFormat="1" applyFont="1" applyFill="1" applyBorder="1" applyAlignment="1" applyProtection="1">
      <alignment horizontal="left" vertical="center" wrapText="1"/>
      <protection locked="0"/>
    </xf>
    <xf numFmtId="164" fontId="49" fillId="6" borderId="17" xfId="7" applyNumberFormat="1" applyFont="1" applyFill="1" applyBorder="1" applyAlignment="1" applyProtection="1">
      <alignment horizontal="center" vertical="center" wrapText="1"/>
      <protection locked="0"/>
    </xf>
    <xf numFmtId="9" fontId="49" fillId="6" borderId="17" xfId="7" applyNumberFormat="1" applyFont="1" applyFill="1" applyBorder="1" applyAlignment="1" applyProtection="1">
      <alignment horizontal="center" vertical="center" wrapText="1"/>
      <protection locked="0"/>
    </xf>
    <xf numFmtId="9" fontId="49" fillId="6" borderId="17" xfId="5" applyNumberFormat="1" applyFont="1" applyFill="1" applyBorder="1" applyAlignment="1" applyProtection="1">
      <alignment vertical="center" wrapText="1"/>
      <protection locked="0"/>
    </xf>
    <xf numFmtId="9" fontId="36" fillId="0" borderId="17" xfId="2" applyFont="1" applyBorder="1" applyAlignment="1" applyProtection="1">
      <alignment horizontal="center" vertical="center"/>
    </xf>
    <xf numFmtId="0" fontId="36" fillId="0" borderId="17" xfId="2" applyNumberFormat="1" applyFont="1" applyBorder="1" applyAlignment="1" applyProtection="1">
      <alignment horizontal="justify" vertical="center" wrapText="1"/>
    </xf>
    <xf numFmtId="0" fontId="36" fillId="0" borderId="18" xfId="2" applyNumberFormat="1" applyFont="1" applyBorder="1" applyAlignment="1" applyProtection="1">
      <alignment horizontal="justify" vertical="center" wrapText="1"/>
    </xf>
    <xf numFmtId="0" fontId="36" fillId="0" borderId="4" xfId="0" applyFont="1" applyBorder="1" applyAlignment="1">
      <alignment vertical="center" wrapText="1"/>
    </xf>
    <xf numFmtId="0" fontId="49" fillId="6" borderId="4" xfId="2" applyNumberFormat="1" applyFont="1" applyFill="1" applyBorder="1" applyAlignment="1" applyProtection="1">
      <alignment horizontal="left" vertical="center" wrapText="1"/>
      <protection locked="0"/>
    </xf>
    <xf numFmtId="164" fontId="49" fillId="6" borderId="4" xfId="1" applyNumberFormat="1" applyFont="1" applyFill="1" applyBorder="1" applyAlignment="1" applyProtection="1">
      <alignment horizontal="center" vertical="center" wrapText="1"/>
      <protection locked="0"/>
    </xf>
    <xf numFmtId="9" fontId="36" fillId="0" borderId="4" xfId="2" applyFont="1" applyBorder="1" applyAlignment="1" applyProtection="1">
      <alignment horizontal="center" vertical="center"/>
    </xf>
    <xf numFmtId="0" fontId="36" fillId="0" borderId="4" xfId="2" applyNumberFormat="1" applyFont="1" applyBorder="1" applyAlignment="1" applyProtection="1">
      <alignment horizontal="justify" vertical="center" wrapText="1"/>
    </xf>
    <xf numFmtId="0" fontId="36" fillId="0" borderId="20" xfId="2" applyNumberFormat="1" applyFont="1" applyBorder="1" applyAlignment="1" applyProtection="1">
      <alignment horizontal="justify" vertical="center"/>
    </xf>
    <xf numFmtId="0" fontId="49" fillId="6" borderId="21" xfId="2" applyNumberFormat="1" applyFont="1" applyFill="1" applyBorder="1" applyAlignment="1" applyProtection="1">
      <alignment horizontal="center" vertical="center" wrapText="1"/>
      <protection locked="0"/>
    </xf>
    <xf numFmtId="0" fontId="49" fillId="6" borderId="11" xfId="2" applyNumberFormat="1" applyFont="1" applyFill="1" applyBorder="1" applyAlignment="1" applyProtection="1">
      <alignment horizontal="left" vertical="center" wrapText="1"/>
      <protection locked="0"/>
    </xf>
    <xf numFmtId="164" fontId="49" fillId="6" borderId="11" xfId="1" applyNumberFormat="1" applyFont="1" applyFill="1" applyBorder="1" applyAlignment="1" applyProtection="1">
      <alignment horizontal="center" vertical="center" wrapText="1"/>
      <protection locked="0"/>
    </xf>
    <xf numFmtId="9" fontId="36" fillId="0" borderId="11" xfId="2" applyFont="1" applyBorder="1" applyAlignment="1" applyProtection="1">
      <alignment horizontal="center" vertical="center"/>
    </xf>
    <xf numFmtId="0" fontId="36" fillId="0" borderId="11" xfId="2" applyNumberFormat="1" applyFont="1" applyBorder="1" applyAlignment="1" applyProtection="1">
      <alignment horizontal="justify" vertical="center" wrapText="1"/>
    </xf>
    <xf numFmtId="0" fontId="36" fillId="0" borderId="19" xfId="2" applyNumberFormat="1" applyFont="1" applyBorder="1" applyAlignment="1" applyProtection="1">
      <alignment horizontal="justify" vertical="center"/>
    </xf>
    <xf numFmtId="0" fontId="36" fillId="0" borderId="17" xfId="0" applyFont="1" applyBorder="1" applyAlignment="1" applyProtection="1">
      <alignment horizontal="center" vertical="center" wrapText="1"/>
      <protection locked="0"/>
    </xf>
    <xf numFmtId="9" fontId="49" fillId="6" borderId="17" xfId="5" applyNumberFormat="1" applyFont="1" applyFill="1" applyBorder="1" applyAlignment="1" applyProtection="1">
      <alignment vertical="center" wrapText="1"/>
    </xf>
    <xf numFmtId="0" fontId="49" fillId="6" borderId="4" xfId="0" applyFont="1" applyFill="1" applyBorder="1" applyAlignment="1" applyProtection="1">
      <alignment vertical="center" wrapText="1"/>
      <protection locked="0"/>
    </xf>
    <xf numFmtId="9" fontId="49" fillId="6" borderId="4" xfId="2" applyFont="1" applyFill="1" applyBorder="1" applyAlignment="1" applyProtection="1">
      <alignment horizontal="center" vertical="center" wrapText="1"/>
      <protection locked="0"/>
    </xf>
    <xf numFmtId="0" fontId="49" fillId="6" borderId="4" xfId="5" applyNumberFormat="1" applyFont="1" applyFill="1" applyBorder="1" applyAlignment="1" applyProtection="1">
      <alignment vertical="center" wrapText="1"/>
    </xf>
    <xf numFmtId="0" fontId="49" fillId="6" borderId="11" xfId="0" applyFont="1" applyFill="1" applyBorder="1" applyAlignment="1" applyProtection="1">
      <alignment vertical="center" wrapText="1"/>
      <protection locked="0"/>
    </xf>
    <xf numFmtId="9" fontId="49" fillId="6" borderId="11" xfId="2" applyFont="1" applyFill="1" applyBorder="1" applyAlignment="1" applyProtection="1">
      <alignment horizontal="center" vertical="center" wrapText="1"/>
      <protection locked="0"/>
    </xf>
    <xf numFmtId="0" fontId="49" fillId="6" borderId="11" xfId="5" applyNumberFormat="1" applyFont="1" applyFill="1" applyBorder="1" applyAlignment="1" applyProtection="1">
      <alignment vertical="center" wrapText="1"/>
    </xf>
    <xf numFmtId="0" fontId="49" fillId="6" borderId="26" xfId="7" applyFont="1" applyFill="1" applyBorder="1" applyAlignment="1" applyProtection="1">
      <alignment vertical="center" wrapText="1"/>
      <protection locked="0"/>
    </xf>
    <xf numFmtId="0" fontId="49" fillId="6" borderId="26" xfId="7" applyNumberFormat="1" applyFont="1" applyFill="1" applyBorder="1" applyAlignment="1" applyProtection="1">
      <alignment horizontal="center" vertical="center"/>
      <protection locked="0"/>
    </xf>
    <xf numFmtId="0" fontId="49" fillId="6" borderId="4" xfId="7" applyFont="1" applyFill="1" applyBorder="1" applyAlignment="1" applyProtection="1">
      <alignment horizontal="center" vertical="center"/>
      <protection locked="0"/>
    </xf>
    <xf numFmtId="0" fontId="49" fillId="6" borderId="4" xfId="7" applyNumberFormat="1" applyFont="1" applyFill="1" applyBorder="1" applyAlignment="1" applyProtection="1">
      <alignment horizontal="center" vertical="center"/>
      <protection locked="0"/>
    </xf>
    <xf numFmtId="0" fontId="49" fillId="6" borderId="26" xfId="7" applyNumberFormat="1" applyFont="1" applyFill="1" applyBorder="1" applyAlignment="1" applyProtection="1">
      <alignment horizontal="left" vertical="center" wrapText="1"/>
      <protection locked="0"/>
    </xf>
    <xf numFmtId="164" fontId="49" fillId="6" borderId="26" xfId="7" applyNumberFormat="1" applyFont="1" applyFill="1" applyBorder="1" applyAlignment="1" applyProtection="1">
      <alignment horizontal="center" vertical="center"/>
      <protection locked="0"/>
    </xf>
    <xf numFmtId="9" fontId="49" fillId="6" borderId="26" xfId="7" applyNumberFormat="1" applyFont="1" applyFill="1" applyBorder="1" applyAlignment="1" applyProtection="1">
      <alignment horizontal="center" vertical="center"/>
      <protection locked="0"/>
    </xf>
    <xf numFmtId="0" fontId="49" fillId="6" borderId="53" xfId="7" applyNumberFormat="1" applyFont="1" applyFill="1" applyBorder="1" applyAlignment="1" applyProtection="1">
      <alignment horizontal="center" vertical="center"/>
    </xf>
    <xf numFmtId="9" fontId="36" fillId="0" borderId="26" xfId="2" applyFont="1" applyBorder="1" applyAlignment="1" applyProtection="1">
      <alignment horizontal="center" vertical="center"/>
    </xf>
    <xf numFmtId="0" fontId="36" fillId="0" borderId="26" xfId="2" applyNumberFormat="1" applyFont="1" applyBorder="1" applyAlignment="1" applyProtection="1">
      <alignment horizontal="justify" vertical="center" wrapText="1"/>
    </xf>
    <xf numFmtId="0" fontId="49" fillId="6" borderId="4" xfId="2" applyNumberFormat="1" applyFont="1" applyFill="1" applyBorder="1" applyAlignment="1" applyProtection="1">
      <alignment horizontal="center" vertical="center"/>
      <protection locked="0"/>
    </xf>
    <xf numFmtId="164" fontId="49" fillId="6" borderId="4" xfId="1" applyNumberFormat="1" applyFont="1" applyFill="1" applyBorder="1" applyAlignment="1" applyProtection="1">
      <alignment horizontal="center" vertical="center"/>
      <protection locked="0"/>
    </xf>
    <xf numFmtId="0" fontId="49" fillId="6" borderId="4" xfId="2" applyNumberFormat="1" applyFont="1" applyFill="1" applyBorder="1" applyAlignment="1" applyProtection="1">
      <alignment horizontal="center" vertical="center"/>
    </xf>
    <xf numFmtId="164" fontId="49" fillId="6" borderId="4" xfId="5" applyNumberFormat="1" applyFont="1" applyFill="1" applyBorder="1" applyAlignment="1" applyProtection="1">
      <alignment horizontal="center" vertical="center"/>
      <protection locked="0"/>
    </xf>
    <xf numFmtId="0" fontId="36" fillId="0" borderId="4" xfId="2" applyNumberFormat="1" applyFont="1" applyBorder="1" applyAlignment="1" applyProtection="1">
      <alignment horizontal="justify" vertical="center"/>
    </xf>
    <xf numFmtId="0" fontId="36" fillId="0" borderId="26" xfId="0" applyFont="1" applyBorder="1" applyAlignment="1" applyProtection="1">
      <alignment horizontal="center" vertical="center"/>
      <protection locked="0"/>
    </xf>
    <xf numFmtId="0" fontId="50" fillId="0" borderId="48" xfId="0" applyFont="1" applyBorder="1" applyAlignment="1">
      <alignment horizontal="center" vertical="center"/>
    </xf>
    <xf numFmtId="9" fontId="49" fillId="6" borderId="4" xfId="2" applyFont="1" applyFill="1" applyBorder="1" applyAlignment="1" applyProtection="1">
      <alignment horizontal="center" vertical="center"/>
      <protection locked="0"/>
    </xf>
    <xf numFmtId="0" fontId="49" fillId="6" borderId="11" xfId="2" applyNumberFormat="1" applyFont="1" applyFill="1" applyBorder="1" applyAlignment="1" applyProtection="1">
      <alignment horizontal="center" vertical="center"/>
    </xf>
    <xf numFmtId="0" fontId="49" fillId="6" borderId="4" xfId="0" applyFont="1" applyFill="1" applyBorder="1" applyAlignment="1" applyProtection="1">
      <alignment horizontal="justify" vertical="center" wrapText="1"/>
      <protection locked="0"/>
    </xf>
    <xf numFmtId="0" fontId="49" fillId="6" borderId="4" xfId="0" applyFont="1" applyFill="1" applyBorder="1" applyAlignment="1" applyProtection="1">
      <alignment horizontal="justify" vertical="center"/>
      <protection locked="0"/>
    </xf>
    <xf numFmtId="0" fontId="49" fillId="6" borderId="11" xfId="0" applyFont="1" applyFill="1" applyBorder="1" applyAlignment="1" applyProtection="1">
      <alignment horizontal="justify" vertical="center" wrapText="1"/>
      <protection locked="0"/>
    </xf>
    <xf numFmtId="0" fontId="36" fillId="0" borderId="16" xfId="0" applyFont="1" applyBorder="1" applyAlignment="1" applyProtection="1">
      <alignment horizontal="center" vertical="center"/>
      <protection locked="0"/>
    </xf>
    <xf numFmtId="0" fontId="49" fillId="6" borderId="17" xfId="0" applyFont="1" applyFill="1" applyBorder="1" applyAlignment="1" applyProtection="1">
      <alignment horizontal="justify" vertical="center" wrapText="1"/>
      <protection locked="0"/>
    </xf>
    <xf numFmtId="0" fontId="50" fillId="0" borderId="17" xfId="0" applyFont="1" applyBorder="1" applyAlignment="1">
      <alignment horizontal="center" vertical="center"/>
    </xf>
    <xf numFmtId="0" fontId="50" fillId="0" borderId="4" xfId="0" applyFont="1" applyBorder="1" applyAlignment="1">
      <alignment horizontal="center" vertical="center"/>
    </xf>
    <xf numFmtId="0" fontId="36" fillId="0" borderId="10" xfId="0" applyFont="1" applyBorder="1" applyAlignment="1" applyProtection="1">
      <alignment horizontal="center" vertical="center"/>
      <protection locked="0"/>
    </xf>
    <xf numFmtId="0" fontId="50" fillId="0" borderId="11" xfId="0" applyFont="1" applyBorder="1" applyAlignment="1">
      <alignment horizontal="center" vertical="center"/>
    </xf>
    <xf numFmtId="0" fontId="36" fillId="0" borderId="28" xfId="2" applyNumberFormat="1" applyFont="1" applyFill="1" applyBorder="1" applyAlignment="1" applyProtection="1">
      <alignment horizontal="center" vertical="center"/>
      <protection locked="0"/>
    </xf>
    <xf numFmtId="0" fontId="36" fillId="0" borderId="17" xfId="0" applyFont="1" applyBorder="1" applyAlignment="1" applyProtection="1">
      <alignment vertical="center"/>
      <protection locked="0"/>
    </xf>
    <xf numFmtId="44" fontId="36" fillId="0" borderId="4" xfId="1" applyFont="1" applyFill="1" applyBorder="1" applyAlignment="1" applyProtection="1">
      <alignment vertical="center"/>
      <protection locked="0"/>
    </xf>
    <xf numFmtId="1" fontId="36" fillId="0" borderId="6" xfId="0" applyNumberFormat="1" applyFont="1" applyBorder="1" applyAlignment="1" applyProtection="1">
      <alignment horizontal="center" vertical="center"/>
      <protection locked="0"/>
    </xf>
    <xf numFmtId="0" fontId="36" fillId="0" borderId="6" xfId="0" applyFont="1" applyBorder="1" applyAlignment="1" applyProtection="1">
      <alignment horizontal="center" vertical="center"/>
      <protection locked="0"/>
    </xf>
    <xf numFmtId="0" fontId="36" fillId="0" borderId="4" xfId="0" applyFont="1" applyBorder="1" applyAlignment="1" applyProtection="1">
      <alignment horizontal="justify" wrapText="1"/>
      <protection locked="0"/>
    </xf>
    <xf numFmtId="9" fontId="36" fillId="0" borderId="4" xfId="0" applyNumberFormat="1" applyFont="1" applyBorder="1" applyAlignment="1" applyProtection="1">
      <alignment horizontal="center" vertical="center"/>
      <protection locked="0"/>
    </xf>
    <xf numFmtId="0" fontId="36" fillId="0" borderId="4" xfId="0" applyFont="1" applyBorder="1" applyAlignment="1" applyProtection="1">
      <alignment wrapText="1"/>
      <protection locked="0"/>
    </xf>
    <xf numFmtId="0" fontId="36" fillId="0" borderId="53" xfId="0" applyFont="1" applyBorder="1" applyProtection="1">
      <protection locked="0"/>
    </xf>
    <xf numFmtId="9" fontId="36" fillId="0" borderId="11" xfId="0" applyNumberFormat="1" applyFont="1" applyBorder="1" applyAlignment="1" applyProtection="1">
      <alignment horizontal="center" vertical="center"/>
      <protection locked="0"/>
    </xf>
    <xf numFmtId="44" fontId="36" fillId="0" borderId="11" xfId="1" applyFont="1" applyFill="1" applyBorder="1" applyProtection="1">
      <protection locked="0"/>
    </xf>
    <xf numFmtId="0" fontId="36" fillId="0" borderId="11" xfId="0" applyFont="1" applyBorder="1" applyProtection="1">
      <protection locked="0"/>
    </xf>
    <xf numFmtId="9" fontId="36" fillId="0" borderId="11" xfId="0" applyNumberFormat="1" applyFont="1" applyBorder="1" applyAlignment="1" applyProtection="1">
      <alignment horizontal="center"/>
      <protection locked="0"/>
    </xf>
    <xf numFmtId="0" fontId="36" fillId="0" borderId="17" xfId="0" applyFont="1" applyBorder="1" applyProtection="1">
      <protection locked="0"/>
    </xf>
    <xf numFmtId="0" fontId="36" fillId="0" borderId="17" xfId="0" applyFont="1" applyBorder="1"/>
    <xf numFmtId="0" fontId="36" fillId="0" borderId="4" xfId="0" applyFont="1" applyBorder="1"/>
    <xf numFmtId="9" fontId="36" fillId="0" borderId="4" xfId="2" applyFont="1" applyFill="1" applyBorder="1" applyAlignment="1" applyProtection="1">
      <alignment horizontal="center" vertical="center"/>
      <protection locked="0"/>
    </xf>
    <xf numFmtId="44" fontId="36" fillId="0" borderId="4" xfId="1" applyFont="1" applyFill="1" applyBorder="1" applyProtection="1">
      <protection locked="0"/>
    </xf>
    <xf numFmtId="0" fontId="36" fillId="0" borderId="11" xfId="2" applyNumberFormat="1" applyFont="1" applyFill="1" applyBorder="1" applyAlignment="1" applyProtection="1">
      <alignment horizontal="center" vertical="center"/>
      <protection locked="0"/>
    </xf>
    <xf numFmtId="9" fontId="36" fillId="0" borderId="11" xfId="2" applyFont="1" applyFill="1" applyBorder="1" applyAlignment="1" applyProtection="1">
      <alignment horizontal="center" vertical="center"/>
      <protection locked="0"/>
    </xf>
    <xf numFmtId="0" fontId="0" fillId="0" borderId="17" xfId="0" applyBorder="1" applyAlignment="1" applyProtection="1">
      <alignment horizontal="justify" vertical="center" wrapText="1"/>
      <protection locked="0"/>
    </xf>
    <xf numFmtId="0" fontId="0" fillId="0" borderId="17" xfId="0" applyBorder="1" applyAlignment="1">
      <alignment horizontal="justify"/>
    </xf>
    <xf numFmtId="9" fontId="0" fillId="0" borderId="17" xfId="2" applyFont="1" applyFill="1" applyBorder="1" applyAlignment="1" applyProtection="1">
      <alignment vertical="center"/>
      <protection locked="0"/>
    </xf>
    <xf numFmtId="9" fontId="0" fillId="0" borderId="17" xfId="0" applyNumberFormat="1" applyBorder="1" applyAlignment="1">
      <alignment horizontal="center" vertical="center"/>
    </xf>
    <xf numFmtId="0" fontId="0" fillId="0" borderId="4" xfId="0" applyBorder="1" applyAlignment="1" applyProtection="1">
      <alignment horizontal="justify" vertical="center" wrapText="1"/>
      <protection locked="0"/>
    </xf>
    <xf numFmtId="0" fontId="0" fillId="0" borderId="4" xfId="0" applyBorder="1" applyAlignment="1">
      <alignment horizontal="justify"/>
    </xf>
    <xf numFmtId="9" fontId="0" fillId="0" borderId="4" xfId="2" applyFont="1" applyFill="1" applyBorder="1" applyAlignment="1" applyProtection="1">
      <alignment horizontal="center" vertical="center"/>
      <protection locked="0"/>
    </xf>
    <xf numFmtId="9" fontId="0" fillId="0" borderId="4" xfId="2" applyFont="1" applyFill="1" applyBorder="1" applyAlignment="1" applyProtection="1">
      <alignment vertical="center"/>
      <protection locked="0"/>
    </xf>
    <xf numFmtId="0" fontId="0" fillId="0" borderId="4" xfId="0" applyBorder="1" applyAlignment="1" applyProtection="1">
      <alignment vertical="center"/>
      <protection locked="0"/>
    </xf>
    <xf numFmtId="9" fontId="0" fillId="0" borderId="4" xfId="2" applyFont="1" applyBorder="1" applyAlignment="1" applyProtection="1">
      <alignment horizontal="center" vertical="center"/>
    </xf>
    <xf numFmtId="9" fontId="0" fillId="0" borderId="4" xfId="0" applyNumberFormat="1" applyBorder="1" applyAlignment="1">
      <alignment horizontal="center" vertical="center"/>
    </xf>
    <xf numFmtId="44" fontId="0" fillId="0" borderId="4" xfId="1" applyFont="1" applyFill="1" applyBorder="1" applyProtection="1">
      <protection locked="0"/>
    </xf>
    <xf numFmtId="9" fontId="0" fillId="0" borderId="4" xfId="0" applyNumberFormat="1" applyBorder="1" applyAlignment="1" applyProtection="1">
      <alignment vertical="center"/>
      <protection locked="0"/>
    </xf>
    <xf numFmtId="9" fontId="0" fillId="0" borderId="11" xfId="2" applyFont="1" applyFill="1" applyBorder="1" applyAlignment="1" applyProtection="1">
      <alignment horizontal="center" vertical="center"/>
      <protection locked="0"/>
    </xf>
    <xf numFmtId="9" fontId="0" fillId="0" borderId="11" xfId="0" applyNumberFormat="1" applyBorder="1" applyAlignment="1" applyProtection="1">
      <alignment vertical="center"/>
      <protection locked="0"/>
    </xf>
    <xf numFmtId="0" fontId="0" fillId="0" borderId="11" xfId="0" applyBorder="1" applyProtection="1">
      <protection locked="0"/>
    </xf>
    <xf numFmtId="0" fontId="0" fillId="0" borderId="4" xfId="0" applyBorder="1" applyProtection="1">
      <protection locked="0"/>
    </xf>
    <xf numFmtId="0" fontId="36" fillId="0" borderId="4" xfId="0" applyFont="1" applyBorder="1" applyAlignment="1">
      <alignment horizontal="justify"/>
    </xf>
    <xf numFmtId="9" fontId="36" fillId="0" borderId="4" xfId="2" applyFont="1" applyFill="1" applyBorder="1" applyAlignment="1" applyProtection="1">
      <alignment vertical="center"/>
      <protection locked="0"/>
    </xf>
    <xf numFmtId="0" fontId="36" fillId="0" borderId="4" xfId="0" applyFont="1" applyBorder="1" applyAlignment="1">
      <alignment horizontal="justify" vertical="center" wrapText="1"/>
    </xf>
    <xf numFmtId="44" fontId="36" fillId="0" borderId="4" xfId="1" applyFont="1" applyFill="1" applyBorder="1" applyAlignment="1" applyProtection="1">
      <alignment horizontal="center" vertical="center"/>
      <protection locked="0"/>
    </xf>
    <xf numFmtId="9" fontId="36" fillId="0" borderId="4" xfId="0" applyNumberFormat="1" applyFont="1" applyBorder="1" applyAlignment="1" applyProtection="1">
      <alignment vertical="center"/>
      <protection locked="0"/>
    </xf>
    <xf numFmtId="44" fontId="36" fillId="0" borderId="4" xfId="1" applyFont="1" applyBorder="1" applyAlignment="1" applyProtection="1">
      <alignment horizontal="center"/>
      <protection locked="0"/>
    </xf>
    <xf numFmtId="0" fontId="36" fillId="0" borderId="4" xfId="0" applyFont="1" applyBorder="1" applyAlignment="1">
      <alignment horizontal="left" vertical="center"/>
    </xf>
    <xf numFmtId="0" fontId="36" fillId="0" borderId="4" xfId="0" applyFont="1" applyBorder="1" applyAlignment="1">
      <alignment horizontal="left" vertical="center" wrapText="1"/>
    </xf>
    <xf numFmtId="0" fontId="36" fillId="0" borderId="49" xfId="0" applyFont="1" applyBorder="1" applyAlignment="1" applyProtection="1">
      <alignment horizontal="center" vertical="center"/>
      <protection locked="0"/>
    </xf>
    <xf numFmtId="0" fontId="36" fillId="0" borderId="53" xfId="0" applyFont="1" applyBorder="1" applyAlignment="1" applyProtection="1">
      <alignment horizontal="left" vertical="center" wrapText="1"/>
      <protection locked="0"/>
    </xf>
    <xf numFmtId="0" fontId="36" fillId="0" borderId="53" xfId="0" applyFont="1" applyBorder="1" applyAlignment="1">
      <alignment vertical="center" wrapText="1"/>
    </xf>
    <xf numFmtId="0" fontId="36" fillId="0" borderId="17" xfId="0" applyFont="1" applyBorder="1" applyAlignment="1">
      <alignment horizontal="justify" vertical="center" wrapText="1"/>
    </xf>
    <xf numFmtId="9" fontId="36" fillId="0" borderId="17" xfId="2" applyFont="1" applyFill="1" applyBorder="1" applyAlignment="1" applyProtection="1">
      <alignment horizontal="center" vertical="center"/>
      <protection locked="0"/>
    </xf>
    <xf numFmtId="9" fontId="36" fillId="0" borderId="18" xfId="0" applyNumberFormat="1" applyFont="1" applyBorder="1" applyAlignment="1">
      <alignment horizontal="center" vertical="center"/>
    </xf>
    <xf numFmtId="0" fontId="50" fillId="0" borderId="23" xfId="0" applyFont="1" applyBorder="1" applyAlignment="1">
      <alignment horizontal="center" vertical="center"/>
    </xf>
    <xf numFmtId="0" fontId="36" fillId="0" borderId="18" xfId="0" applyFont="1" applyBorder="1" applyAlignment="1" applyProtection="1">
      <alignment vertical="center"/>
      <protection locked="0"/>
    </xf>
    <xf numFmtId="9" fontId="36" fillId="0" borderId="20" xfId="0" applyNumberFormat="1" applyFont="1" applyBorder="1" applyAlignment="1">
      <alignment horizontal="center" vertical="center"/>
    </xf>
    <xf numFmtId="0" fontId="50" fillId="0" borderId="6" xfId="0" applyFont="1" applyBorder="1" applyAlignment="1">
      <alignment horizontal="center" vertical="center"/>
    </xf>
    <xf numFmtId="9" fontId="36" fillId="0" borderId="4" xfId="2" applyFont="1" applyFill="1" applyBorder="1" applyProtection="1">
      <protection locked="0"/>
    </xf>
    <xf numFmtId="0" fontId="36" fillId="0" borderId="20" xfId="0" applyFont="1" applyBorder="1" applyProtection="1">
      <protection locked="0"/>
    </xf>
    <xf numFmtId="0" fontId="36" fillId="0" borderId="54" xfId="0" applyFont="1" applyBorder="1" applyAlignment="1" applyProtection="1">
      <alignment horizontal="left" vertical="center" wrapText="1"/>
      <protection locked="0"/>
    </xf>
    <xf numFmtId="0" fontId="36" fillId="0" borderId="4" xfId="0" applyFont="1" applyBorder="1" applyAlignment="1">
      <alignment horizontal="justify" vertical="center"/>
    </xf>
    <xf numFmtId="44" fontId="36" fillId="0" borderId="4" xfId="1" applyFont="1" applyBorder="1" applyProtection="1">
      <protection locked="0"/>
    </xf>
    <xf numFmtId="0" fontId="36" fillId="0" borderId="20" xfId="0" applyFont="1" applyBorder="1" applyAlignment="1">
      <alignment horizontal="center" vertical="center"/>
    </xf>
    <xf numFmtId="0" fontId="36" fillId="0" borderId="11" xfId="0" applyFont="1" applyBorder="1" applyAlignment="1">
      <alignment horizontal="justify" vertical="center"/>
    </xf>
    <xf numFmtId="0" fontId="36" fillId="0" borderId="11" xfId="0" applyFont="1" applyBorder="1" applyAlignment="1">
      <alignment horizontal="justify" vertical="center" wrapText="1"/>
    </xf>
    <xf numFmtId="44" fontId="36" fillId="0" borderId="11" xfId="1" applyFont="1" applyBorder="1" applyProtection="1">
      <protection locked="0"/>
    </xf>
    <xf numFmtId="0" fontId="36" fillId="0" borderId="19" xfId="0" applyFont="1" applyBorder="1" applyAlignment="1" applyProtection="1">
      <alignment horizontal="center" vertical="center"/>
      <protection locked="0"/>
    </xf>
    <xf numFmtId="0" fontId="50" fillId="0" borderId="24" xfId="0" applyFont="1" applyBorder="1" applyAlignment="1">
      <alignment horizontal="center" vertical="center"/>
    </xf>
    <xf numFmtId="0" fontId="36" fillId="0" borderId="19" xfId="0" applyFont="1" applyBorder="1" applyProtection="1">
      <protection locked="0"/>
    </xf>
    <xf numFmtId="0" fontId="36" fillId="0" borderId="18" xfId="0" applyFont="1" applyBorder="1" applyAlignment="1" applyProtection="1">
      <alignment horizontal="left" vertical="top" wrapText="1"/>
      <protection locked="0"/>
    </xf>
    <xf numFmtId="0" fontId="36" fillId="0" borderId="4" xfId="0" applyFont="1" applyBorder="1" applyAlignment="1" applyProtection="1">
      <alignment horizontal="left" vertical="top" wrapText="1"/>
      <protection locked="0"/>
    </xf>
    <xf numFmtId="9" fontId="36" fillId="0" borderId="4" xfId="0" applyNumberFormat="1" applyFont="1" applyBorder="1" applyAlignment="1" applyProtection="1">
      <alignment horizontal="left" vertical="center" wrapText="1"/>
      <protection locked="0"/>
    </xf>
    <xf numFmtId="0" fontId="36" fillId="0" borderId="20" xfId="0" applyFont="1" applyBorder="1" applyAlignment="1" applyProtection="1">
      <alignment horizontal="left" vertical="top"/>
      <protection locked="0"/>
    </xf>
    <xf numFmtId="0" fontId="36" fillId="0" borderId="54" xfId="0" applyFont="1" applyBorder="1" applyAlignment="1" applyProtection="1">
      <alignment horizontal="justify" vertical="center" wrapText="1"/>
      <protection locked="0"/>
    </xf>
    <xf numFmtId="0" fontId="36" fillId="0" borderId="4" xfId="0" applyFont="1" applyBorder="1" applyAlignment="1" applyProtection="1">
      <alignment horizontal="left" vertical="top"/>
      <protection locked="0"/>
    </xf>
    <xf numFmtId="0" fontId="36" fillId="0" borderId="20" xfId="0" applyFont="1" applyBorder="1" applyAlignment="1" applyProtection="1">
      <alignment horizontal="left" vertical="top" wrapText="1"/>
      <protection locked="0"/>
    </xf>
    <xf numFmtId="3" fontId="36" fillId="0" borderId="4" xfId="2" applyNumberFormat="1" applyFont="1" applyFill="1" applyBorder="1" applyAlignment="1" applyProtection="1">
      <alignment horizontal="center" vertical="center"/>
      <protection locked="0"/>
    </xf>
    <xf numFmtId="44" fontId="36" fillId="0" borderId="11" xfId="1" applyFont="1" applyFill="1" applyBorder="1" applyAlignment="1" applyProtection="1">
      <alignment horizontal="center" vertical="center"/>
      <protection locked="0"/>
    </xf>
    <xf numFmtId="0" fontId="36" fillId="0" borderId="11" xfId="0" applyFont="1" applyBorder="1" applyAlignment="1" applyProtection="1">
      <alignment horizontal="left" vertical="top" wrapText="1"/>
      <protection locked="0"/>
    </xf>
    <xf numFmtId="0" fontId="36" fillId="0" borderId="19" xfId="0" applyFont="1" applyBorder="1" applyAlignment="1" applyProtection="1">
      <alignment horizontal="left" vertical="top" wrapText="1"/>
      <protection locked="0"/>
    </xf>
    <xf numFmtId="0" fontId="49" fillId="0" borderId="4" xfId="0" applyFont="1" applyBorder="1" applyAlignment="1">
      <alignment horizontal="justify" vertical="center" wrapText="1"/>
    </xf>
    <xf numFmtId="0" fontId="49" fillId="0" borderId="17" xfId="0" applyFont="1" applyBorder="1" applyAlignment="1">
      <alignment vertical="center" wrapText="1"/>
    </xf>
    <xf numFmtId="0" fontId="49" fillId="0" borderId="4" xfId="0" applyFont="1" applyBorder="1" applyAlignment="1">
      <alignment horizontal="justify"/>
    </xf>
    <xf numFmtId="0" fontId="49" fillId="0" borderId="11" xfId="0" applyFont="1" applyBorder="1" applyAlignment="1">
      <alignment horizontal="justify"/>
    </xf>
    <xf numFmtId="0" fontId="49" fillId="0" borderId="17" xfId="0" applyFont="1" applyBorder="1" applyAlignment="1">
      <alignment horizontal="justify"/>
    </xf>
    <xf numFmtId="9" fontId="36" fillId="0" borderId="26" xfId="2" applyFont="1" applyFill="1" applyBorder="1" applyAlignment="1" applyProtection="1">
      <alignment horizontal="center" vertical="center"/>
      <protection locked="0"/>
    </xf>
    <xf numFmtId="9" fontId="36" fillId="0" borderId="4" xfId="2" applyFont="1" applyBorder="1" applyAlignment="1" applyProtection="1">
      <alignment horizontal="center" vertical="center"/>
      <protection locked="0"/>
    </xf>
    <xf numFmtId="9" fontId="36" fillId="0" borderId="17" xfId="0" applyNumberFormat="1" applyFont="1" applyBorder="1" applyAlignment="1" applyProtection="1">
      <alignment horizontal="center" vertical="center"/>
      <protection locked="0"/>
    </xf>
    <xf numFmtId="0" fontId="49" fillId="0" borderId="17" xfId="0" applyFont="1" applyBorder="1" applyAlignment="1">
      <alignment horizontal="justify" vertical="center" wrapText="1"/>
    </xf>
    <xf numFmtId="0" fontId="23" fillId="0" borderId="17" xfId="0" applyFont="1" applyBorder="1" applyAlignment="1">
      <alignment horizontal="justify" vertical="center" wrapText="1"/>
    </xf>
    <xf numFmtId="0" fontId="0" fillId="0" borderId="4" xfId="0" applyBorder="1" applyAlignment="1">
      <alignment vertical="center" wrapText="1"/>
    </xf>
    <xf numFmtId="0" fontId="23" fillId="0" borderId="11" xfId="0" applyFont="1" applyBorder="1" applyAlignment="1">
      <alignment horizontal="left" vertical="center" wrapText="1"/>
    </xf>
    <xf numFmtId="0" fontId="0" fillId="0" borderId="11" xfId="0" applyBorder="1" applyAlignment="1">
      <alignment vertical="center" wrapText="1"/>
    </xf>
    <xf numFmtId="9" fontId="0" fillId="0" borderId="11" xfId="0" applyNumberFormat="1" applyBorder="1" applyAlignment="1">
      <alignment vertical="center"/>
    </xf>
    <xf numFmtId="0" fontId="0" fillId="0" borderId="11" xfId="0" applyBorder="1" applyAlignment="1">
      <alignment horizontal="left" vertical="center" wrapText="1"/>
    </xf>
    <xf numFmtId="0" fontId="0" fillId="0" borderId="11" xfId="0" applyBorder="1"/>
    <xf numFmtId="0" fontId="0" fillId="0" borderId="19" xfId="0" applyBorder="1"/>
    <xf numFmtId="164" fontId="0" fillId="0" borderId="17" xfId="1" applyNumberFormat="1" applyFont="1" applyFill="1" applyBorder="1" applyAlignment="1" applyProtection="1">
      <alignment vertical="center" wrapText="1"/>
      <protection locked="0"/>
    </xf>
    <xf numFmtId="0" fontId="0" fillId="0" borderId="17" xfId="0" applyBorder="1" applyAlignment="1" applyProtection="1">
      <alignment vertical="center"/>
      <protection locked="0"/>
    </xf>
    <xf numFmtId="9" fontId="0" fillId="0" borderId="17" xfId="2" applyFont="1" applyBorder="1" applyAlignment="1" applyProtection="1">
      <alignment horizontal="center" vertical="center"/>
    </xf>
    <xf numFmtId="0" fontId="0" fillId="0" borderId="4" xfId="0" applyBorder="1" applyAlignment="1">
      <alignment horizontal="justify" wrapText="1"/>
    </xf>
    <xf numFmtId="164" fontId="0" fillId="0" borderId="4" xfId="1" applyNumberFormat="1" applyFont="1" applyFill="1" applyBorder="1" applyAlignment="1" applyProtection="1">
      <alignment wrapText="1"/>
      <protection locked="0"/>
    </xf>
    <xf numFmtId="9" fontId="6" fillId="0" borderId="4" xfId="2" applyFont="1" applyFill="1" applyBorder="1" applyAlignment="1" applyProtection="1">
      <alignment horizontal="center" vertical="center"/>
      <protection locked="0"/>
    </xf>
    <xf numFmtId="0" fontId="0" fillId="0" borderId="4" xfId="0" applyBorder="1" applyAlignment="1" applyProtection="1">
      <alignment wrapText="1"/>
      <protection locked="0"/>
    </xf>
    <xf numFmtId="44" fontId="0" fillId="0" borderId="4" xfId="0" applyNumberFormat="1" applyBorder="1" applyProtection="1">
      <protection locked="0"/>
    </xf>
    <xf numFmtId="0" fontId="6" fillId="0" borderId="4" xfId="2" applyNumberFormat="1" applyFont="1" applyFill="1" applyBorder="1" applyAlignment="1" applyProtection="1">
      <alignment horizontal="center" vertical="center"/>
      <protection locked="0"/>
    </xf>
    <xf numFmtId="0" fontId="0" fillId="0" borderId="4" xfId="0" applyBorder="1" applyAlignment="1" applyProtection="1">
      <alignment horizontal="justify" wrapText="1"/>
      <protection locked="0"/>
    </xf>
    <xf numFmtId="0" fontId="0" fillId="0" borderId="4" xfId="2" applyNumberFormat="1" applyFont="1" applyFill="1" applyBorder="1" applyAlignment="1" applyProtection="1">
      <alignment horizontal="center" vertical="center"/>
      <protection locked="0"/>
    </xf>
    <xf numFmtId="0" fontId="0" fillId="0" borderId="11" xfId="0" applyBorder="1" applyAlignment="1" applyProtection="1">
      <alignment horizontal="justify" wrapText="1"/>
      <protection locked="0"/>
    </xf>
    <xf numFmtId="0" fontId="0" fillId="0" borderId="11" xfId="0" applyBorder="1" applyAlignment="1" applyProtection="1">
      <alignment wrapText="1"/>
      <protection locked="0"/>
    </xf>
    <xf numFmtId="9" fontId="0" fillId="0" borderId="11" xfId="2" applyFont="1" applyBorder="1" applyAlignment="1" applyProtection="1">
      <alignment horizontal="center" vertical="center"/>
    </xf>
    <xf numFmtId="0" fontId="36" fillId="0" borderId="17" xfId="0" applyFont="1" applyBorder="1" applyAlignment="1">
      <alignment horizontal="justify" wrapText="1"/>
    </xf>
    <xf numFmtId="9" fontId="36" fillId="0" borderId="17" xfId="2" applyFont="1" applyFill="1" applyBorder="1" applyAlignment="1" applyProtection="1">
      <alignment vertical="center"/>
      <protection locked="0"/>
    </xf>
    <xf numFmtId="164" fontId="36" fillId="0" borderId="17" xfId="1" applyNumberFormat="1" applyFont="1" applyFill="1" applyBorder="1" applyAlignment="1" applyProtection="1">
      <alignment vertical="center" wrapText="1"/>
      <protection locked="0"/>
    </xf>
    <xf numFmtId="0" fontId="36" fillId="0" borderId="4" xfId="2" applyNumberFormat="1" applyFont="1" applyFill="1" applyBorder="1" applyAlignment="1" applyProtection="1">
      <alignment vertical="center"/>
      <protection locked="0"/>
    </xf>
    <xf numFmtId="164" fontId="36" fillId="0" borderId="4" xfId="1" applyNumberFormat="1" applyFont="1" applyFill="1" applyBorder="1" applyAlignment="1" applyProtection="1">
      <alignment wrapText="1"/>
      <protection locked="0"/>
    </xf>
    <xf numFmtId="0" fontId="36" fillId="6" borderId="4" xfId="0" applyFont="1" applyFill="1" applyBorder="1" applyAlignment="1" applyProtection="1">
      <alignment horizontal="center" vertical="center" wrapText="1"/>
      <protection locked="0"/>
    </xf>
    <xf numFmtId="44" fontId="36" fillId="0" borderId="4" xfId="0" applyNumberFormat="1" applyFont="1" applyBorder="1" applyProtection="1">
      <protection locked="0"/>
    </xf>
    <xf numFmtId="0" fontId="36" fillId="0" borderId="4" xfId="0" applyFont="1" applyBorder="1" applyAlignment="1" applyProtection="1">
      <alignment vertical="center" wrapText="1"/>
      <protection locked="0"/>
    </xf>
    <xf numFmtId="9" fontId="36" fillId="0" borderId="4" xfId="0" applyNumberFormat="1" applyFont="1" applyBorder="1" applyAlignment="1" applyProtection="1">
      <alignment vertical="center" wrapText="1"/>
      <protection locked="0"/>
    </xf>
    <xf numFmtId="0" fontId="36" fillId="0" borderId="20" xfId="0" applyFont="1" applyBorder="1" applyAlignment="1" applyProtection="1">
      <alignment wrapText="1"/>
      <protection locked="0"/>
    </xf>
    <xf numFmtId="0" fontId="36" fillId="0" borderId="11" xfId="0" applyFont="1" applyBorder="1" applyAlignment="1" applyProtection="1">
      <alignment horizontal="justify" wrapText="1"/>
      <protection locked="0"/>
    </xf>
    <xf numFmtId="0" fontId="36" fillId="0" borderId="11" xfId="0" applyFont="1" applyBorder="1" applyAlignment="1" applyProtection="1">
      <alignment wrapText="1"/>
      <protection locked="0"/>
    </xf>
    <xf numFmtId="0" fontId="0" fillId="0" borderId="17" xfId="2" applyNumberFormat="1" applyFont="1" applyFill="1" applyBorder="1" applyAlignment="1" applyProtection="1">
      <alignment horizontal="center" vertical="center" wrapText="1"/>
      <protection locked="0"/>
    </xf>
    <xf numFmtId="0" fontId="6" fillId="0" borderId="17" xfId="2" applyNumberFormat="1" applyFont="1" applyFill="1" applyBorder="1" applyAlignment="1" applyProtection="1">
      <alignment horizontal="center" vertical="center"/>
      <protection locked="0"/>
    </xf>
    <xf numFmtId="44" fontId="6" fillId="0" borderId="4" xfId="1" applyFont="1" applyFill="1" applyBorder="1" applyAlignment="1" applyProtection="1">
      <alignment wrapText="1"/>
      <protection locked="0"/>
    </xf>
    <xf numFmtId="9" fontId="6" fillId="0" borderId="4" xfId="2" applyFont="1" applyFill="1" applyBorder="1" applyAlignment="1" applyProtection="1">
      <alignment horizontal="center"/>
      <protection locked="0"/>
    </xf>
    <xf numFmtId="3" fontId="0" fillId="0" borderId="4" xfId="2" applyNumberFormat="1" applyFont="1" applyFill="1" applyBorder="1" applyAlignment="1" applyProtection="1">
      <alignment horizontal="center" vertical="center"/>
      <protection locked="0"/>
    </xf>
    <xf numFmtId="0" fontId="0" fillId="0" borderId="11" xfId="0" applyBorder="1" applyAlignment="1">
      <alignment horizontal="justify"/>
    </xf>
    <xf numFmtId="9" fontId="6" fillId="0" borderId="11" xfId="2" applyFont="1" applyFill="1" applyBorder="1" applyAlignment="1" applyProtection="1">
      <alignment horizontal="center" vertical="center"/>
      <protection locked="0"/>
    </xf>
    <xf numFmtId="0" fontId="49" fillId="6" borderId="17" xfId="4" quotePrefix="1" applyFont="1" applyFill="1" applyBorder="1" applyAlignment="1">
      <alignment horizontal="justify" vertical="center" wrapText="1"/>
    </xf>
    <xf numFmtId="0" fontId="49" fillId="6" borderId="4" xfId="0" applyFont="1" applyFill="1" applyBorder="1" applyAlignment="1" applyProtection="1">
      <alignment horizontal="center" vertical="center" wrapText="1"/>
      <protection locked="0"/>
    </xf>
    <xf numFmtId="0" fontId="49" fillId="6" borderId="4" xfId="4" quotePrefix="1" applyFont="1" applyFill="1" applyBorder="1" applyAlignment="1">
      <alignment horizontal="justify" vertical="center" wrapText="1"/>
    </xf>
    <xf numFmtId="0" fontId="49" fillId="6" borderId="20" xfId="0" applyFont="1" applyFill="1" applyBorder="1" applyAlignment="1" applyProtection="1">
      <alignment horizontal="center" vertical="center" wrapText="1"/>
      <protection locked="0"/>
    </xf>
    <xf numFmtId="9" fontId="49" fillId="6" borderId="4" xfId="2" applyFont="1" applyFill="1" applyBorder="1" applyAlignment="1" applyProtection="1">
      <alignment horizontal="center"/>
      <protection locked="0"/>
    </xf>
    <xf numFmtId="0" fontId="49" fillId="6" borderId="4" xfId="0" applyFont="1" applyFill="1" applyBorder="1" applyAlignment="1" applyProtection="1">
      <alignment horizontal="justify" wrapText="1"/>
      <protection locked="0"/>
    </xf>
    <xf numFmtId="0" fontId="49" fillId="6" borderId="11" xfId="2" applyNumberFormat="1" applyFont="1" applyFill="1" applyBorder="1" applyAlignment="1" applyProtection="1">
      <alignment vertical="center"/>
      <protection locked="0"/>
    </xf>
    <xf numFmtId="0" fontId="49" fillId="6" borderId="11" xfId="0" applyFont="1" applyFill="1" applyBorder="1" applyAlignment="1" applyProtection="1">
      <alignment vertical="center"/>
      <protection locked="0"/>
    </xf>
    <xf numFmtId="9" fontId="49" fillId="6" borderId="11" xfId="0" applyNumberFormat="1" applyFont="1" applyFill="1" applyBorder="1" applyAlignment="1">
      <alignment horizontal="center" vertical="center"/>
    </xf>
    <xf numFmtId="0" fontId="50" fillId="6" borderId="11" xfId="0" applyFont="1" applyFill="1" applyBorder="1" applyAlignment="1">
      <alignment vertical="center"/>
    </xf>
    <xf numFmtId="0" fontId="49" fillId="0" borderId="17" xfId="0" applyFont="1" applyBorder="1" applyAlignment="1">
      <alignment horizontal="justify" wrapText="1"/>
    </xf>
    <xf numFmtId="164" fontId="36" fillId="0" borderId="17" xfId="1" applyNumberFormat="1" applyFont="1" applyFill="1" applyBorder="1" applyAlignment="1" applyProtection="1">
      <alignment vertical="center"/>
      <protection locked="0"/>
    </xf>
    <xf numFmtId="0" fontId="49" fillId="0" borderId="4" xfId="0" applyFont="1" applyBorder="1" applyAlignment="1">
      <alignment horizontal="justify" wrapText="1"/>
    </xf>
    <xf numFmtId="164" fontId="36" fillId="0" borderId="4" xfId="1" applyNumberFormat="1" applyFont="1" applyFill="1" applyBorder="1" applyAlignment="1" applyProtection="1">
      <protection locked="0"/>
    </xf>
    <xf numFmtId="0" fontId="36" fillId="0" borderId="26" xfId="2" applyNumberFormat="1" applyFont="1" applyFill="1" applyBorder="1" applyAlignment="1" applyProtection="1">
      <alignment horizontal="center" vertical="center"/>
      <protection locked="0"/>
    </xf>
    <xf numFmtId="0" fontId="36" fillId="0" borderId="4" xfId="2" applyNumberFormat="1" applyFont="1" applyFill="1" applyBorder="1" applyAlignment="1" applyProtection="1">
      <alignment horizontal="center" vertical="center"/>
    </xf>
    <xf numFmtId="0" fontId="49" fillId="6" borderId="4" xfId="0" applyFont="1" applyFill="1" applyBorder="1" applyAlignment="1">
      <alignment horizontal="justify" wrapText="1"/>
    </xf>
    <xf numFmtId="0" fontId="36" fillId="6" borderId="4" xfId="0" applyFont="1" applyFill="1" applyBorder="1" applyAlignment="1" applyProtection="1">
      <alignment horizontal="justify" vertical="center" wrapText="1"/>
      <protection locked="0"/>
    </xf>
    <xf numFmtId="0" fontId="36" fillId="6" borderId="4" xfId="0" applyFont="1" applyFill="1" applyBorder="1" applyProtection="1">
      <protection locked="0"/>
    </xf>
    <xf numFmtId="0" fontId="36" fillId="6" borderId="4" xfId="2" applyNumberFormat="1" applyFont="1" applyFill="1" applyBorder="1" applyAlignment="1" applyProtection="1">
      <alignment horizontal="center" vertical="center"/>
    </xf>
    <xf numFmtId="0" fontId="49" fillId="0" borderId="4" xfId="2" applyNumberFormat="1" applyFont="1" applyFill="1" applyBorder="1" applyAlignment="1" applyProtection="1">
      <alignment horizontal="center" vertical="center"/>
      <protection locked="0"/>
    </xf>
    <xf numFmtId="9" fontId="36" fillId="0" borderId="4" xfId="0" applyNumberFormat="1" applyFont="1" applyBorder="1" applyAlignment="1" applyProtection="1">
      <alignment horizontal="center" vertical="center" wrapText="1"/>
      <protection locked="0"/>
    </xf>
    <xf numFmtId="9" fontId="36" fillId="0" borderId="4" xfId="0" applyNumberFormat="1" applyFont="1" applyBorder="1" applyAlignment="1" applyProtection="1">
      <alignment horizontal="center"/>
      <protection locked="0"/>
    </xf>
    <xf numFmtId="0" fontId="49" fillId="0" borderId="17" xfId="0" applyFont="1" applyBorder="1" applyAlignment="1" applyProtection="1">
      <alignment horizontal="justify" vertical="center" wrapText="1"/>
      <protection locked="0"/>
    </xf>
    <xf numFmtId="0" fontId="36" fillId="0" borderId="17" xfId="0" applyFont="1" applyBorder="1" applyAlignment="1" applyProtection="1">
      <alignment horizontal="justify" vertical="center"/>
      <protection locked="0"/>
    </xf>
    <xf numFmtId="0" fontId="36" fillId="0" borderId="17" xfId="0" applyFont="1" applyBorder="1" applyAlignment="1" applyProtection="1">
      <alignment vertical="center" wrapText="1"/>
      <protection locked="0"/>
    </xf>
    <xf numFmtId="0" fontId="51" fillId="0" borderId="17" xfId="0" applyFont="1" applyBorder="1" applyAlignment="1">
      <alignment vertical="center"/>
    </xf>
    <xf numFmtId="0" fontId="36" fillId="0" borderId="4" xfId="0" applyFont="1" applyBorder="1" applyAlignment="1" applyProtection="1">
      <alignment horizontal="justify"/>
      <protection locked="0"/>
    </xf>
    <xf numFmtId="0" fontId="51" fillId="0" borderId="4" xfId="0" applyFont="1" applyBorder="1" applyAlignment="1">
      <alignment vertical="center"/>
    </xf>
    <xf numFmtId="9" fontId="36" fillId="0" borderId="11" xfId="2" applyFont="1" applyFill="1" applyBorder="1" applyAlignment="1" applyProtection="1">
      <alignment vertical="center"/>
      <protection locked="0"/>
    </xf>
    <xf numFmtId="0" fontId="51" fillId="0" borderId="11" xfId="0" applyFont="1" applyBorder="1" applyAlignment="1">
      <alignment vertical="center"/>
    </xf>
    <xf numFmtId="0" fontId="36" fillId="0" borderId="19" xfId="0" applyFont="1" applyBorder="1" applyAlignment="1" applyProtection="1">
      <alignment wrapText="1"/>
      <protection locked="0"/>
    </xf>
    <xf numFmtId="8" fontId="36" fillId="0" borderId="17" xfId="0" applyNumberFormat="1" applyFont="1" applyBorder="1" applyAlignment="1" applyProtection="1">
      <alignment vertical="center"/>
      <protection locked="0"/>
    </xf>
    <xf numFmtId="9" fontId="36" fillId="0" borderId="17" xfId="2" applyFont="1" applyBorder="1" applyAlignment="1" applyProtection="1">
      <alignment vertical="center"/>
      <protection locked="0"/>
    </xf>
    <xf numFmtId="0" fontId="36" fillId="0" borderId="4" xfId="3" applyNumberFormat="1" applyFont="1" applyFill="1" applyBorder="1" applyAlignment="1" applyProtection="1">
      <alignment horizontal="center" vertical="center"/>
      <protection locked="0"/>
    </xf>
    <xf numFmtId="164" fontId="36" fillId="0" borderId="11" xfId="1" applyNumberFormat="1" applyFont="1" applyFill="1" applyBorder="1" applyAlignment="1" applyProtection="1">
      <alignment horizontal="center"/>
      <protection locked="0"/>
    </xf>
    <xf numFmtId="9" fontId="36" fillId="0" borderId="17" xfId="2" applyFont="1" applyFill="1" applyBorder="1" applyAlignment="1" applyProtection="1">
      <alignment vertical="center" wrapText="1"/>
      <protection locked="0"/>
    </xf>
    <xf numFmtId="4" fontId="36" fillId="0" borderId="17" xfId="0" applyNumberFormat="1" applyFont="1" applyBorder="1" applyAlignment="1" applyProtection="1">
      <alignment vertical="center"/>
      <protection locked="0"/>
    </xf>
    <xf numFmtId="9" fontId="36" fillId="0" borderId="17" xfId="0" applyNumberFormat="1" applyFont="1" applyBorder="1" applyAlignment="1" applyProtection="1">
      <alignment vertical="center" wrapText="1"/>
      <protection locked="0"/>
    </xf>
    <xf numFmtId="0" fontId="36" fillId="0" borderId="18" xfId="0" applyFont="1" applyBorder="1" applyAlignment="1" applyProtection="1">
      <alignment vertical="center" wrapText="1"/>
      <protection locked="0"/>
    </xf>
    <xf numFmtId="9" fontId="36" fillId="0" borderId="4" xfId="2" applyFont="1" applyFill="1" applyBorder="1" applyAlignment="1" applyProtection="1">
      <alignment vertical="center" wrapText="1"/>
      <protection locked="0"/>
    </xf>
    <xf numFmtId="0" fontId="36" fillId="0" borderId="4" xfId="2" applyNumberFormat="1" applyFont="1" applyFill="1" applyBorder="1" applyAlignment="1" applyProtection="1">
      <alignment vertical="center" wrapText="1"/>
      <protection locked="0"/>
    </xf>
    <xf numFmtId="164" fontId="36" fillId="0" borderId="4" xfId="1" applyNumberFormat="1" applyFont="1" applyFill="1" applyBorder="1" applyAlignment="1" applyProtection="1">
      <alignment vertical="center"/>
      <protection locked="0"/>
    </xf>
    <xf numFmtId="4" fontId="36" fillId="0" borderId="4" xfId="0" applyNumberFormat="1" applyFont="1" applyBorder="1" applyAlignment="1" applyProtection="1">
      <alignment vertical="center"/>
      <protection locked="0"/>
    </xf>
    <xf numFmtId="0" fontId="36" fillId="0" borderId="11" xfId="0" applyFont="1" applyBorder="1" applyAlignment="1" applyProtection="1">
      <alignment vertical="center" wrapText="1"/>
      <protection locked="0"/>
    </xf>
    <xf numFmtId="9" fontId="36" fillId="0" borderId="11" xfId="2" applyFont="1" applyFill="1" applyBorder="1" applyAlignment="1" applyProtection="1">
      <alignment vertical="center" wrapText="1"/>
      <protection locked="0"/>
    </xf>
    <xf numFmtId="164" fontId="36" fillId="0" borderId="11" xfId="1" applyNumberFormat="1" applyFont="1" applyFill="1" applyBorder="1" applyAlignment="1" applyProtection="1">
      <alignment vertical="center"/>
      <protection locked="0"/>
    </xf>
    <xf numFmtId="4" fontId="36" fillId="0" borderId="11" xfId="0" applyNumberFormat="1" applyFont="1" applyBorder="1" applyAlignment="1" applyProtection="1">
      <alignment vertical="center"/>
      <protection locked="0"/>
    </xf>
    <xf numFmtId="9" fontId="36" fillId="0" borderId="11" xfId="2" applyFont="1" applyBorder="1" applyAlignment="1" applyProtection="1">
      <alignment horizontal="center" vertical="center"/>
      <protection locked="0"/>
    </xf>
    <xf numFmtId="9" fontId="36" fillId="0" borderId="11" xfId="0" applyNumberFormat="1" applyFont="1" applyBorder="1" applyAlignment="1" applyProtection="1">
      <alignment vertical="center" wrapText="1"/>
      <protection locked="0"/>
    </xf>
    <xf numFmtId="0" fontId="36" fillId="0" borderId="19" xfId="0" applyFont="1" applyBorder="1" applyAlignment="1" applyProtection="1">
      <alignment vertical="center" wrapText="1"/>
      <protection locked="0"/>
    </xf>
    <xf numFmtId="1" fontId="36" fillId="0" borderId="17" xfId="0" applyNumberFormat="1" applyFont="1" applyBorder="1" applyProtection="1">
      <protection locked="0"/>
    </xf>
    <xf numFmtId="164" fontId="36" fillId="0" borderId="17" xfId="1" applyNumberFormat="1" applyFont="1" applyFill="1" applyBorder="1" applyAlignment="1" applyProtection="1">
      <protection locked="0"/>
    </xf>
    <xf numFmtId="0" fontId="36" fillId="0" borderId="18" xfId="0" applyFont="1" applyBorder="1" applyAlignment="1" applyProtection="1">
      <alignment horizontal="justify" vertical="center"/>
      <protection locked="0"/>
    </xf>
    <xf numFmtId="1" fontId="36" fillId="0" borderId="11" xfId="2" applyNumberFormat="1" applyFont="1" applyFill="1" applyBorder="1" applyAlignment="1" applyProtection="1">
      <alignment horizontal="center" vertical="center"/>
      <protection locked="0"/>
    </xf>
    <xf numFmtId="1" fontId="36" fillId="0" borderId="11" xfId="0" applyNumberFormat="1" applyFont="1" applyBorder="1" applyProtection="1">
      <protection locked="0"/>
    </xf>
    <xf numFmtId="164" fontId="36" fillId="0" borderId="11" xfId="1" applyNumberFormat="1" applyFont="1" applyFill="1" applyBorder="1" applyAlignment="1" applyProtection="1">
      <protection locked="0"/>
    </xf>
    <xf numFmtId="0" fontId="36" fillId="0" borderId="19" xfId="0" applyFont="1" applyBorder="1" applyAlignment="1" applyProtection="1">
      <alignment horizontal="justify" vertical="center"/>
      <protection locked="0"/>
    </xf>
    <xf numFmtId="0" fontId="36" fillId="6" borderId="17" xfId="0" applyFont="1" applyFill="1" applyBorder="1" applyAlignment="1" applyProtection="1">
      <alignment horizontal="justify" vertical="center" wrapText="1"/>
      <protection locked="0"/>
    </xf>
    <xf numFmtId="0" fontId="36" fillId="6" borderId="18" xfId="0" applyFont="1" applyFill="1" applyBorder="1" applyAlignment="1" applyProtection="1">
      <alignment horizontal="justify" vertical="center" wrapText="1"/>
      <protection locked="0"/>
    </xf>
    <xf numFmtId="0" fontId="36" fillId="6" borderId="20" xfId="0" applyFont="1" applyFill="1" applyBorder="1" applyAlignment="1" applyProtection="1">
      <alignment horizontal="justify" vertical="center" wrapText="1"/>
      <protection locked="0"/>
    </xf>
    <xf numFmtId="0" fontId="36" fillId="0" borderId="4" xfId="1" applyNumberFormat="1" applyFont="1" applyFill="1" applyBorder="1" applyAlignment="1" applyProtection="1">
      <alignment horizontal="center" vertical="center"/>
      <protection locked="0"/>
    </xf>
    <xf numFmtId="9" fontId="36" fillId="0" borderId="17" xfId="0" applyNumberFormat="1" applyFont="1" applyBorder="1"/>
    <xf numFmtId="9" fontId="36" fillId="0" borderId="17" xfId="0" applyNumberFormat="1" applyFont="1" applyBorder="1" applyAlignment="1">
      <alignment horizontal="justify"/>
    </xf>
    <xf numFmtId="0" fontId="36" fillId="0" borderId="17" xfId="0" applyFont="1" applyBorder="1" applyAlignment="1">
      <alignment horizontal="justify" vertical="top" wrapText="1"/>
    </xf>
    <xf numFmtId="0" fontId="36" fillId="0" borderId="17" xfId="0" applyFont="1" applyBorder="1" applyAlignment="1">
      <alignment horizontal="justify" vertical="center"/>
    </xf>
    <xf numFmtId="0" fontId="36" fillId="0" borderId="18" xfId="0" applyFont="1" applyBorder="1" applyAlignment="1" applyProtection="1">
      <alignment horizontal="justify"/>
      <protection locked="0"/>
    </xf>
    <xf numFmtId="9" fontId="36" fillId="0" borderId="4" xfId="0" applyNumberFormat="1" applyFont="1" applyBorder="1"/>
    <xf numFmtId="9" fontId="36" fillId="0" borderId="4" xfId="0" applyNumberFormat="1" applyFont="1" applyBorder="1" applyAlignment="1">
      <alignment horizontal="justify"/>
    </xf>
    <xf numFmtId="9" fontId="36" fillId="0" borderId="4" xfId="0" applyNumberFormat="1" applyFont="1" applyBorder="1" applyAlignment="1">
      <alignment horizontal="justify" wrapText="1"/>
    </xf>
    <xf numFmtId="0" fontId="36" fillId="0" borderId="20" xfId="0" applyFont="1" applyBorder="1" applyAlignment="1" applyProtection="1">
      <alignment horizontal="justify"/>
      <protection locked="0"/>
    </xf>
    <xf numFmtId="9" fontId="36" fillId="0" borderId="4" xfId="0" applyNumberFormat="1" applyFont="1" applyBorder="1" applyAlignment="1">
      <alignment horizontal="justify" vertical="center" wrapText="1"/>
    </xf>
    <xf numFmtId="6" fontId="36" fillId="0" borderId="4" xfId="0" applyNumberFormat="1" applyFont="1" applyBorder="1" applyAlignment="1">
      <alignment horizontal="left" indent="1"/>
    </xf>
    <xf numFmtId="9" fontId="36" fillId="0" borderId="4" xfId="0" applyNumberFormat="1" applyFont="1" applyBorder="1" applyAlignment="1">
      <alignment horizontal="center"/>
    </xf>
    <xf numFmtId="9" fontId="36" fillId="0" borderId="11" xfId="0" applyNumberFormat="1" applyFont="1" applyBorder="1" applyAlignment="1">
      <alignment horizontal="left" indent="1"/>
    </xf>
    <xf numFmtId="9" fontId="36" fillId="0" borderId="11" xfId="0" applyNumberFormat="1" applyFont="1" applyBorder="1" applyAlignment="1">
      <alignment horizontal="justify"/>
    </xf>
    <xf numFmtId="9" fontId="36" fillId="0" borderId="11" xfId="0" applyNumberFormat="1" applyFont="1" applyBorder="1" applyAlignment="1">
      <alignment horizontal="justify" vertical="center" wrapText="1"/>
    </xf>
    <xf numFmtId="0" fontId="36" fillId="6" borderId="11" xfId="0" applyFont="1" applyFill="1" applyBorder="1" applyAlignment="1">
      <alignment horizontal="justify" vertical="top" wrapText="1"/>
    </xf>
    <xf numFmtId="6" fontId="36" fillId="0" borderId="11" xfId="0" applyNumberFormat="1" applyFont="1" applyBorder="1" applyAlignment="1">
      <alignment horizontal="left" indent="1"/>
    </xf>
    <xf numFmtId="0" fontId="36" fillId="0" borderId="19" xfId="0" applyFont="1" applyBorder="1" applyAlignment="1" applyProtection="1">
      <alignment horizontal="justify"/>
      <protection locked="0"/>
    </xf>
    <xf numFmtId="0" fontId="36" fillId="0" borderId="17" xfId="0" applyFont="1" applyBorder="1" applyAlignment="1" applyProtection="1">
      <alignment horizontal="justify" wrapText="1"/>
      <protection locked="0"/>
    </xf>
    <xf numFmtId="0" fontId="36" fillId="0" borderId="54" xfId="0" applyFont="1" applyBorder="1" applyProtection="1">
      <protection locked="0"/>
    </xf>
    <xf numFmtId="0" fontId="0" fillId="0" borderId="20" xfId="0" applyBorder="1" applyAlignment="1" applyProtection="1">
      <alignment horizontal="justify"/>
      <protection locked="0"/>
    </xf>
    <xf numFmtId="0" fontId="49" fillId="0" borderId="4" xfId="0" applyFont="1" applyBorder="1" applyAlignment="1">
      <alignment horizontal="justify" vertical="center"/>
    </xf>
    <xf numFmtId="0" fontId="36" fillId="0" borderId="11" xfId="0" applyFont="1" applyBorder="1"/>
    <xf numFmtId="0" fontId="36" fillId="0" borderId="11" xfId="0" applyFont="1" applyBorder="1" applyAlignment="1">
      <alignment horizontal="justify"/>
    </xf>
    <xf numFmtId="0" fontId="49" fillId="6" borderId="17" xfId="4" applyFont="1" applyFill="1" applyBorder="1" applyAlignment="1">
      <alignment horizontal="justify" wrapText="1"/>
    </xf>
    <xf numFmtId="0" fontId="49" fillId="0" borderId="17" xfId="4" applyFont="1" applyBorder="1" applyAlignment="1">
      <alignment horizontal="justify" vertical="center" wrapText="1"/>
    </xf>
    <xf numFmtId="0" fontId="6" fillId="0" borderId="18" xfId="0" applyFont="1" applyBorder="1" applyProtection="1">
      <protection locked="0"/>
    </xf>
    <xf numFmtId="0" fontId="49" fillId="6" borderId="4" xfId="4" applyFont="1" applyFill="1" applyBorder="1" applyAlignment="1">
      <alignment horizontal="justify" wrapText="1"/>
    </xf>
    <xf numFmtId="0" fontId="49" fillId="6" borderId="4" xfId="0" applyFont="1" applyFill="1" applyBorder="1" applyAlignment="1">
      <alignment horizontal="justify" vertical="center" wrapText="1"/>
    </xf>
    <xf numFmtId="0" fontId="49" fillId="0" borderId="4" xfId="4" applyFont="1" applyBorder="1" applyAlignment="1">
      <alignment horizontal="justify" vertical="center" wrapText="1"/>
    </xf>
    <xf numFmtId="0" fontId="49" fillId="0" borderId="4" xfId="4" applyFont="1" applyBorder="1" applyAlignment="1">
      <alignment horizontal="justify" wrapText="1"/>
    </xf>
    <xf numFmtId="0" fontId="36" fillId="6" borderId="4" xfId="0" applyFont="1" applyFill="1" applyBorder="1" applyAlignment="1">
      <alignment horizontal="justify" wrapText="1"/>
    </xf>
    <xf numFmtId="0" fontId="36" fillId="6" borderId="4" xfId="0" applyFont="1" applyFill="1" applyBorder="1" applyAlignment="1">
      <alignment horizontal="justify" vertical="center" wrapText="1"/>
    </xf>
    <xf numFmtId="0" fontId="49" fillId="6" borderId="4" xfId="0" applyFont="1" applyFill="1" applyBorder="1" applyAlignment="1">
      <alignment horizontal="justify"/>
    </xf>
    <xf numFmtId="0" fontId="49" fillId="0" borderId="4" xfId="4" applyFont="1" applyBorder="1" applyAlignment="1">
      <alignment horizontal="justify" vertical="top"/>
    </xf>
    <xf numFmtId="0" fontId="6" fillId="0" borderId="0" xfId="0" applyFont="1" applyAlignment="1" applyProtection="1">
      <alignment vertical="center"/>
      <protection locked="0"/>
    </xf>
    <xf numFmtId="0" fontId="21" fillId="6" borderId="0" xfId="4" applyFont="1" applyFill="1" applyAlignment="1">
      <alignment vertical="center" wrapText="1"/>
    </xf>
    <xf numFmtId="0" fontId="6" fillId="0" borderId="4" xfId="0" applyFont="1" applyBorder="1" applyAlignment="1">
      <alignment horizontal="left" wrapText="1"/>
    </xf>
    <xf numFmtId="0" fontId="6" fillId="0" borderId="4" xfId="0" applyFont="1" applyBorder="1" applyAlignment="1">
      <alignment horizontal="left" vertical="center" wrapText="1"/>
    </xf>
    <xf numFmtId="0" fontId="40" fillId="2" borderId="4" xfId="0" applyFont="1" applyFill="1" applyBorder="1" applyAlignment="1">
      <alignment wrapText="1"/>
    </xf>
    <xf numFmtId="0" fontId="7" fillId="4" borderId="4" xfId="0" applyFont="1" applyFill="1" applyBorder="1" applyAlignment="1">
      <alignment wrapText="1"/>
    </xf>
    <xf numFmtId="0" fontId="6" fillId="0" borderId="0" xfId="0" applyFont="1" applyAlignment="1">
      <alignment wrapText="1"/>
    </xf>
    <xf numFmtId="0" fontId="7" fillId="0" borderId="0" xfId="0" applyFont="1" applyAlignment="1">
      <alignment wrapText="1"/>
    </xf>
    <xf numFmtId="0" fontId="13" fillId="0" borderId="0" xfId="0" applyFont="1" applyAlignment="1">
      <alignment wrapText="1"/>
    </xf>
    <xf numFmtId="9" fontId="6" fillId="0" borderId="0" xfId="0" applyNumberFormat="1" applyFont="1"/>
    <xf numFmtId="0" fontId="7" fillId="5" borderId="0" xfId="0" applyFont="1" applyFill="1" applyAlignment="1">
      <alignment horizontal="center" wrapText="1"/>
    </xf>
    <xf numFmtId="0" fontId="7" fillId="5" borderId="0" xfId="0" applyFont="1" applyFill="1"/>
    <xf numFmtId="0" fontId="40" fillId="4" borderId="4" xfId="0" applyFont="1" applyFill="1" applyBorder="1" applyAlignment="1">
      <alignment horizontal="justify" wrapText="1"/>
    </xf>
    <xf numFmtId="0" fontId="40" fillId="6" borderId="4" xfId="0" applyFont="1" applyFill="1" applyBorder="1" applyAlignment="1">
      <alignment horizontal="justify" wrapText="1"/>
    </xf>
    <xf numFmtId="0" fontId="40" fillId="0" borderId="4" xfId="0" applyFont="1" applyBorder="1" applyAlignment="1">
      <alignment horizontal="justify" wrapText="1"/>
    </xf>
    <xf numFmtId="0" fontId="40" fillId="4" borderId="4" xfId="0" applyFont="1" applyFill="1" applyBorder="1" applyAlignment="1">
      <alignment horizontal="justify" vertical="center" wrapText="1"/>
    </xf>
    <xf numFmtId="9" fontId="36" fillId="0" borderId="18" xfId="2" applyFont="1" applyBorder="1" applyAlignment="1" applyProtection="1">
      <alignment vertical="center"/>
      <protection locked="0"/>
    </xf>
    <xf numFmtId="9" fontId="36" fillId="0" borderId="20" xfId="2" applyFont="1" applyBorder="1" applyProtection="1">
      <protection locked="0"/>
    </xf>
    <xf numFmtId="9" fontId="36" fillId="6" borderId="20" xfId="2" applyFont="1" applyFill="1" applyBorder="1" applyProtection="1">
      <protection locked="0"/>
    </xf>
    <xf numFmtId="0" fontId="53" fillId="4" borderId="4" xfId="0" applyFont="1" applyFill="1" applyBorder="1" applyAlignment="1">
      <alignment horizontal="justify"/>
    </xf>
    <xf numFmtId="10" fontId="53" fillId="4" borderId="4" xfId="0" applyNumberFormat="1" applyFont="1" applyFill="1" applyBorder="1" applyAlignment="1">
      <alignment horizontal="center" vertical="center"/>
    </xf>
    <xf numFmtId="9" fontId="44" fillId="0" borderId="4" xfId="0" applyNumberFormat="1" applyFont="1" applyBorder="1" applyAlignment="1">
      <alignment horizontal="center" vertical="center"/>
    </xf>
    <xf numFmtId="0" fontId="7" fillId="6" borderId="4" xfId="0" applyFont="1" applyFill="1" applyBorder="1" applyAlignment="1">
      <alignment horizontal="justify"/>
    </xf>
    <xf numFmtId="9" fontId="7" fillId="6" borderId="4" xfId="0" applyNumberFormat="1" applyFont="1" applyFill="1" applyBorder="1" applyAlignment="1">
      <alignment horizontal="center" wrapText="1"/>
    </xf>
    <xf numFmtId="0" fontId="2" fillId="0" borderId="4" xfId="0" applyFont="1" applyBorder="1" applyAlignment="1" applyProtection="1">
      <alignment horizontal="center"/>
      <protection locked="0"/>
    </xf>
    <xf numFmtId="0" fontId="2" fillId="0" borderId="4" xfId="0" applyFont="1" applyBorder="1" applyProtection="1">
      <protection locked="0"/>
    </xf>
    <xf numFmtId="9" fontId="2" fillId="0" borderId="4" xfId="2" applyFont="1" applyBorder="1" applyProtection="1">
      <protection locked="0"/>
    </xf>
    <xf numFmtId="0" fontId="4" fillId="0" borderId="4" xfId="0" applyFont="1" applyBorder="1" applyAlignment="1" applyProtection="1">
      <alignment horizontal="left" vertical="center"/>
      <protection locked="0"/>
    </xf>
    <xf numFmtId="0" fontId="4" fillId="0" borderId="4" xfId="0" applyFont="1" applyBorder="1" applyAlignment="1" applyProtection="1">
      <alignment horizontal="left" vertical="center" wrapText="1"/>
      <protection locked="0"/>
    </xf>
    <xf numFmtId="0" fontId="3" fillId="0" borderId="4" xfId="0" applyFont="1" applyBorder="1" applyAlignment="1" applyProtection="1">
      <alignment horizontal="left"/>
      <protection locked="0"/>
    </xf>
    <xf numFmtId="9" fontId="3" fillId="0" borderId="4" xfId="2" applyFont="1" applyFill="1" applyBorder="1" applyAlignment="1" applyProtection="1">
      <alignment horizontal="left"/>
      <protection locked="0"/>
    </xf>
    <xf numFmtId="0" fontId="3" fillId="3" borderId="4" xfId="0" applyFont="1" applyFill="1" applyBorder="1" applyAlignment="1" applyProtection="1">
      <alignment horizontal="center"/>
      <protection locked="0"/>
    </xf>
    <xf numFmtId="9" fontId="3" fillId="3" borderId="4" xfId="2" applyFont="1" applyFill="1" applyBorder="1" applyAlignment="1" applyProtection="1">
      <alignment horizontal="center"/>
      <protection locked="0"/>
    </xf>
    <xf numFmtId="0" fontId="3" fillId="3" borderId="4" xfId="0" applyFont="1" applyFill="1" applyBorder="1" applyAlignment="1" applyProtection="1">
      <alignment horizontal="left" vertical="center" wrapText="1"/>
      <protection locked="0"/>
    </xf>
    <xf numFmtId="0" fontId="3" fillId="2" borderId="4" xfId="0" applyFont="1" applyFill="1" applyBorder="1" applyAlignment="1" applyProtection="1">
      <alignment horizontal="center" vertical="center" wrapText="1"/>
      <protection locked="0"/>
    </xf>
    <xf numFmtId="0" fontId="4" fillId="4" borderId="4" xfId="0" applyFont="1" applyFill="1" applyBorder="1" applyAlignment="1" applyProtection="1">
      <alignment horizontal="center" vertical="center" wrapText="1"/>
      <protection locked="0"/>
    </xf>
    <xf numFmtId="9" fontId="3" fillId="2" borderId="4" xfId="2" applyFont="1" applyFill="1" applyBorder="1" applyAlignment="1" applyProtection="1">
      <alignment horizontal="center" vertical="center" wrapText="1"/>
      <protection locked="0"/>
    </xf>
    <xf numFmtId="0" fontId="4" fillId="4" borderId="4" xfId="0" applyFont="1" applyFill="1" applyBorder="1" applyAlignment="1">
      <alignment vertical="center" wrapText="1"/>
    </xf>
    <xf numFmtId="0" fontId="4" fillId="4" borderId="4" xfId="0" applyFont="1" applyFill="1" applyBorder="1" applyAlignment="1">
      <alignment horizontal="center" vertical="center" wrapText="1"/>
    </xf>
    <xf numFmtId="0" fontId="4" fillId="4" borderId="4" xfId="0" applyFont="1" applyFill="1" applyBorder="1" applyAlignment="1" applyProtection="1">
      <alignment horizontal="left" vertical="center" wrapText="1"/>
      <protection locked="0"/>
    </xf>
    <xf numFmtId="0" fontId="2" fillId="0" borderId="59" xfId="0" applyFont="1" applyBorder="1" applyProtection="1">
      <protection locked="0"/>
    </xf>
    <xf numFmtId="0" fontId="4" fillId="0" borderId="20" xfId="0" applyFont="1" applyBorder="1" applyAlignment="1" applyProtection="1">
      <alignment horizontal="left" vertical="center" wrapText="1"/>
      <protection locked="0"/>
    </xf>
    <xf numFmtId="0" fontId="3" fillId="0" borderId="59" xfId="0" applyFont="1" applyBorder="1" applyAlignment="1" applyProtection="1">
      <alignment horizontal="left"/>
      <protection locked="0"/>
    </xf>
    <xf numFmtId="0" fontId="3" fillId="3" borderId="59" xfId="0" applyFont="1" applyFill="1" applyBorder="1" applyAlignment="1" applyProtection="1">
      <alignment horizontal="center"/>
      <protection locked="0"/>
    </xf>
    <xf numFmtId="0" fontId="3" fillId="3" borderId="20" xfId="0" applyFont="1" applyFill="1" applyBorder="1" applyAlignment="1" applyProtection="1">
      <alignment horizontal="center" vertical="center" wrapText="1"/>
      <protection locked="0"/>
    </xf>
    <xf numFmtId="9" fontId="36" fillId="0" borderId="53" xfId="2" applyFont="1" applyFill="1" applyBorder="1" applyAlignment="1" applyProtection="1">
      <alignment horizontal="center" vertical="center"/>
      <protection locked="0"/>
    </xf>
    <xf numFmtId="164" fontId="23" fillId="0" borderId="4" xfId="1" applyNumberFormat="1" applyFont="1" applyFill="1" applyBorder="1" applyAlignment="1" applyProtection="1">
      <alignment horizontal="center" vertical="center"/>
      <protection locked="0"/>
    </xf>
    <xf numFmtId="1" fontId="22" fillId="0" borderId="4" xfId="2" applyNumberFormat="1" applyFont="1" applyFill="1" applyBorder="1" applyAlignment="1" applyProtection="1">
      <alignment horizontal="center" vertical="center"/>
      <protection locked="0"/>
    </xf>
    <xf numFmtId="0" fontId="0" fillId="0" borderId="26" xfId="0" applyBorder="1" applyAlignment="1" applyProtection="1">
      <alignment horizontal="center" vertical="center" wrapText="1"/>
      <protection locked="0"/>
    </xf>
    <xf numFmtId="0" fontId="36" fillId="0" borderId="56" xfId="0" applyFont="1" applyBorder="1" applyProtection="1">
      <protection locked="0"/>
    </xf>
    <xf numFmtId="0" fontId="22" fillId="0" borderId="17" xfId="0" applyFont="1" applyBorder="1" applyAlignment="1" applyProtection="1">
      <alignment horizontal="justify" vertical="center" wrapText="1"/>
      <protection locked="0"/>
    </xf>
    <xf numFmtId="0" fontId="22" fillId="0" borderId="4" xfId="0" applyFont="1" applyBorder="1" applyAlignment="1" applyProtection="1">
      <alignment horizontal="justify" wrapText="1"/>
      <protection locked="0"/>
    </xf>
    <xf numFmtId="0" fontId="0" fillId="0" borderId="0" xfId="0" applyAlignment="1" applyProtection="1">
      <alignment vertical="center" wrapText="1"/>
      <protection locked="0"/>
    </xf>
    <xf numFmtId="0" fontId="15" fillId="0" borderId="0" xfId="0" applyFont="1" applyAlignment="1" applyProtection="1">
      <alignment horizontal="left" vertical="center" wrapText="1"/>
      <protection locked="0"/>
    </xf>
    <xf numFmtId="0" fontId="16" fillId="3" borderId="8" xfId="0" applyFont="1" applyFill="1" applyBorder="1" applyAlignment="1" applyProtection="1">
      <alignment horizontal="center" vertical="center" wrapText="1"/>
      <protection locked="0"/>
    </xf>
    <xf numFmtId="0" fontId="10" fillId="0" borderId="0" xfId="0" applyFont="1" applyAlignment="1" applyProtection="1">
      <alignment vertical="center" wrapText="1"/>
      <protection locked="0"/>
    </xf>
    <xf numFmtId="0" fontId="0" fillId="0" borderId="0" xfId="0" applyAlignment="1">
      <alignment vertical="center" wrapText="1"/>
    </xf>
    <xf numFmtId="9" fontId="36" fillId="0" borderId="28" xfId="2" applyFont="1" applyFill="1" applyBorder="1" applyAlignment="1" applyProtection="1">
      <alignment vertical="center"/>
      <protection locked="0"/>
    </xf>
    <xf numFmtId="0" fontId="0" fillId="0" borderId="17" xfId="0" applyBorder="1" applyAlignment="1" applyProtection="1">
      <alignment vertical="center" wrapText="1"/>
      <protection locked="0"/>
    </xf>
    <xf numFmtId="9" fontId="22" fillId="0" borderId="23" xfId="2" applyFont="1" applyFill="1" applyBorder="1" applyAlignment="1" applyProtection="1">
      <alignment horizontal="center" vertical="center"/>
      <protection locked="0"/>
    </xf>
    <xf numFmtId="2" fontId="0" fillId="0" borderId="6" xfId="0" applyNumberFormat="1"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11" fillId="0" borderId="3" xfId="0" applyFont="1" applyBorder="1" applyProtection="1">
      <protection locked="0"/>
    </xf>
    <xf numFmtId="0" fontId="11" fillId="0" borderId="30" xfId="0" applyFont="1" applyBorder="1" applyProtection="1">
      <protection locked="0"/>
    </xf>
    <xf numFmtId="0" fontId="11" fillId="0" borderId="30" xfId="0" applyFont="1" applyBorder="1" applyAlignment="1" applyProtection="1">
      <alignment vertical="center" wrapText="1"/>
      <protection locked="0"/>
    </xf>
    <xf numFmtId="0" fontId="10" fillId="0" borderId="30" xfId="0" applyFont="1" applyBorder="1" applyProtection="1">
      <protection locked="0"/>
    </xf>
    <xf numFmtId="9" fontId="36" fillId="0" borderId="21" xfId="2" applyFont="1" applyFill="1" applyBorder="1" applyAlignment="1" applyProtection="1">
      <alignment vertical="center"/>
      <protection locked="0"/>
    </xf>
    <xf numFmtId="0" fontId="10" fillId="0" borderId="14" xfId="0" applyFont="1" applyBorder="1" applyProtection="1">
      <protection locked="0"/>
    </xf>
    <xf numFmtId="164" fontId="0" fillId="0" borderId="4" xfId="1" applyNumberFormat="1" applyFont="1" applyFill="1" applyBorder="1" applyAlignment="1" applyProtection="1">
      <alignment horizontal="center" vertical="center"/>
      <protection locked="0"/>
    </xf>
    <xf numFmtId="164" fontId="0" fillId="0" borderId="17" xfId="1" applyNumberFormat="1" applyFont="1" applyFill="1" applyBorder="1" applyAlignment="1" applyProtection="1">
      <alignment horizontal="center" vertical="center"/>
      <protection locked="0"/>
    </xf>
    <xf numFmtId="164" fontId="0" fillId="0" borderId="54" xfId="1" applyNumberFormat="1" applyFont="1" applyFill="1" applyBorder="1" applyAlignment="1" applyProtection="1">
      <alignment horizontal="center" vertical="center"/>
      <protection locked="0"/>
    </xf>
    <xf numFmtId="164" fontId="23" fillId="0" borderId="4" xfId="1" applyNumberFormat="1" applyFont="1" applyFill="1" applyBorder="1" applyAlignment="1" applyProtection="1">
      <alignment horizontal="center" vertical="center" wrapText="1"/>
      <protection locked="0"/>
    </xf>
    <xf numFmtId="0" fontId="29" fillId="0" borderId="17" xfId="0" applyFont="1" applyBorder="1" applyAlignment="1" applyProtection="1">
      <alignment horizontal="justify" wrapText="1"/>
      <protection locked="0"/>
    </xf>
    <xf numFmtId="0" fontId="29" fillId="6" borderId="4" xfId="0" applyFont="1" applyFill="1" applyBorder="1" applyAlignment="1" applyProtection="1">
      <alignment horizontal="center" vertical="center" wrapText="1"/>
      <protection locked="0"/>
    </xf>
    <xf numFmtId="0" fontId="29" fillId="0" borderId="4" xfId="0" applyFont="1" applyBorder="1" applyAlignment="1" applyProtection="1">
      <alignment horizontal="justify" wrapText="1"/>
      <protection locked="0"/>
    </xf>
    <xf numFmtId="0" fontId="29" fillId="0" borderId="4" xfId="2" applyNumberFormat="1" applyFont="1" applyFill="1" applyBorder="1" applyAlignment="1" applyProtection="1">
      <alignment horizontal="center" vertical="center"/>
      <protection locked="0"/>
    </xf>
    <xf numFmtId="164" fontId="29" fillId="0" borderId="4" xfId="1" applyNumberFormat="1" applyFont="1" applyFill="1" applyBorder="1" applyAlignment="1" applyProtection="1">
      <alignment horizontal="center" vertical="center"/>
      <protection locked="0"/>
    </xf>
    <xf numFmtId="1" fontId="22" fillId="0" borderId="26" xfId="2" applyNumberFormat="1" applyFont="1" applyFill="1" applyBorder="1" applyAlignment="1" applyProtection="1">
      <alignment horizontal="center" vertical="center"/>
      <protection locked="0"/>
    </xf>
    <xf numFmtId="164" fontId="33" fillId="0" borderId="4" xfId="1" applyNumberFormat="1" applyFont="1" applyFill="1" applyBorder="1" applyAlignment="1" applyProtection="1">
      <alignment horizontal="center" vertical="center"/>
      <protection locked="0"/>
    </xf>
    <xf numFmtId="0" fontId="33" fillId="0" borderId="4" xfId="2" applyNumberFormat="1" applyFont="1" applyFill="1" applyBorder="1" applyAlignment="1" applyProtection="1">
      <alignment horizontal="center" vertical="center" wrapText="1"/>
      <protection locked="0"/>
    </xf>
    <xf numFmtId="0" fontId="33" fillId="0" borderId="4" xfId="8" quotePrefix="1" applyFont="1" applyBorder="1" applyAlignment="1">
      <alignment horizontal="justify" vertical="center" wrapText="1"/>
    </xf>
    <xf numFmtId="0" fontId="33" fillId="0" borderId="11" xfId="8" quotePrefix="1" applyFont="1" applyBorder="1" applyAlignment="1">
      <alignment horizontal="justify" vertical="center" wrapText="1"/>
    </xf>
    <xf numFmtId="0" fontId="0" fillId="0" borderId="0" xfId="0" applyAlignment="1">
      <alignment horizontal="center"/>
    </xf>
    <xf numFmtId="0" fontId="29" fillId="0" borderId="4" xfId="2" applyNumberFormat="1" applyFont="1" applyBorder="1" applyAlignment="1" applyProtection="1">
      <alignment horizontal="center" vertical="center"/>
    </xf>
    <xf numFmtId="9" fontId="29" fillId="0" borderId="4" xfId="0" applyNumberFormat="1" applyFont="1" applyBorder="1" applyAlignment="1">
      <alignment horizontal="center" vertical="center"/>
    </xf>
    <xf numFmtId="9" fontId="0" fillId="0" borderId="4" xfId="0" applyNumberFormat="1" applyBorder="1" applyAlignment="1" applyProtection="1">
      <alignment horizontal="center"/>
      <protection locked="0"/>
    </xf>
    <xf numFmtId="0" fontId="0" fillId="0" borderId="4" xfId="0" applyBorder="1" applyAlignment="1" applyProtection="1">
      <alignment horizontal="center" wrapText="1"/>
      <protection locked="0"/>
    </xf>
    <xf numFmtId="0" fontId="0" fillId="0" borderId="20" xfId="0" applyBorder="1" applyAlignment="1" applyProtection="1">
      <alignment horizontal="center" wrapText="1"/>
      <protection locked="0"/>
    </xf>
    <xf numFmtId="9" fontId="10" fillId="0" borderId="4" xfId="0" applyNumberFormat="1" applyFont="1" applyBorder="1" applyAlignment="1" applyProtection="1">
      <alignment horizontal="right" vertical="center"/>
      <protection locked="0"/>
    </xf>
    <xf numFmtId="1" fontId="10" fillId="0" borderId="4" xfId="0" applyNumberFormat="1" applyFont="1" applyBorder="1" applyAlignment="1" applyProtection="1">
      <alignment vertical="center"/>
      <protection locked="0"/>
    </xf>
    <xf numFmtId="9" fontId="10" fillId="0" borderId="4" xfId="2" applyFont="1" applyFill="1" applyBorder="1" applyAlignment="1" applyProtection="1">
      <alignment horizontal="right" vertical="center"/>
      <protection locked="0"/>
    </xf>
    <xf numFmtId="0" fontId="10" fillId="0" borderId="4" xfId="2" applyNumberFormat="1" applyFont="1" applyFill="1" applyBorder="1" applyAlignment="1" applyProtection="1">
      <alignment horizontal="center" vertical="center"/>
      <protection locked="0"/>
    </xf>
    <xf numFmtId="9" fontId="10" fillId="0" borderId="4" xfId="0" applyNumberFormat="1" applyFont="1" applyBorder="1" applyAlignment="1">
      <alignment horizontal="right" vertical="center"/>
    </xf>
    <xf numFmtId="3" fontId="10" fillId="6" borderId="4" xfId="2" applyNumberFormat="1" applyFont="1" applyFill="1" applyBorder="1" applyAlignment="1" applyProtection="1">
      <alignment horizontal="right" vertical="center"/>
      <protection locked="0"/>
    </xf>
    <xf numFmtId="9" fontId="10" fillId="0" borderId="17" xfId="2" applyFont="1" applyFill="1" applyBorder="1" applyAlignment="1" applyProtection="1">
      <alignment horizontal="right" vertical="center"/>
      <protection locked="0"/>
    </xf>
    <xf numFmtId="0" fontId="10" fillId="0" borderId="0" xfId="0" applyFont="1" applyAlignment="1" applyProtection="1">
      <alignment horizontal="center" vertical="center" wrapText="1"/>
      <protection locked="0"/>
    </xf>
    <xf numFmtId="0" fontId="10" fillId="0" borderId="17" xfId="2" applyNumberFormat="1" applyFont="1" applyFill="1" applyBorder="1" applyAlignment="1" applyProtection="1">
      <alignment horizontal="center" vertical="center"/>
      <protection locked="0"/>
    </xf>
    <xf numFmtId="9" fontId="10" fillId="0" borderId="4" xfId="2" applyFont="1" applyFill="1" applyBorder="1" applyAlignment="1" applyProtection="1">
      <alignment horizontal="center" vertical="center"/>
      <protection locked="0"/>
    </xf>
    <xf numFmtId="0" fontId="10" fillId="6" borderId="4" xfId="2" applyNumberFormat="1" applyFont="1" applyFill="1" applyBorder="1" applyAlignment="1" applyProtection="1">
      <alignment horizontal="center" vertical="center"/>
      <protection locked="0"/>
    </xf>
    <xf numFmtId="9" fontId="10" fillId="0" borderId="41" xfId="2" applyFont="1" applyFill="1" applyBorder="1" applyAlignment="1" applyProtection="1">
      <alignment horizontal="center" vertical="center"/>
      <protection locked="0"/>
    </xf>
    <xf numFmtId="0" fontId="10" fillId="0" borderId="0" xfId="0" applyFont="1" applyAlignment="1" applyProtection="1">
      <alignment horizontal="center" vertical="center"/>
      <protection locked="0"/>
    </xf>
    <xf numFmtId="3" fontId="36" fillId="0" borderId="4" xfId="0" applyNumberFormat="1" applyFont="1" applyBorder="1" applyAlignment="1" applyProtection="1">
      <alignment horizontal="center" vertical="center"/>
      <protection locked="0"/>
    </xf>
    <xf numFmtId="0" fontId="35" fillId="0" borderId="4" xfId="2" applyNumberFormat="1" applyFont="1" applyBorder="1" applyAlignment="1" applyProtection="1">
      <alignment horizontal="center" vertical="center"/>
    </xf>
    <xf numFmtId="0" fontId="17" fillId="0" borderId="26" xfId="4" applyFont="1" applyBorder="1" applyAlignment="1">
      <alignment vertical="center" wrapText="1"/>
    </xf>
    <xf numFmtId="0" fontId="2" fillId="0" borderId="0" xfId="0" applyFont="1" applyAlignment="1" applyProtection="1">
      <alignment wrapText="1"/>
      <protection locked="0"/>
    </xf>
    <xf numFmtId="0" fontId="2" fillId="0" borderId="4" xfId="0" applyFont="1" applyBorder="1" applyAlignment="1" applyProtection="1">
      <alignment wrapText="1"/>
      <protection locked="0"/>
    </xf>
    <xf numFmtId="0" fontId="3" fillId="0" borderId="4" xfId="0" applyFont="1" applyBorder="1" applyAlignment="1" applyProtection="1">
      <alignment horizontal="left" wrapText="1"/>
      <protection locked="0"/>
    </xf>
    <xf numFmtId="0" fontId="3" fillId="3" borderId="4" xfId="0" applyFont="1" applyFill="1" applyBorder="1" applyAlignment="1" applyProtection="1">
      <alignment horizontal="center" wrapText="1"/>
      <protection locked="0"/>
    </xf>
    <xf numFmtId="9" fontId="44" fillId="0" borderId="4" xfId="0" applyNumberFormat="1" applyFont="1" applyBorder="1" applyAlignment="1">
      <alignment vertical="center"/>
    </xf>
    <xf numFmtId="0" fontId="44" fillId="0" borderId="4" xfId="0" applyFont="1" applyBorder="1" applyAlignment="1">
      <alignment vertical="center"/>
    </xf>
    <xf numFmtId="9" fontId="6" fillId="4" borderId="4" xfId="0" applyNumberFormat="1" applyFont="1" applyFill="1" applyBorder="1"/>
    <xf numFmtId="1" fontId="36" fillId="0" borderId="17" xfId="0" applyNumberFormat="1" applyFont="1" applyBorder="1" applyAlignment="1" applyProtection="1">
      <alignment horizontal="center" vertical="center"/>
      <protection locked="0"/>
    </xf>
    <xf numFmtId="1" fontId="36" fillId="0" borderId="11" xfId="0" applyNumberFormat="1" applyFont="1" applyBorder="1" applyAlignment="1" applyProtection="1">
      <alignment horizontal="center" vertical="center"/>
      <protection locked="0"/>
    </xf>
    <xf numFmtId="0" fontId="47" fillId="0" borderId="17" xfId="0" applyFont="1" applyBorder="1" applyAlignment="1">
      <alignment horizontal="center" vertical="center"/>
    </xf>
    <xf numFmtId="0" fontId="40" fillId="6" borderId="4" xfId="0" applyFont="1" applyFill="1" applyBorder="1" applyAlignment="1">
      <alignment wrapText="1"/>
    </xf>
    <xf numFmtId="0" fontId="40" fillId="6" borderId="53" xfId="0" applyFont="1" applyFill="1" applyBorder="1" applyAlignment="1">
      <alignment horizontal="justify" wrapText="1"/>
    </xf>
    <xf numFmtId="0" fontId="22" fillId="0" borderId="0" xfId="0" applyFont="1"/>
    <xf numFmtId="0" fontId="3" fillId="0" borderId="55" xfId="0" applyFont="1" applyBorder="1" applyAlignment="1" applyProtection="1">
      <alignment horizontal="center" vertical="center" wrapText="1"/>
      <protection locked="0"/>
    </xf>
    <xf numFmtId="0" fontId="3" fillId="0" borderId="53" xfId="0" applyFont="1" applyBorder="1" applyAlignment="1" applyProtection="1">
      <alignment horizontal="center" vertical="center" wrapText="1"/>
      <protection locked="0"/>
    </xf>
    <xf numFmtId="9" fontId="3" fillId="0" borderId="53" xfId="2" applyFont="1" applyFill="1" applyBorder="1" applyAlignment="1" applyProtection="1">
      <alignment horizontal="center" vertical="center" wrapText="1"/>
      <protection locked="0"/>
    </xf>
    <xf numFmtId="0" fontId="4" fillId="0" borderId="53" xfId="0" applyFont="1" applyBorder="1" applyAlignment="1" applyProtection="1">
      <alignment horizontal="center" vertical="center" wrapText="1"/>
      <protection locked="0"/>
    </xf>
    <xf numFmtId="0" fontId="4" fillId="0" borderId="53" xfId="0" applyFont="1" applyBorder="1" applyAlignment="1">
      <alignment vertical="center" wrapText="1"/>
    </xf>
    <xf numFmtId="0" fontId="4" fillId="0" borderId="53" xfId="0" applyFont="1" applyBorder="1" applyAlignment="1">
      <alignment horizontal="center" vertical="center" wrapText="1"/>
    </xf>
    <xf numFmtId="0" fontId="4" fillId="0" borderId="53" xfId="0" applyFont="1" applyBorder="1" applyAlignment="1" applyProtection="1">
      <alignment horizontal="left" vertical="center" wrapText="1"/>
      <protection locked="0"/>
    </xf>
    <xf numFmtId="0" fontId="4" fillId="0" borderId="56" xfId="0" applyFont="1" applyBorder="1" applyAlignment="1" applyProtection="1">
      <alignment horizontal="center" vertical="center" wrapText="1"/>
      <protection locked="0"/>
    </xf>
    <xf numFmtId="9" fontId="45" fillId="0" borderId="17" xfId="0" applyNumberFormat="1" applyFont="1" applyBorder="1" applyAlignment="1" applyProtection="1">
      <alignment horizontal="center" vertical="center"/>
      <protection locked="0"/>
    </xf>
    <xf numFmtId="44" fontId="46" fillId="0" borderId="17" xfId="1" applyFont="1" applyFill="1" applyBorder="1" applyAlignment="1" applyProtection="1">
      <alignment wrapText="1"/>
      <protection locked="0"/>
    </xf>
    <xf numFmtId="0" fontId="46" fillId="0" borderId="17" xfId="0" applyFont="1" applyBorder="1" applyProtection="1">
      <protection locked="0"/>
    </xf>
    <xf numFmtId="9" fontId="45" fillId="0" borderId="17" xfId="2" applyFont="1" applyFill="1" applyBorder="1" applyAlignment="1" applyProtection="1">
      <alignment horizontal="center" vertical="center"/>
      <protection locked="0"/>
    </xf>
    <xf numFmtId="0" fontId="46" fillId="0" borderId="17" xfId="2" applyNumberFormat="1" applyFont="1" applyBorder="1" applyAlignment="1" applyProtection="1">
      <alignment horizontal="center" vertical="center"/>
    </xf>
    <xf numFmtId="9" fontId="46" fillId="0" borderId="17" xfId="2" applyFont="1" applyBorder="1" applyAlignment="1" applyProtection="1">
      <alignment horizontal="center" vertical="center"/>
    </xf>
    <xf numFmtId="0" fontId="45" fillId="0" borderId="17" xfId="0" applyFont="1" applyBorder="1" applyProtection="1">
      <protection locked="0"/>
    </xf>
    <xf numFmtId="0" fontId="45" fillId="0" borderId="18" xfId="0" applyFont="1" applyBorder="1" applyAlignment="1" applyProtection="1">
      <alignment horizontal="justify" vertical="center" wrapText="1"/>
      <protection locked="0"/>
    </xf>
    <xf numFmtId="0" fontId="43" fillId="6" borderId="17" xfId="0" applyFont="1" applyFill="1" applyBorder="1" applyAlignment="1" applyProtection="1">
      <alignment horizontal="justify" vertical="center" wrapText="1"/>
      <protection locked="0"/>
    </xf>
    <xf numFmtId="0" fontId="43" fillId="6" borderId="4" xfId="0" applyFont="1" applyFill="1" applyBorder="1" applyAlignment="1" applyProtection="1">
      <alignment horizontal="justify" vertical="center" wrapText="1"/>
      <protection locked="0"/>
    </xf>
    <xf numFmtId="9" fontId="55" fillId="0" borderId="4" xfId="0" applyNumberFormat="1" applyFont="1" applyBorder="1" applyAlignment="1">
      <alignment horizontal="center" vertical="center"/>
    </xf>
    <xf numFmtId="9" fontId="55" fillId="6" borderId="4" xfId="0" applyNumberFormat="1" applyFont="1" applyFill="1" applyBorder="1" applyAlignment="1">
      <alignment horizontal="center" vertical="center"/>
    </xf>
    <xf numFmtId="0" fontId="45" fillId="6" borderId="4" xfId="0" applyFont="1" applyFill="1" applyBorder="1" applyAlignment="1">
      <alignment horizontal="center"/>
    </xf>
    <xf numFmtId="9" fontId="45" fillId="6" borderId="4" xfId="2" applyFont="1" applyFill="1" applyBorder="1" applyAlignment="1" applyProtection="1">
      <alignment horizontal="center" vertical="center"/>
      <protection locked="0"/>
    </xf>
    <xf numFmtId="9" fontId="45" fillId="6" borderId="4" xfId="2" applyFont="1" applyFill="1" applyBorder="1" applyAlignment="1" applyProtection="1">
      <alignment horizontal="center" vertical="center" wrapText="1"/>
      <protection locked="0"/>
    </xf>
    <xf numFmtId="44" fontId="46" fillId="0" borderId="4" xfId="1" applyFont="1" applyBorder="1" applyAlignment="1" applyProtection="1">
      <alignment horizontal="right"/>
      <protection locked="0"/>
    </xf>
    <xf numFmtId="9" fontId="2" fillId="0" borderId="0" xfId="0" applyNumberFormat="1" applyFont="1" applyProtection="1">
      <protection locked="0"/>
    </xf>
    <xf numFmtId="0" fontId="43" fillId="0" borderId="17" xfId="0" applyFont="1" applyBorder="1" applyAlignment="1" applyProtection="1">
      <alignment horizontal="justify" vertical="center" wrapText="1"/>
      <protection locked="0"/>
    </xf>
    <xf numFmtId="0" fontId="43" fillId="0" borderId="17" xfId="0" applyFont="1" applyBorder="1" applyAlignment="1">
      <alignment horizontal="justify" vertical="center" wrapText="1"/>
    </xf>
    <xf numFmtId="0" fontId="45" fillId="0" borderId="0" xfId="0" applyFont="1"/>
    <xf numFmtId="0" fontId="43" fillId="6" borderId="4" xfId="0" applyFont="1" applyFill="1" applyBorder="1" applyAlignment="1">
      <alignment horizontal="justify" vertical="center" wrapText="1"/>
    </xf>
    <xf numFmtId="0" fontId="43" fillId="0" borderId="4" xfId="0" applyFont="1" applyBorder="1" applyAlignment="1">
      <alignment horizontal="justify" vertical="center" wrapText="1"/>
    </xf>
    <xf numFmtId="0" fontId="43" fillId="0" borderId="4" xfId="0" applyFont="1" applyBorder="1" applyAlignment="1" applyProtection="1">
      <alignment vertical="center" wrapText="1"/>
      <protection locked="0"/>
    </xf>
    <xf numFmtId="0" fontId="43" fillId="6" borderId="4" xfId="0" applyFont="1" applyFill="1" applyBorder="1" applyAlignment="1" applyProtection="1">
      <alignment vertical="center" wrapText="1"/>
      <protection locked="0"/>
    </xf>
    <xf numFmtId="0" fontId="44" fillId="6" borderId="4" xfId="0" applyFont="1" applyFill="1" applyBorder="1" applyAlignment="1">
      <alignment horizontal="justify" wrapText="1"/>
    </xf>
    <xf numFmtId="0" fontId="44" fillId="0" borderId="4" xfId="0" applyFont="1" applyBorder="1" applyAlignment="1">
      <alignment horizontal="justify"/>
    </xf>
    <xf numFmtId="0" fontId="43" fillId="6" borderId="4" xfId="0" applyFont="1" applyFill="1" applyBorder="1" applyAlignment="1">
      <alignment wrapText="1"/>
    </xf>
    <xf numFmtId="0" fontId="45" fillId="0" borderId="4" xfId="0" applyFont="1" applyBorder="1" applyAlignment="1" applyProtection="1">
      <alignment horizontal="center" vertical="center"/>
      <protection locked="0"/>
    </xf>
    <xf numFmtId="0" fontId="45" fillId="0" borderId="4" xfId="0" applyFont="1" applyBorder="1" applyAlignment="1" applyProtection="1">
      <alignment vertical="center"/>
      <protection locked="0"/>
    </xf>
    <xf numFmtId="0" fontId="43" fillId="0" borderId="4" xfId="0" applyFont="1" applyBorder="1"/>
    <xf numFmtId="9" fontId="45" fillId="0" borderId="28" xfId="0" applyNumberFormat="1" applyFont="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6" fillId="0" borderId="4" xfId="0" applyFont="1" applyBorder="1" applyAlignment="1">
      <alignment horizontal="center"/>
    </xf>
    <xf numFmtId="0" fontId="7" fillId="5" borderId="4" xfId="0" applyFont="1" applyFill="1" applyBorder="1" applyAlignment="1">
      <alignment horizontal="center"/>
    </xf>
    <xf numFmtId="9" fontId="7" fillId="6" borderId="4" xfId="0" applyNumberFormat="1" applyFont="1" applyFill="1" applyBorder="1" applyAlignment="1">
      <alignment horizontal="center"/>
    </xf>
    <xf numFmtId="0" fontId="6" fillId="0" borderId="5" xfId="0" applyFont="1" applyBorder="1" applyAlignment="1">
      <alignment horizontal="center"/>
    </xf>
    <xf numFmtId="0" fontId="53" fillId="4" borderId="5" xfId="0" applyFont="1" applyFill="1" applyBorder="1" applyAlignment="1">
      <alignment horizontal="center"/>
    </xf>
    <xf numFmtId="0" fontId="40" fillId="6" borderId="0" xfId="0" applyFont="1" applyFill="1" applyAlignment="1">
      <alignment wrapText="1"/>
    </xf>
    <xf numFmtId="0" fontId="6" fillId="4" borderId="4" xfId="0" applyFont="1" applyFill="1" applyBorder="1" applyAlignment="1">
      <alignment horizontal="justify"/>
    </xf>
    <xf numFmtId="9" fontId="2" fillId="0" borderId="17" xfId="0" applyNumberFormat="1" applyFont="1" applyBorder="1" applyAlignment="1" applyProtection="1">
      <alignment horizontal="center" vertical="center"/>
      <protection locked="0"/>
    </xf>
    <xf numFmtId="9" fontId="2" fillId="0" borderId="54" xfId="2" applyFont="1" applyFill="1" applyBorder="1" applyAlignment="1" applyProtection="1">
      <alignment horizontal="center" vertical="center"/>
      <protection locked="0"/>
    </xf>
    <xf numFmtId="9" fontId="2" fillId="0" borderId="54" xfId="2" applyFont="1" applyFill="1" applyBorder="1" applyAlignment="1" applyProtection="1">
      <alignment horizontal="center" vertical="center" wrapText="1"/>
      <protection locked="0"/>
    </xf>
    <xf numFmtId="9" fontId="2" fillId="0" borderId="4" xfId="0" applyNumberFormat="1" applyFont="1" applyBorder="1" applyAlignment="1" applyProtection="1">
      <alignment horizontal="center" vertical="center"/>
      <protection locked="0"/>
    </xf>
    <xf numFmtId="9" fontId="2" fillId="0" borderId="4" xfId="2" applyFont="1" applyFill="1" applyBorder="1" applyAlignment="1" applyProtection="1">
      <alignment horizontal="center" vertical="center" wrapText="1"/>
      <protection locked="0"/>
    </xf>
    <xf numFmtId="9" fontId="2" fillId="0" borderId="4" xfId="2" applyFont="1" applyFill="1" applyBorder="1" applyAlignment="1" applyProtection="1">
      <alignment horizontal="center" vertical="center"/>
      <protection locked="0"/>
    </xf>
    <xf numFmtId="9" fontId="2" fillId="6" borderId="4" xfId="2" applyFont="1" applyFill="1" applyBorder="1" applyAlignment="1" applyProtection="1">
      <alignment horizontal="center" vertical="center" wrapText="1"/>
      <protection locked="0"/>
    </xf>
    <xf numFmtId="9" fontId="2" fillId="0" borderId="53" xfId="2" applyFont="1" applyFill="1" applyBorder="1" applyAlignment="1" applyProtection="1">
      <alignment horizontal="center" vertical="center" wrapText="1"/>
      <protection locked="0"/>
    </xf>
    <xf numFmtId="1" fontId="36" fillId="0" borderId="4" xfId="2" applyNumberFormat="1" applyFont="1" applyBorder="1" applyAlignment="1" applyProtection="1">
      <alignment horizontal="center" vertical="center"/>
      <protection locked="0"/>
    </xf>
    <xf numFmtId="0" fontId="0" fillId="0" borderId="53" xfId="0" applyBorder="1" applyAlignment="1" applyProtection="1">
      <alignment horizontal="center" vertical="center"/>
      <protection locked="0"/>
    </xf>
    <xf numFmtId="0" fontId="10" fillId="0" borderId="4" xfId="0" applyFont="1" applyBorder="1" applyAlignment="1" applyProtection="1">
      <alignment vertical="center"/>
      <protection locked="0"/>
    </xf>
    <xf numFmtId="0" fontId="10" fillId="0" borderId="4" xfId="0" applyFont="1" applyBorder="1" applyAlignment="1" applyProtection="1">
      <alignment horizontal="center" vertical="center"/>
      <protection locked="0"/>
    </xf>
    <xf numFmtId="3" fontId="10" fillId="0" borderId="4" xfId="0" applyNumberFormat="1" applyFont="1" applyBorder="1" applyAlignment="1" applyProtection="1">
      <alignment vertical="center"/>
      <protection locked="0"/>
    </xf>
    <xf numFmtId="0" fontId="10" fillId="0" borderId="0" xfId="0" applyFont="1" applyAlignment="1" applyProtection="1">
      <alignment horizontal="right" vertical="center" wrapText="1"/>
      <protection locked="0"/>
    </xf>
    <xf numFmtId="9" fontId="10" fillId="0" borderId="23" xfId="2" applyFont="1" applyFill="1" applyBorder="1" applyAlignment="1" applyProtection="1">
      <alignment horizontal="center" vertical="center"/>
      <protection locked="0"/>
    </xf>
    <xf numFmtId="0" fontId="10" fillId="0" borderId="23" xfId="2" applyNumberFormat="1" applyFont="1" applyFill="1" applyBorder="1" applyAlignment="1" applyProtection="1">
      <alignment horizontal="center" vertical="center"/>
      <protection locked="0"/>
    </xf>
    <xf numFmtId="9" fontId="10" fillId="0" borderId="70" xfId="2" applyFont="1" applyFill="1" applyBorder="1" applyAlignment="1" applyProtection="1">
      <alignment horizontal="center" vertical="center"/>
      <protection locked="0"/>
    </xf>
    <xf numFmtId="8" fontId="0" fillId="0" borderId="17" xfId="0" applyNumberFormat="1" applyBorder="1" applyAlignment="1" applyProtection="1">
      <alignment vertical="center"/>
      <protection locked="0"/>
    </xf>
    <xf numFmtId="0" fontId="0" fillId="0" borderId="17" xfId="2" applyNumberFormat="1" applyFont="1" applyFill="1" applyBorder="1" applyAlignment="1" applyProtection="1">
      <alignment horizontal="center" vertical="center"/>
      <protection locked="0"/>
    </xf>
    <xf numFmtId="0" fontId="0" fillId="0" borderId="54" xfId="2" applyNumberFormat="1" applyFont="1" applyFill="1" applyBorder="1" applyAlignment="1" applyProtection="1">
      <alignment horizontal="center" vertical="center"/>
      <protection locked="0"/>
    </xf>
    <xf numFmtId="44" fontId="36" fillId="6" borderId="17" xfId="1" applyFont="1" applyFill="1" applyBorder="1" applyAlignment="1" applyProtection="1">
      <alignment vertical="center"/>
      <protection locked="0"/>
    </xf>
    <xf numFmtId="8" fontId="36" fillId="0" borderId="17" xfId="1" applyNumberFormat="1" applyFont="1" applyBorder="1" applyAlignment="1" applyProtection="1">
      <alignment vertical="center"/>
      <protection locked="0"/>
    </xf>
    <xf numFmtId="9" fontId="2" fillId="0" borderId="4" xfId="0" applyNumberFormat="1" applyFont="1" applyBorder="1" applyAlignment="1">
      <alignment horizontal="center" vertical="center"/>
    </xf>
    <xf numFmtId="0" fontId="2" fillId="0" borderId="4" xfId="0" applyFont="1" applyBorder="1" applyAlignment="1">
      <alignment horizontal="center" vertical="center"/>
    </xf>
    <xf numFmtId="0" fontId="2" fillId="0" borderId="11" xfId="0" applyFont="1" applyBorder="1" applyAlignment="1">
      <alignment horizontal="center" vertical="center"/>
    </xf>
    <xf numFmtId="9" fontId="36" fillId="0" borderId="54" xfId="2" applyFont="1" applyFill="1" applyBorder="1" applyAlignment="1" applyProtection="1">
      <alignment horizontal="center" vertical="center"/>
      <protection locked="0"/>
    </xf>
    <xf numFmtId="9" fontId="36" fillId="0" borderId="28" xfId="2" applyFont="1" applyFill="1" applyBorder="1" applyAlignment="1" applyProtection="1">
      <alignment horizontal="center" vertical="center"/>
      <protection locked="0"/>
    </xf>
    <xf numFmtId="0" fontId="37" fillId="0" borderId="4" xfId="0" applyFont="1" applyBorder="1" applyAlignment="1">
      <alignment horizontal="justify" vertical="center"/>
    </xf>
    <xf numFmtId="0" fontId="37" fillId="0" borderId="4" xfId="0" applyFont="1" applyBorder="1" applyAlignment="1">
      <alignment horizontal="justify"/>
    </xf>
    <xf numFmtId="0" fontId="37" fillId="6" borderId="4" xfId="0" applyFont="1" applyFill="1" applyBorder="1" applyAlignment="1">
      <alignment horizontal="justify" vertical="center" wrapText="1"/>
    </xf>
    <xf numFmtId="9" fontId="37" fillId="0" borderId="4" xfId="0" applyNumberFormat="1" applyFont="1" applyBorder="1" applyAlignment="1">
      <alignment horizontal="center" vertical="center"/>
    </xf>
    <xf numFmtId="0" fontId="37" fillId="6" borderId="4" xfId="0" applyFont="1" applyFill="1" applyBorder="1" applyAlignment="1">
      <alignment horizontal="justify" vertical="center"/>
    </xf>
    <xf numFmtId="0" fontId="37" fillId="6" borderId="17" xfId="0" applyFont="1" applyFill="1" applyBorder="1" applyAlignment="1">
      <alignment horizontal="justify" vertical="center"/>
    </xf>
    <xf numFmtId="0" fontId="0" fillId="0" borderId="20" xfId="0" applyBorder="1"/>
    <xf numFmtId="0" fontId="37" fillId="0" borderId="11" xfId="0" applyFont="1" applyBorder="1" applyAlignment="1">
      <alignment horizontal="justify" vertical="center"/>
    </xf>
    <xf numFmtId="9" fontId="36" fillId="0" borderId="54" xfId="2" applyFont="1" applyFill="1" applyBorder="1" applyAlignment="1" applyProtection="1">
      <alignment vertical="center"/>
      <protection locked="0"/>
    </xf>
    <xf numFmtId="0" fontId="0" fillId="0" borderId="54" xfId="0" applyBorder="1" applyProtection="1">
      <protection locked="0"/>
    </xf>
    <xf numFmtId="0" fontId="0" fillId="0" borderId="28" xfId="2" applyNumberFormat="1" applyFont="1" applyFill="1" applyBorder="1" applyAlignment="1" applyProtection="1">
      <alignment vertical="center"/>
      <protection locked="0"/>
    </xf>
    <xf numFmtId="0" fontId="0" fillId="0" borderId="4" xfId="2" applyNumberFormat="1" applyFont="1" applyFill="1" applyBorder="1" applyAlignment="1" applyProtection="1">
      <alignment vertical="center"/>
      <protection locked="0"/>
    </xf>
    <xf numFmtId="0" fontId="0" fillId="0" borderId="0" xfId="0" applyAlignment="1">
      <alignment horizontal="center" vertical="center"/>
    </xf>
    <xf numFmtId="164" fontId="37" fillId="6" borderId="4" xfId="1" applyNumberFormat="1" applyFont="1" applyFill="1" applyBorder="1" applyAlignment="1">
      <alignment horizontal="center" vertical="center"/>
    </xf>
    <xf numFmtId="9" fontId="36" fillId="6" borderId="15" xfId="0" applyNumberFormat="1" applyFont="1" applyFill="1" applyBorder="1" applyAlignment="1" applyProtection="1">
      <alignment horizontal="center" vertical="center"/>
      <protection locked="0"/>
    </xf>
    <xf numFmtId="9" fontId="9" fillId="6" borderId="4" xfId="0" applyNumberFormat="1" applyFont="1" applyFill="1" applyBorder="1" applyAlignment="1">
      <alignment horizontal="center"/>
    </xf>
    <xf numFmtId="9" fontId="6" fillId="6" borderId="4" xfId="0" applyNumberFormat="1" applyFont="1" applyFill="1" applyBorder="1" applyAlignment="1">
      <alignment horizontal="center" vertical="center"/>
    </xf>
    <xf numFmtId="0" fontId="15" fillId="0" borderId="0" xfId="0" applyFont="1" applyAlignment="1" applyProtection="1">
      <alignment horizontal="center" vertical="center"/>
      <protection locked="0"/>
    </xf>
    <xf numFmtId="44" fontId="0" fillId="0" borderId="4" xfId="1" applyFont="1" applyBorder="1" applyAlignment="1">
      <alignment horizontal="center" vertical="center"/>
    </xf>
    <xf numFmtId="0" fontId="18" fillId="0" borderId="0" xfId="0" applyFont="1" applyAlignment="1" applyProtection="1">
      <alignment horizontal="left" vertical="center" wrapText="1"/>
      <protection locked="0"/>
    </xf>
    <xf numFmtId="0" fontId="49" fillId="6" borderId="4" xfId="4" applyFont="1" applyFill="1" applyBorder="1" applyAlignment="1">
      <alignment horizontal="left" wrapText="1"/>
    </xf>
    <xf numFmtId="0" fontId="49" fillId="6" borderId="4" xfId="0" applyFont="1" applyFill="1" applyBorder="1" applyAlignment="1" applyProtection="1">
      <alignment horizontal="left" vertical="center" wrapText="1"/>
      <protection locked="0"/>
    </xf>
    <xf numFmtId="0" fontId="41" fillId="2" borderId="12" xfId="0" applyFont="1" applyFill="1" applyBorder="1" applyAlignment="1" applyProtection="1">
      <alignment horizontal="center" vertical="center" wrapText="1"/>
      <protection locked="0"/>
    </xf>
    <xf numFmtId="0" fontId="41" fillId="2" borderId="62" xfId="0" applyFont="1" applyFill="1" applyBorder="1" applyAlignment="1" applyProtection="1">
      <alignment horizontal="center" vertical="center" wrapText="1"/>
      <protection locked="0"/>
    </xf>
    <xf numFmtId="0" fontId="0" fillId="0" borderId="4" xfId="0" applyBorder="1" applyAlignment="1">
      <alignment horizontal="left" vertical="center" wrapText="1"/>
    </xf>
    <xf numFmtId="0" fontId="0" fillId="0" borderId="4" xfId="0" applyBorder="1" applyAlignment="1">
      <alignment horizontal="justify" vertical="center" wrapText="1"/>
    </xf>
    <xf numFmtId="9" fontId="36" fillId="0" borderId="28" xfId="0" applyNumberFormat="1" applyFont="1" applyBorder="1" applyAlignment="1">
      <alignment horizontal="center" vertical="center"/>
    </xf>
    <xf numFmtId="0" fontId="43" fillId="0" borderId="4" xfId="0" applyFont="1" applyBorder="1" applyAlignment="1">
      <alignment horizontal="center" vertical="center" wrapText="1"/>
    </xf>
    <xf numFmtId="0" fontId="50" fillId="0" borderId="21" xfId="0" applyFont="1" applyBorder="1" applyAlignment="1">
      <alignment horizontal="center" vertical="center"/>
    </xf>
    <xf numFmtId="0" fontId="50" fillId="0" borderId="28" xfId="0" applyFont="1" applyBorder="1" applyAlignment="1">
      <alignment horizontal="center" vertical="center"/>
    </xf>
    <xf numFmtId="9" fontId="6" fillId="10" borderId="4" xfId="0" applyNumberFormat="1" applyFont="1" applyFill="1" applyBorder="1" applyAlignment="1">
      <alignment horizontal="center" vertical="center"/>
    </xf>
    <xf numFmtId="9" fontId="36" fillId="0" borderId="17" xfId="2" applyFont="1" applyBorder="1" applyAlignment="1">
      <alignment horizontal="center"/>
    </xf>
    <xf numFmtId="0" fontId="27" fillId="0" borderId="17" xfId="0" applyFont="1" applyBorder="1" applyAlignment="1" applyProtection="1">
      <alignment horizontal="justify" vertical="center" wrapText="1"/>
      <protection locked="0"/>
    </xf>
    <xf numFmtId="0" fontId="27" fillId="6" borderId="17" xfId="2" applyNumberFormat="1" applyFont="1" applyFill="1" applyBorder="1" applyAlignment="1" applyProtection="1">
      <alignment horizontal="justify" vertical="center"/>
      <protection locked="0"/>
    </xf>
    <xf numFmtId="9" fontId="45" fillId="0" borderId="17" xfId="2" applyFont="1" applyFill="1" applyBorder="1" applyAlignment="1" applyProtection="1">
      <alignment horizontal="justify" vertical="center"/>
      <protection locked="0"/>
    </xf>
    <xf numFmtId="44" fontId="45" fillId="0" borderId="17" xfId="1" applyFont="1" applyFill="1" applyBorder="1" applyAlignment="1" applyProtection="1">
      <alignment vertical="center"/>
      <protection locked="0"/>
    </xf>
    <xf numFmtId="0" fontId="45" fillId="0" borderId="17" xfId="0" applyFont="1" applyBorder="1" applyAlignment="1" applyProtection="1">
      <alignment vertical="center"/>
      <protection locked="0"/>
    </xf>
    <xf numFmtId="0" fontId="27" fillId="0" borderId="17" xfId="0" applyFont="1" applyBorder="1" applyAlignment="1" applyProtection="1">
      <alignment horizontal="center" vertical="center"/>
      <protection locked="0"/>
    </xf>
    <xf numFmtId="0" fontId="45" fillId="0" borderId="17" xfId="2" applyNumberFormat="1" applyFont="1" applyBorder="1" applyAlignment="1" applyProtection="1">
      <alignment horizontal="center" vertical="center"/>
    </xf>
    <xf numFmtId="9" fontId="45" fillId="0" borderId="17" xfId="0" applyNumberFormat="1" applyFont="1" applyBorder="1" applyAlignment="1">
      <alignment horizontal="center" vertical="center"/>
    </xf>
    <xf numFmtId="0" fontId="27" fillId="0" borderId="4" xfId="0" applyFont="1" applyBorder="1" applyAlignment="1" applyProtection="1">
      <alignment horizontal="justify" vertical="center" wrapText="1"/>
      <protection locked="0"/>
    </xf>
    <xf numFmtId="0" fontId="27" fillId="6" borderId="4" xfId="2" applyNumberFormat="1" applyFont="1" applyFill="1" applyBorder="1" applyAlignment="1" applyProtection="1">
      <alignment horizontal="justify" vertical="center"/>
      <protection locked="0"/>
    </xf>
    <xf numFmtId="0" fontId="45" fillId="0" borderId="4" xfId="2" applyNumberFormat="1" applyFont="1" applyFill="1" applyBorder="1" applyAlignment="1" applyProtection="1">
      <alignment horizontal="justify" vertical="center"/>
      <protection locked="0"/>
    </xf>
    <xf numFmtId="44" fontId="45" fillId="0" borderId="4" xfId="1" applyFont="1" applyFill="1" applyBorder="1" applyAlignment="1" applyProtection="1">
      <alignment vertical="center"/>
      <protection locked="0"/>
    </xf>
    <xf numFmtId="1" fontId="27" fillId="0" borderId="4" xfId="0" applyNumberFormat="1" applyFont="1" applyBorder="1" applyAlignment="1" applyProtection="1">
      <alignment horizontal="center" vertical="center"/>
      <protection locked="0"/>
    </xf>
    <xf numFmtId="0" fontId="45" fillId="0" borderId="4" xfId="2" applyNumberFormat="1" applyFont="1" applyBorder="1" applyAlignment="1" applyProtection="1">
      <alignment horizontal="center" vertical="center"/>
    </xf>
    <xf numFmtId="9" fontId="45" fillId="0" borderId="4" xfId="0" applyNumberFormat="1" applyFont="1" applyBorder="1" applyAlignment="1">
      <alignment horizontal="center" vertical="center"/>
    </xf>
    <xf numFmtId="0" fontId="27" fillId="6" borderId="4" xfId="0" applyFont="1" applyFill="1" applyBorder="1" applyAlignment="1" applyProtection="1">
      <alignment horizontal="justify" vertical="center"/>
      <protection locked="0"/>
    </xf>
    <xf numFmtId="0" fontId="45" fillId="0" borderId="4" xfId="0" applyFont="1" applyBorder="1" applyAlignment="1" applyProtection="1">
      <alignment horizontal="justify" vertical="center"/>
      <protection locked="0"/>
    </xf>
    <xf numFmtId="0" fontId="27" fillId="0" borderId="4" xfId="0" applyFont="1" applyBorder="1" applyAlignment="1" applyProtection="1">
      <alignment horizontal="center" vertical="center"/>
      <protection locked="0"/>
    </xf>
    <xf numFmtId="0" fontId="27" fillId="0" borderId="4" xfId="0" applyFont="1" applyBorder="1" applyAlignment="1" applyProtection="1">
      <alignment horizontal="justify" wrapText="1"/>
      <protection locked="0"/>
    </xf>
    <xf numFmtId="0" fontId="45" fillId="0" borderId="4" xfId="0" applyFont="1" applyBorder="1" applyAlignment="1" applyProtection="1">
      <alignment horizontal="center"/>
      <protection locked="0"/>
    </xf>
    <xf numFmtId="9" fontId="45" fillId="0" borderId="4" xfId="2" applyFont="1" applyBorder="1" applyAlignment="1" applyProtection="1">
      <alignment horizontal="center" vertical="center"/>
    </xf>
    <xf numFmtId="44" fontId="45" fillId="0" borderId="4" xfId="1" applyFont="1" applyFill="1" applyBorder="1" applyProtection="1">
      <protection locked="0"/>
    </xf>
    <xf numFmtId="0" fontId="27" fillId="0" borderId="4" xfId="0" applyFont="1" applyBorder="1" applyAlignment="1" applyProtection="1">
      <alignment wrapText="1"/>
      <protection locked="0"/>
    </xf>
    <xf numFmtId="0" fontId="27" fillId="0" borderId="20" xfId="0" applyFont="1" applyBorder="1" applyAlignment="1" applyProtection="1">
      <alignment wrapText="1"/>
      <protection locked="0"/>
    </xf>
    <xf numFmtId="0" fontId="27" fillId="0" borderId="4" xfId="0" applyFont="1" applyBorder="1" applyAlignment="1" applyProtection="1">
      <alignment horizontal="justify" vertical="top" wrapText="1"/>
      <protection locked="0"/>
    </xf>
    <xf numFmtId="0" fontId="27" fillId="0" borderId="4" xfId="0" applyFont="1" applyBorder="1" applyAlignment="1" applyProtection="1">
      <alignment horizontal="center"/>
      <protection locked="0"/>
    </xf>
    <xf numFmtId="0" fontId="27" fillId="6" borderId="53" xfId="0" applyFont="1" applyFill="1" applyBorder="1" applyAlignment="1" applyProtection="1">
      <alignment horizontal="justify" vertical="center"/>
      <protection locked="0"/>
    </xf>
    <xf numFmtId="0" fontId="27" fillId="0" borderId="4" xfId="0" applyFont="1" applyBorder="1" applyAlignment="1" applyProtection="1">
      <alignment horizontal="justify"/>
      <protection locked="0"/>
    </xf>
    <xf numFmtId="0" fontId="27" fillId="0" borderId="11" xfId="0" applyFont="1" applyBorder="1" applyAlignment="1" applyProtection="1">
      <alignment horizontal="justify"/>
      <protection locked="0"/>
    </xf>
    <xf numFmtId="0" fontId="27" fillId="6" borderId="11" xfId="0" applyFont="1" applyFill="1" applyBorder="1" applyAlignment="1" applyProtection="1">
      <alignment horizontal="justify" vertical="center"/>
      <protection locked="0"/>
    </xf>
    <xf numFmtId="0" fontId="45" fillId="0" borderId="11" xfId="0" applyFont="1" applyBorder="1" applyAlignment="1" applyProtection="1">
      <alignment horizontal="justify" vertical="center"/>
      <protection locked="0"/>
    </xf>
    <xf numFmtId="44" fontId="45" fillId="0" borderId="11" xfId="1" applyFont="1" applyFill="1" applyBorder="1" applyProtection="1">
      <protection locked="0"/>
    </xf>
    <xf numFmtId="0" fontId="27" fillId="0" borderId="11" xfId="0" applyFont="1" applyBorder="1" applyAlignment="1" applyProtection="1">
      <alignment horizontal="center" vertical="center"/>
      <protection locked="0"/>
    </xf>
    <xf numFmtId="9" fontId="45" fillId="0" borderId="11" xfId="2" applyFont="1" applyBorder="1" applyAlignment="1" applyProtection="1">
      <alignment horizontal="center" vertical="center"/>
    </xf>
    <xf numFmtId="9" fontId="45" fillId="0" borderId="11" xfId="0" applyNumberFormat="1" applyFont="1" applyBorder="1" applyAlignment="1">
      <alignment horizontal="center" vertical="center"/>
    </xf>
    <xf numFmtId="0" fontId="45" fillId="0" borderId="0" xfId="0" applyFont="1" applyAlignment="1" applyProtection="1">
      <alignment horizontal="center" vertical="center"/>
      <protection locked="0"/>
    </xf>
    <xf numFmtId="0" fontId="45" fillId="0" borderId="0" xfId="0" applyFont="1" applyAlignment="1" applyProtection="1">
      <alignment horizontal="center" vertical="center" wrapText="1"/>
      <protection locked="0"/>
    </xf>
    <xf numFmtId="0" fontId="45" fillId="0" borderId="0" xfId="0" applyFont="1" applyAlignment="1">
      <alignment horizontal="justify" vertical="center" wrapText="1"/>
    </xf>
    <xf numFmtId="0" fontId="45" fillId="0" borderId="0" xfId="0" applyFont="1" applyAlignment="1" applyProtection="1">
      <alignment horizontal="justify" vertical="center" wrapText="1"/>
      <protection locked="0"/>
    </xf>
    <xf numFmtId="9" fontId="45" fillId="0" borderId="0" xfId="0" applyNumberFormat="1" applyFont="1" applyAlignment="1" applyProtection="1">
      <alignment horizontal="center" vertical="center"/>
      <protection locked="0"/>
    </xf>
    <xf numFmtId="44" fontId="45" fillId="0" borderId="0" xfId="1" applyFont="1" applyFill="1" applyBorder="1" applyProtection="1">
      <protection locked="0"/>
    </xf>
    <xf numFmtId="0" fontId="45" fillId="0" borderId="0" xfId="0" applyFont="1" applyProtection="1">
      <protection locked="0"/>
    </xf>
    <xf numFmtId="9" fontId="45" fillId="0" borderId="0" xfId="0" applyNumberFormat="1" applyFont="1" applyAlignment="1" applyProtection="1">
      <alignment horizontal="center"/>
      <protection locked="0"/>
    </xf>
    <xf numFmtId="9" fontId="45" fillId="0" borderId="0" xfId="2" applyFont="1" applyBorder="1" applyAlignment="1" applyProtection="1">
      <alignment horizontal="center" vertical="center"/>
    </xf>
    <xf numFmtId="9" fontId="45" fillId="0" borderId="0" xfId="0" applyNumberFormat="1" applyFont="1" applyAlignment="1">
      <alignment horizontal="center" vertical="center"/>
    </xf>
    <xf numFmtId="0" fontId="47" fillId="0" borderId="0" xfId="0" applyFont="1" applyAlignment="1">
      <alignment horizontal="center" vertical="center"/>
    </xf>
    <xf numFmtId="0" fontId="45" fillId="0" borderId="0" xfId="0" applyFont="1" applyAlignment="1" applyProtection="1">
      <alignment horizontal="center" wrapText="1"/>
      <protection locked="0"/>
    </xf>
    <xf numFmtId="0" fontId="27" fillId="0" borderId="0" xfId="0" applyFont="1" applyAlignment="1" applyProtection="1">
      <alignment vertical="center"/>
      <protection locked="0"/>
    </xf>
    <xf numFmtId="0" fontId="41" fillId="0" borderId="0" xfId="0" applyFont="1" applyAlignment="1" applyProtection="1">
      <alignment horizontal="left" vertical="center"/>
      <protection locked="0"/>
    </xf>
    <xf numFmtId="0" fontId="41" fillId="0" borderId="30" xfId="0" applyFont="1" applyBorder="1" applyAlignment="1" applyProtection="1">
      <alignment horizontal="left" vertical="center"/>
      <protection locked="0"/>
    </xf>
    <xf numFmtId="0" fontId="41" fillId="3" borderId="8" xfId="0" applyFont="1" applyFill="1" applyBorder="1" applyAlignment="1" applyProtection="1">
      <alignment horizontal="center" vertical="center"/>
      <protection locked="0"/>
    </xf>
    <xf numFmtId="0" fontId="18" fillId="4" borderId="1" xfId="0" applyFont="1" applyFill="1" applyBorder="1" applyAlignment="1" applyProtection="1">
      <alignment horizontal="center" vertical="center" wrapText="1"/>
      <protection locked="0"/>
    </xf>
    <xf numFmtId="0" fontId="18" fillId="4" borderId="1" xfId="0" applyFont="1" applyFill="1" applyBorder="1" applyAlignment="1">
      <alignment horizontal="center" vertical="center" wrapText="1"/>
    </xf>
    <xf numFmtId="0" fontId="18" fillId="4" borderId="0" xfId="0" applyFont="1" applyFill="1" applyAlignment="1" applyProtection="1">
      <alignment horizontal="center" vertical="center" wrapText="1"/>
      <protection locked="0"/>
    </xf>
    <xf numFmtId="0" fontId="55" fillId="6" borderId="17" xfId="0" applyFont="1" applyFill="1" applyBorder="1" applyAlignment="1" applyProtection="1">
      <alignment horizontal="justify" vertical="center" wrapText="1"/>
      <protection locked="0"/>
    </xf>
    <xf numFmtId="0" fontId="55" fillId="6" borderId="17" xfId="7" applyNumberFormat="1" applyFont="1" applyFill="1" applyBorder="1" applyAlignment="1" applyProtection="1">
      <alignment horizontal="center" vertical="center"/>
      <protection locked="0"/>
    </xf>
    <xf numFmtId="0" fontId="55" fillId="6" borderId="17" xfId="7" applyNumberFormat="1" applyFont="1" applyFill="1" applyBorder="1" applyAlignment="1" applyProtection="1">
      <alignment horizontal="justify" vertical="center" wrapText="1"/>
      <protection locked="0"/>
    </xf>
    <xf numFmtId="164" fontId="54" fillId="6" borderId="4" xfId="7" applyNumberFormat="1" applyFont="1" applyFill="1" applyBorder="1" applyAlignment="1" applyProtection="1">
      <alignment horizontal="center" vertical="center"/>
      <protection locked="0"/>
    </xf>
    <xf numFmtId="9" fontId="55" fillId="6" borderId="17" xfId="7" applyNumberFormat="1" applyFont="1" applyFill="1" applyBorder="1" applyAlignment="1" applyProtection="1">
      <alignment horizontal="center" vertical="center"/>
      <protection locked="0"/>
    </xf>
    <xf numFmtId="0" fontId="55" fillId="6" borderId="17" xfId="7" applyNumberFormat="1" applyFont="1" applyFill="1" applyBorder="1" applyAlignment="1" applyProtection="1">
      <alignment horizontal="center" vertical="center"/>
    </xf>
    <xf numFmtId="164" fontId="55" fillId="6" borderId="17" xfId="7" applyNumberFormat="1" applyFont="1" applyFill="1" applyBorder="1" applyAlignment="1" applyProtection="1">
      <alignment horizontal="center" vertical="center"/>
      <protection locked="0"/>
    </xf>
    <xf numFmtId="9" fontId="45" fillId="0" borderId="17" xfId="2" applyFont="1" applyBorder="1" applyAlignment="1" applyProtection="1">
      <alignment horizontal="center" vertical="center"/>
    </xf>
    <xf numFmtId="0" fontId="45" fillId="0" borderId="17" xfId="2" applyNumberFormat="1" applyFont="1" applyBorder="1" applyAlignment="1" applyProtection="1">
      <alignment horizontal="justify" vertical="center" wrapText="1"/>
    </xf>
    <xf numFmtId="0" fontId="45" fillId="0" borderId="18" xfId="2" applyNumberFormat="1" applyFont="1" applyBorder="1" applyAlignment="1" applyProtection="1">
      <alignment horizontal="justify" vertical="center" wrapText="1"/>
    </xf>
    <xf numFmtId="0" fontId="55" fillId="6" borderId="4" xfId="0" applyFont="1" applyFill="1" applyBorder="1" applyAlignment="1" applyProtection="1">
      <alignment horizontal="justify" vertical="center" wrapText="1"/>
      <protection locked="0"/>
    </xf>
    <xf numFmtId="0" fontId="55" fillId="6" borderId="4" xfId="2" applyNumberFormat="1" applyFont="1" applyFill="1" applyBorder="1" applyAlignment="1" applyProtection="1">
      <alignment horizontal="center" vertical="center"/>
      <protection locked="0"/>
    </xf>
    <xf numFmtId="0" fontId="55" fillId="6" borderId="4" xfId="2" applyNumberFormat="1" applyFont="1" applyFill="1" applyBorder="1" applyAlignment="1" applyProtection="1">
      <alignment horizontal="justify" vertical="center" wrapText="1"/>
      <protection locked="0"/>
    </xf>
    <xf numFmtId="164" fontId="55" fillId="6" borderId="4" xfId="1" applyNumberFormat="1" applyFont="1" applyFill="1" applyBorder="1" applyAlignment="1" applyProtection="1">
      <alignment horizontal="center" vertical="center"/>
      <protection locked="0"/>
    </xf>
    <xf numFmtId="9" fontId="55" fillId="6" borderId="4" xfId="2" applyFont="1" applyFill="1" applyBorder="1" applyAlignment="1" applyProtection="1">
      <alignment horizontal="center" vertical="center"/>
      <protection locked="0"/>
    </xf>
    <xf numFmtId="0" fontId="55" fillId="6" borderId="4" xfId="2" applyNumberFormat="1" applyFont="1" applyFill="1" applyBorder="1" applyAlignment="1" applyProtection="1">
      <alignment horizontal="center" vertical="center"/>
    </xf>
    <xf numFmtId="164" fontId="55" fillId="6" borderId="4" xfId="7" applyNumberFormat="1" applyFont="1" applyFill="1" applyBorder="1" applyAlignment="1" applyProtection="1">
      <alignment horizontal="center" vertical="center"/>
      <protection locked="0"/>
    </xf>
    <xf numFmtId="0" fontId="45" fillId="0" borderId="4" xfId="2" applyNumberFormat="1" applyFont="1" applyBorder="1" applyAlignment="1" applyProtection="1">
      <alignment horizontal="justify" vertical="center" wrapText="1"/>
    </xf>
    <xf numFmtId="0" fontId="45" fillId="0" borderId="20" xfId="2" applyNumberFormat="1" applyFont="1" applyBorder="1" applyAlignment="1" applyProtection="1">
      <alignment horizontal="justify" vertical="center" wrapText="1"/>
    </xf>
    <xf numFmtId="0" fontId="55" fillId="6" borderId="11" xfId="2" applyNumberFormat="1" applyFont="1" applyFill="1" applyBorder="1" applyAlignment="1" applyProtection="1">
      <alignment horizontal="justify" vertical="center" wrapText="1"/>
      <protection locked="0"/>
    </xf>
    <xf numFmtId="0" fontId="55" fillId="6" borderId="11" xfId="2" applyNumberFormat="1" applyFont="1" applyFill="1" applyBorder="1" applyAlignment="1" applyProtection="1">
      <alignment horizontal="center" vertical="center"/>
      <protection locked="0"/>
    </xf>
    <xf numFmtId="164" fontId="55" fillId="6" borderId="11" xfId="1" applyNumberFormat="1" applyFont="1" applyFill="1" applyBorder="1" applyAlignment="1" applyProtection="1">
      <alignment horizontal="center" vertical="center"/>
      <protection locked="0"/>
    </xf>
    <xf numFmtId="9" fontId="55" fillId="6" borderId="11" xfId="2" applyFont="1" applyFill="1" applyBorder="1" applyAlignment="1" applyProtection="1">
      <alignment horizontal="center" vertical="center"/>
      <protection locked="0"/>
    </xf>
    <xf numFmtId="0" fontId="55" fillId="6" borderId="11" xfId="2" applyNumberFormat="1" applyFont="1" applyFill="1" applyBorder="1" applyAlignment="1" applyProtection="1">
      <alignment horizontal="center" vertical="center"/>
    </xf>
    <xf numFmtId="164" fontId="55" fillId="6" borderId="11" xfId="7" applyNumberFormat="1" applyFont="1" applyFill="1" applyBorder="1" applyAlignment="1" applyProtection="1">
      <alignment horizontal="center" vertical="center"/>
      <protection locked="0"/>
    </xf>
    <xf numFmtId="0" fontId="45" fillId="0" borderId="11" xfId="2" applyNumberFormat="1" applyFont="1" applyBorder="1" applyAlignment="1" applyProtection="1">
      <alignment horizontal="center" vertical="center"/>
    </xf>
    <xf numFmtId="0" fontId="45" fillId="0" borderId="11" xfId="2" applyNumberFormat="1" applyFont="1" applyBorder="1" applyAlignment="1" applyProtection="1">
      <alignment horizontal="justify" vertical="center" wrapText="1"/>
    </xf>
    <xf numFmtId="0" fontId="45" fillId="0" borderId="19" xfId="2" applyNumberFormat="1" applyFont="1" applyBorder="1" applyAlignment="1" applyProtection="1">
      <alignment horizontal="justify" vertical="center" wrapText="1"/>
    </xf>
    <xf numFmtId="0" fontId="54" fillId="0" borderId="0" xfId="2" applyNumberFormat="1" applyFont="1" applyFill="1" applyBorder="1" applyAlignment="1" applyProtection="1">
      <alignment horizontal="center" vertical="center" wrapText="1"/>
      <protection locked="0"/>
    </xf>
    <xf numFmtId="0" fontId="0" fillId="0" borderId="4" xfId="0" applyBorder="1" applyAlignment="1">
      <alignment horizontal="justify" vertical="center"/>
    </xf>
    <xf numFmtId="0" fontId="37" fillId="0" borderId="4" xfId="0" applyFont="1" applyBorder="1" applyAlignment="1">
      <alignment horizontal="left" vertical="center" wrapText="1"/>
    </xf>
    <xf numFmtId="9" fontId="0" fillId="0" borderId="4" xfId="0" applyNumberFormat="1" applyBorder="1" applyAlignment="1">
      <alignment horizontal="center"/>
    </xf>
    <xf numFmtId="0" fontId="7" fillId="0" borderId="0" xfId="0" applyFont="1" applyAlignment="1">
      <alignment horizontal="left" wrapText="1"/>
    </xf>
    <xf numFmtId="0" fontId="8" fillId="0" borderId="0" xfId="0" applyFont="1" applyAlignment="1">
      <alignment horizontal="left" wrapText="1"/>
    </xf>
    <xf numFmtId="0" fontId="40" fillId="6" borderId="53" xfId="0" applyFont="1" applyFill="1" applyBorder="1" applyAlignment="1">
      <alignment horizontal="left" vertical="center" wrapText="1"/>
    </xf>
    <xf numFmtId="0" fontId="40" fillId="6" borderId="54" xfId="0" applyFont="1" applyFill="1" applyBorder="1" applyAlignment="1">
      <alignment horizontal="left" vertical="center" wrapText="1"/>
    </xf>
    <xf numFmtId="0" fontId="40" fillId="6" borderId="53" xfId="0" applyFont="1" applyFill="1" applyBorder="1" applyAlignment="1">
      <alignment horizontal="justify" wrapText="1"/>
    </xf>
    <xf numFmtId="0" fontId="40" fillId="6" borderId="54" xfId="0" applyFont="1" applyFill="1" applyBorder="1" applyAlignment="1">
      <alignment horizontal="justify" wrapText="1"/>
    </xf>
    <xf numFmtId="0" fontId="8" fillId="0" borderId="0" xfId="0" applyFont="1" applyAlignment="1">
      <alignment horizontal="center"/>
    </xf>
    <xf numFmtId="0" fontId="8" fillId="0" borderId="47" xfId="0" applyFont="1" applyBorder="1" applyAlignment="1">
      <alignment horizontal="center"/>
    </xf>
    <xf numFmtId="0" fontId="40" fillId="6" borderId="53" xfId="0" applyFont="1" applyFill="1" applyBorder="1" applyAlignment="1">
      <alignment horizontal="justify" vertical="center" wrapText="1"/>
    </xf>
    <xf numFmtId="0" fontId="40" fillId="6" borderId="26" xfId="0" applyFont="1" applyFill="1" applyBorder="1" applyAlignment="1">
      <alignment horizontal="justify" vertical="center" wrapText="1"/>
    </xf>
    <xf numFmtId="0" fontId="40" fillId="6" borderId="54" xfId="0" applyFont="1" applyFill="1" applyBorder="1" applyAlignment="1">
      <alignment horizontal="justify" vertical="center" wrapText="1"/>
    </xf>
    <xf numFmtId="0" fontId="40" fillId="6" borderId="53" xfId="0" applyFont="1" applyFill="1" applyBorder="1" applyAlignment="1" applyProtection="1">
      <alignment horizontal="justify" vertical="center" wrapText="1"/>
      <protection locked="0"/>
    </xf>
    <xf numFmtId="0" fontId="40" fillId="6" borderId="26" xfId="0" applyFont="1" applyFill="1" applyBorder="1" applyAlignment="1" applyProtection="1">
      <alignment horizontal="justify" vertical="center" wrapText="1"/>
      <protection locked="0"/>
    </xf>
    <xf numFmtId="0" fontId="40" fillId="6" borderId="54" xfId="0" applyFont="1" applyFill="1" applyBorder="1" applyAlignment="1" applyProtection="1">
      <alignment horizontal="justify" vertical="center" wrapText="1"/>
      <protection locked="0"/>
    </xf>
    <xf numFmtId="0" fontId="40" fillId="0" borderId="59" xfId="0" applyFont="1" applyBorder="1" applyAlignment="1" applyProtection="1">
      <alignment horizontal="center" vertical="center"/>
      <protection locked="0"/>
    </xf>
    <xf numFmtId="0" fontId="40" fillId="0" borderId="10" xfId="0" applyFont="1" applyBorder="1" applyAlignment="1" applyProtection="1">
      <alignment horizontal="center" vertical="center"/>
      <protection locked="0"/>
    </xf>
    <xf numFmtId="0" fontId="49" fillId="0" borderId="28" xfId="0" applyFont="1" applyBorder="1" applyAlignment="1">
      <alignment horizontal="justify" vertical="center" wrapText="1"/>
    </xf>
    <xf numFmtId="0" fontId="49" fillId="0" borderId="26" xfId="0" applyFont="1" applyBorder="1" applyAlignment="1">
      <alignment horizontal="justify" vertical="center" wrapText="1"/>
    </xf>
    <xf numFmtId="0" fontId="49" fillId="0" borderId="54" xfId="0" applyFont="1" applyBorder="1" applyAlignment="1">
      <alignment horizontal="justify" vertical="center" wrapText="1"/>
    </xf>
    <xf numFmtId="0" fontId="49" fillId="0" borderId="53" xfId="0" applyFont="1" applyBorder="1" applyAlignment="1">
      <alignment horizontal="justify" vertical="center" wrapText="1"/>
    </xf>
    <xf numFmtId="0" fontId="40" fillId="0" borderId="16" xfId="0" applyFont="1" applyBorder="1" applyAlignment="1" applyProtection="1">
      <alignment horizontal="center" vertical="center"/>
      <protection locked="0"/>
    </xf>
    <xf numFmtId="0" fontId="36" fillId="6" borderId="4" xfId="0" applyFont="1" applyFill="1" applyBorder="1" applyAlignment="1">
      <alignment horizontal="justify" vertical="center" wrapText="1"/>
    </xf>
    <xf numFmtId="0" fontId="36" fillId="6" borderId="4" xfId="0" applyFont="1" applyFill="1" applyBorder="1" applyAlignment="1" applyProtection="1">
      <alignment horizontal="justify" vertical="center" wrapText="1"/>
      <protection locked="0"/>
    </xf>
    <xf numFmtId="0" fontId="49" fillId="6" borderId="4" xfId="0" applyFont="1" applyFill="1" applyBorder="1" applyAlignment="1" applyProtection="1">
      <alignment horizontal="justify" vertical="center" wrapText="1"/>
      <protection locked="0"/>
    </xf>
    <xf numFmtId="0" fontId="49" fillId="6" borderId="11" xfId="0" applyFont="1" applyFill="1" applyBorder="1" applyAlignment="1" applyProtection="1">
      <alignment horizontal="justify" vertical="center" wrapText="1"/>
      <protection locked="0"/>
    </xf>
    <xf numFmtId="0" fontId="49" fillId="6" borderId="4" xfId="4" applyFont="1" applyFill="1" applyBorder="1" applyAlignment="1">
      <alignment horizontal="justify" vertical="center" wrapText="1"/>
    </xf>
    <xf numFmtId="0" fontId="49" fillId="6" borderId="4" xfId="0" applyFont="1" applyFill="1" applyBorder="1" applyAlignment="1">
      <alignment horizontal="justify" vertical="center" wrapText="1"/>
    </xf>
    <xf numFmtId="0" fontId="49" fillId="6" borderId="17" xfId="4" applyFont="1" applyFill="1" applyBorder="1" applyAlignment="1">
      <alignment horizontal="justify" vertical="center" wrapText="1"/>
    </xf>
    <xf numFmtId="9" fontId="36" fillId="0" borderId="4" xfId="0" applyNumberFormat="1" applyFont="1" applyBorder="1" applyAlignment="1" applyProtection="1">
      <alignment horizontal="center"/>
      <protection locked="0"/>
    </xf>
    <xf numFmtId="0" fontId="2" fillId="0" borderId="47" xfId="0" applyFont="1" applyBorder="1" applyAlignment="1" applyProtection="1">
      <alignment horizontal="center"/>
      <protection locked="0"/>
    </xf>
    <xf numFmtId="0" fontId="4" fillId="4" borderId="38" xfId="0" applyFont="1" applyFill="1" applyBorder="1" applyAlignment="1" applyProtection="1">
      <alignment horizontal="center" vertical="center" wrapText="1"/>
      <protection locked="0"/>
    </xf>
    <xf numFmtId="0" fontId="4" fillId="4" borderId="37" xfId="0" applyFont="1" applyFill="1" applyBorder="1" applyAlignment="1" applyProtection="1">
      <alignment horizontal="center" vertical="center" wrapText="1"/>
      <protection locked="0"/>
    </xf>
    <xf numFmtId="0" fontId="4" fillId="4" borderId="39" xfId="0" applyFont="1" applyFill="1" applyBorder="1" applyAlignment="1" applyProtection="1">
      <alignment horizontal="center" vertical="center" wrapText="1"/>
      <protection locked="0"/>
    </xf>
    <xf numFmtId="0" fontId="4" fillId="4" borderId="26" xfId="0" applyFont="1" applyFill="1" applyBorder="1" applyAlignment="1" applyProtection="1">
      <alignment horizontal="center" vertical="center" wrapText="1"/>
      <protection locked="0"/>
    </xf>
    <xf numFmtId="0" fontId="4" fillId="4" borderId="41" xfId="0" applyFont="1" applyFill="1" applyBorder="1" applyAlignment="1" applyProtection="1">
      <alignment horizontal="center" vertical="center" wrapText="1"/>
      <protection locked="0"/>
    </xf>
    <xf numFmtId="0" fontId="4" fillId="4" borderId="28" xfId="0" applyFont="1" applyFill="1" applyBorder="1" applyAlignment="1" applyProtection="1">
      <alignment horizontal="center" vertical="center" wrapText="1"/>
      <protection locked="0"/>
    </xf>
    <xf numFmtId="0" fontId="4" fillId="4" borderId="21" xfId="0" applyFont="1" applyFill="1" applyBorder="1" applyAlignment="1" applyProtection="1">
      <alignment horizontal="center" vertical="center" wrapText="1"/>
      <protection locked="0"/>
    </xf>
    <xf numFmtId="0" fontId="4" fillId="4" borderId="27" xfId="0" applyFont="1" applyFill="1" applyBorder="1" applyAlignment="1" applyProtection="1">
      <alignment horizontal="center" vertical="center" wrapText="1"/>
      <protection locked="0"/>
    </xf>
    <xf numFmtId="0" fontId="4" fillId="4" borderId="19"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left"/>
      <protection locked="0"/>
    </xf>
    <xf numFmtId="0" fontId="15" fillId="0" borderId="5" xfId="0" applyFont="1" applyBorder="1" applyAlignment="1" applyProtection="1">
      <alignment horizontal="left"/>
      <protection locked="0"/>
    </xf>
    <xf numFmtId="0" fontId="15" fillId="0" borderId="15" xfId="0" applyFont="1" applyBorder="1" applyAlignment="1" applyProtection="1">
      <alignment horizontal="left"/>
      <protection locked="0"/>
    </xf>
    <xf numFmtId="0" fontId="15" fillId="0" borderId="6" xfId="0" applyFont="1" applyBorder="1" applyAlignment="1" applyProtection="1">
      <alignment horizontal="left"/>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3" fillId="2" borderId="7" xfId="0" applyFont="1" applyFill="1" applyBorder="1" applyAlignment="1" applyProtection="1">
      <alignment horizontal="center" vertical="center"/>
      <protection locked="0"/>
    </xf>
    <xf numFmtId="0" fontId="3" fillId="2" borderId="8"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protection locked="0"/>
    </xf>
    <xf numFmtId="0" fontId="4" fillId="4" borderId="8" xfId="0" applyFont="1" applyFill="1" applyBorder="1" applyAlignment="1" applyProtection="1">
      <alignment horizontal="center" vertical="center"/>
      <protection locked="0"/>
    </xf>
    <xf numFmtId="0" fontId="4" fillId="4" borderId="9" xfId="0" applyFont="1" applyFill="1" applyBorder="1" applyAlignment="1" applyProtection="1">
      <alignment horizontal="center" vertical="center"/>
      <protection locked="0"/>
    </xf>
    <xf numFmtId="0" fontId="4" fillId="2" borderId="17" xfId="0" applyFont="1" applyFill="1" applyBorder="1" applyAlignment="1" applyProtection="1">
      <alignment horizontal="center" vertical="center" wrapText="1"/>
      <protection locked="0"/>
    </xf>
    <xf numFmtId="0" fontId="4" fillId="2" borderId="11" xfId="0" applyFont="1" applyFill="1" applyBorder="1" applyAlignment="1" applyProtection="1">
      <alignment horizontal="center" vertical="center" wrapText="1"/>
      <protection locked="0"/>
    </xf>
    <xf numFmtId="0" fontId="4" fillId="4" borderId="25" xfId="0" applyFont="1" applyFill="1" applyBorder="1" applyAlignment="1" applyProtection="1">
      <alignment horizontal="center" vertical="center" wrapText="1"/>
      <protection locked="0"/>
    </xf>
    <xf numFmtId="0" fontId="4" fillId="4" borderId="40"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3" fillId="2" borderId="50" xfId="0" applyFont="1" applyFill="1" applyBorder="1" applyAlignment="1" applyProtection="1">
      <alignment horizontal="center" vertical="center" wrapText="1"/>
      <protection locked="0"/>
    </xf>
    <xf numFmtId="0" fontId="3" fillId="2" borderId="58" xfId="0" applyFont="1" applyFill="1" applyBorder="1" applyAlignment="1" applyProtection="1">
      <alignment horizontal="center" vertical="center" wrapText="1"/>
      <protection locked="0"/>
    </xf>
    <xf numFmtId="0" fontId="3" fillId="2" borderId="17"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3" fillId="2" borderId="22" xfId="0" applyFont="1" applyFill="1" applyBorder="1" applyAlignment="1" applyProtection="1">
      <alignment horizontal="center" vertical="center" wrapText="1"/>
      <protection locked="0"/>
    </xf>
    <xf numFmtId="0" fontId="3" fillId="2" borderId="31" xfId="0" applyFont="1" applyFill="1" applyBorder="1" applyAlignment="1" applyProtection="1">
      <alignment horizontal="center" vertical="center" wrapText="1"/>
      <protection locked="0"/>
    </xf>
    <xf numFmtId="0" fontId="3" fillId="2" borderId="23" xfId="0" applyFont="1" applyFill="1" applyBorder="1" applyAlignment="1" applyProtection="1">
      <alignment horizontal="center" vertical="center" wrapText="1"/>
      <protection locked="0"/>
    </xf>
    <xf numFmtId="0" fontId="3" fillId="2" borderId="62" xfId="0" applyFont="1" applyFill="1" applyBorder="1" applyAlignment="1" applyProtection="1">
      <alignment horizontal="center" vertical="center" wrapText="1"/>
      <protection locked="0"/>
    </xf>
    <xf numFmtId="0" fontId="3" fillId="2" borderId="63"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34" xfId="0" applyFont="1" applyBorder="1" applyAlignment="1" applyProtection="1">
      <alignment horizontal="center" vertical="center" wrapText="1"/>
      <protection locked="0"/>
    </xf>
    <xf numFmtId="0" fontId="3" fillId="0" borderId="35" xfId="0" applyFont="1" applyBorder="1" applyAlignment="1" applyProtection="1">
      <alignment horizontal="center" vertical="center" wrapText="1"/>
      <protection locked="0"/>
    </xf>
    <xf numFmtId="0" fontId="3" fillId="0" borderId="36"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0" borderId="14"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3" fillId="0" borderId="5" xfId="0" applyFont="1" applyBorder="1" applyAlignment="1" applyProtection="1">
      <alignment horizontal="left"/>
      <protection locked="0"/>
    </xf>
    <xf numFmtId="0" fontId="3" fillId="0" borderId="15" xfId="0" applyFont="1" applyBorder="1" applyAlignment="1" applyProtection="1">
      <alignment horizontal="left"/>
      <protection locked="0"/>
    </xf>
    <xf numFmtId="0" fontId="3" fillId="0" borderId="6" xfId="0" applyFont="1" applyBorder="1" applyAlignment="1" applyProtection="1">
      <alignment horizontal="left"/>
      <protection locked="0"/>
    </xf>
    <xf numFmtId="0" fontId="2" fillId="0" borderId="1" xfId="0" applyFont="1" applyBorder="1" applyAlignment="1" applyProtection="1">
      <alignment horizontal="center"/>
      <protection locked="0"/>
    </xf>
    <xf numFmtId="0" fontId="2" fillId="0" borderId="37" xfId="0" applyFont="1" applyBorder="1" applyAlignment="1" applyProtection="1">
      <alignment horizontal="center"/>
      <protection locked="0"/>
    </xf>
    <xf numFmtId="0" fontId="2" fillId="0" borderId="12"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0" borderId="0" xfId="0" applyFont="1" applyAlignment="1" applyProtection="1">
      <alignment horizontal="center"/>
      <protection locked="0"/>
    </xf>
    <xf numFmtId="0" fontId="2" fillId="0" borderId="13" xfId="0" applyFont="1" applyBorder="1" applyAlignment="1" applyProtection="1">
      <alignment horizontal="center"/>
      <protection locked="0"/>
    </xf>
    <xf numFmtId="0" fontId="2" fillId="0" borderId="3" xfId="0" applyFont="1" applyBorder="1" applyAlignment="1" applyProtection="1">
      <alignment horizontal="center"/>
      <protection locked="0"/>
    </xf>
    <xf numFmtId="0" fontId="2" fillId="0" borderId="30" xfId="0" applyFont="1" applyBorder="1" applyAlignment="1" applyProtection="1">
      <alignment horizontal="center"/>
      <protection locked="0"/>
    </xf>
    <xf numFmtId="0" fontId="2" fillId="0" borderId="14" xfId="0" applyFont="1" applyBorder="1" applyAlignment="1" applyProtection="1">
      <alignment horizontal="center"/>
      <protection locked="0"/>
    </xf>
    <xf numFmtId="0" fontId="3" fillId="0" borderId="32" xfId="0" applyFont="1" applyBorder="1" applyAlignment="1" applyProtection="1">
      <alignment horizontal="center" vertical="center"/>
      <protection locked="0"/>
    </xf>
    <xf numFmtId="0" fontId="3" fillId="0" borderId="31" xfId="0" applyFont="1" applyBorder="1" applyAlignment="1" applyProtection="1">
      <alignment horizontal="center" vertical="center"/>
      <protection locked="0"/>
    </xf>
    <xf numFmtId="0" fontId="3" fillId="0" borderId="33" xfId="0" applyFont="1" applyBorder="1" applyAlignment="1" applyProtection="1">
      <alignment horizontal="center" vertical="center"/>
      <protection locked="0"/>
    </xf>
    <xf numFmtId="0" fontId="49" fillId="0" borderId="4" xfId="4" applyFont="1" applyBorder="1" applyAlignment="1">
      <alignment horizontal="justify" vertical="center" wrapText="1"/>
    </xf>
    <xf numFmtId="0" fontId="49" fillId="0" borderId="4" xfId="4" applyFont="1" applyBorder="1" applyAlignment="1">
      <alignment horizontal="justify" vertical="center"/>
    </xf>
    <xf numFmtId="0" fontId="49" fillId="0" borderId="4" xfId="0" applyFont="1" applyBorder="1" applyAlignment="1" applyProtection="1">
      <alignment horizontal="center" vertical="center" wrapText="1"/>
      <protection locked="0"/>
    </xf>
    <xf numFmtId="9" fontId="36" fillId="6" borderId="4" xfId="0" applyNumberFormat="1" applyFont="1" applyFill="1" applyBorder="1" applyAlignment="1" applyProtection="1">
      <alignment horizontal="center" vertical="center"/>
      <protection locked="0"/>
    </xf>
    <xf numFmtId="9" fontId="36" fillId="0" borderId="4" xfId="0" applyNumberFormat="1" applyFont="1" applyBorder="1" applyAlignment="1" applyProtection="1">
      <alignment horizontal="center" vertical="center"/>
      <protection locked="0"/>
    </xf>
    <xf numFmtId="0" fontId="50" fillId="0" borderId="4" xfId="0" applyFont="1" applyBorder="1" applyAlignment="1">
      <alignment horizontal="center" vertical="center"/>
    </xf>
    <xf numFmtId="9" fontId="36" fillId="0" borderId="4" xfId="2" applyFont="1" applyBorder="1" applyAlignment="1" applyProtection="1">
      <alignment horizontal="center" vertical="center"/>
    </xf>
    <xf numFmtId="44" fontId="36" fillId="0" borderId="4" xfId="1" applyFont="1" applyFill="1" applyBorder="1" applyAlignment="1" applyProtection="1">
      <alignment horizontal="center"/>
      <protection locked="0"/>
    </xf>
    <xf numFmtId="0" fontId="49" fillId="0" borderId="4" xfId="0" applyFont="1" applyBorder="1" applyAlignment="1" applyProtection="1">
      <alignment horizontal="justify" vertical="center" wrapText="1"/>
      <protection locked="0"/>
    </xf>
    <xf numFmtId="0" fontId="49" fillId="0" borderId="11" xfId="0" applyFont="1" applyBorder="1" applyAlignment="1" applyProtection="1">
      <alignment horizontal="justify" vertical="center" wrapText="1"/>
      <protection locked="0"/>
    </xf>
    <xf numFmtId="0" fontId="49" fillId="0" borderId="4" xfId="0" applyFont="1" applyBorder="1" applyAlignment="1">
      <alignment horizontal="justify" vertical="center" wrapText="1"/>
    </xf>
    <xf numFmtId="44" fontId="36" fillId="0" borderId="4" xfId="1" applyFont="1" applyFill="1" applyBorder="1" applyAlignment="1" applyProtection="1">
      <alignment horizontal="center" vertical="center"/>
    </xf>
    <xf numFmtId="9" fontId="36" fillId="0" borderId="4" xfId="2" applyFont="1" applyFill="1" applyBorder="1" applyAlignment="1" applyProtection="1">
      <alignment horizontal="center" vertical="center"/>
    </xf>
    <xf numFmtId="0" fontId="49" fillId="0" borderId="4" xfId="4" applyFont="1" applyBorder="1" applyAlignment="1">
      <alignment horizontal="left" vertical="center" wrapText="1"/>
    </xf>
    <xf numFmtId="0" fontId="49" fillId="6" borderId="11" xfId="4" applyFont="1" applyFill="1" applyBorder="1" applyAlignment="1">
      <alignment horizontal="justify" vertical="center" wrapText="1"/>
    </xf>
    <xf numFmtId="9" fontId="36" fillId="0" borderId="17" xfId="0" applyNumberFormat="1" applyFont="1" applyBorder="1" applyAlignment="1" applyProtection="1">
      <alignment horizontal="center"/>
      <protection locked="0"/>
    </xf>
    <xf numFmtId="0" fontId="36" fillId="0" borderId="17" xfId="0" applyFont="1" applyBorder="1" applyAlignment="1" applyProtection="1">
      <alignment horizontal="justify" vertical="center" wrapText="1"/>
      <protection locked="0"/>
    </xf>
    <xf numFmtId="0" fontId="36" fillId="0" borderId="4" xfId="0" applyFont="1" applyBorder="1" applyAlignment="1" applyProtection="1">
      <alignment horizontal="justify" vertical="center" wrapText="1"/>
      <protection locked="0"/>
    </xf>
    <xf numFmtId="44" fontId="36" fillId="0" borderId="17" xfId="1" applyFont="1" applyFill="1" applyBorder="1" applyAlignment="1" applyProtection="1">
      <alignment horizontal="center" vertical="center"/>
    </xf>
    <xf numFmtId="9" fontId="36" fillId="0" borderId="17" xfId="2" applyFont="1" applyFill="1" applyBorder="1" applyAlignment="1" applyProtection="1">
      <alignment horizontal="center" vertical="center"/>
    </xf>
    <xf numFmtId="9" fontId="36" fillId="0" borderId="17" xfId="0" applyNumberFormat="1" applyFont="1" applyBorder="1" applyAlignment="1" applyProtection="1">
      <alignment horizontal="center" vertical="center"/>
      <protection locked="0"/>
    </xf>
    <xf numFmtId="0" fontId="50" fillId="0" borderId="17" xfId="0" applyFont="1" applyBorder="1" applyAlignment="1">
      <alignment horizontal="center" vertical="center"/>
    </xf>
    <xf numFmtId="9" fontId="36" fillId="6" borderId="11" xfId="0" applyNumberFormat="1" applyFont="1" applyFill="1" applyBorder="1" applyAlignment="1" applyProtection="1">
      <alignment horizontal="center" vertical="center"/>
      <protection locked="0"/>
    </xf>
    <xf numFmtId="9" fontId="36" fillId="0" borderId="11" xfId="0" applyNumberFormat="1" applyFont="1" applyBorder="1" applyAlignment="1" applyProtection="1">
      <alignment horizontal="center" vertical="center"/>
      <protection locked="0"/>
    </xf>
    <xf numFmtId="9" fontId="36" fillId="0" borderId="11" xfId="0" applyNumberFormat="1" applyFont="1" applyBorder="1" applyAlignment="1" applyProtection="1">
      <alignment horizontal="center"/>
      <protection locked="0"/>
    </xf>
    <xf numFmtId="44" fontId="36" fillId="0" borderId="17" xfId="1" applyFont="1" applyFill="1" applyBorder="1" applyAlignment="1" applyProtection="1">
      <alignment horizontal="center"/>
      <protection locked="0"/>
    </xf>
    <xf numFmtId="44" fontId="36" fillId="0" borderId="11" xfId="1" applyFont="1" applyFill="1" applyBorder="1" applyAlignment="1" applyProtection="1">
      <alignment horizontal="center"/>
      <protection locked="0"/>
    </xf>
    <xf numFmtId="44" fontId="36" fillId="0" borderId="4" xfId="1" applyFont="1" applyBorder="1" applyAlignment="1" applyProtection="1">
      <alignment horizontal="center" vertical="center"/>
    </xf>
    <xf numFmtId="44" fontId="36" fillId="0" borderId="11" xfId="1" applyFont="1" applyBorder="1" applyAlignment="1" applyProtection="1">
      <alignment horizontal="center" vertical="center"/>
    </xf>
    <xf numFmtId="9" fontId="36" fillId="0" borderId="11" xfId="2" applyFont="1" applyBorder="1" applyAlignment="1" applyProtection="1">
      <alignment horizontal="center" vertical="center"/>
    </xf>
    <xf numFmtId="0" fontId="50" fillId="0" borderId="11" xfId="0" applyFont="1" applyBorder="1" applyAlignment="1">
      <alignment horizontal="center" vertical="center"/>
    </xf>
    <xf numFmtId="0" fontId="49" fillId="0" borderId="53" xfId="0" applyFont="1" applyBorder="1" applyAlignment="1" applyProtection="1">
      <alignment horizontal="justify"/>
      <protection locked="0"/>
    </xf>
    <xf numFmtId="0" fontId="49" fillId="0" borderId="21" xfId="0" applyFont="1" applyBorder="1" applyAlignment="1" applyProtection="1">
      <alignment horizontal="justify"/>
      <protection locked="0"/>
    </xf>
    <xf numFmtId="0" fontId="0" fillId="0" borderId="56" xfId="0" applyBorder="1" applyAlignment="1" applyProtection="1">
      <alignment horizontal="justify"/>
      <protection locked="0"/>
    </xf>
    <xf numFmtId="0" fontId="0" fillId="0" borderId="57" xfId="0" applyBorder="1" applyAlignment="1" applyProtection="1">
      <alignment horizontal="justify"/>
      <protection locked="0"/>
    </xf>
    <xf numFmtId="0" fontId="0" fillId="0" borderId="27" xfId="0" applyBorder="1" applyAlignment="1" applyProtection="1">
      <alignment horizontal="justify"/>
      <protection locked="0"/>
    </xf>
    <xf numFmtId="0" fontId="36" fillId="0" borderId="4" xfId="0" applyFont="1" applyBorder="1" applyAlignment="1" applyProtection="1">
      <alignment horizontal="justify" wrapText="1"/>
      <protection locked="0"/>
    </xf>
    <xf numFmtId="0" fontId="36" fillId="0" borderId="11" xfId="0" applyFont="1" applyBorder="1" applyAlignment="1" applyProtection="1">
      <alignment horizontal="justify" wrapText="1"/>
      <protection locked="0"/>
    </xf>
    <xf numFmtId="0" fontId="36" fillId="0" borderId="11" xfId="0" applyFont="1" applyBorder="1" applyAlignment="1" applyProtection="1">
      <alignment horizontal="justify" vertical="center" wrapText="1"/>
      <protection locked="0"/>
    </xf>
    <xf numFmtId="0" fontId="36" fillId="0" borderId="28" xfId="0" applyFont="1" applyBorder="1" applyAlignment="1" applyProtection="1">
      <alignment horizontal="justify" vertical="center" wrapText="1"/>
      <protection locked="0"/>
    </xf>
    <xf numFmtId="0" fontId="36" fillId="0" borderId="26" xfId="0" applyFont="1" applyBorder="1" applyAlignment="1" applyProtection="1">
      <alignment horizontal="justify" vertical="center" wrapText="1"/>
      <protection locked="0"/>
    </xf>
    <xf numFmtId="0" fontId="36" fillId="0" borderId="54" xfId="0" applyFont="1" applyBorder="1" applyAlignment="1" applyProtection="1">
      <alignment horizontal="justify" vertical="center" wrapText="1"/>
      <protection locked="0"/>
    </xf>
    <xf numFmtId="9" fontId="36" fillId="0" borderId="28" xfId="0" applyNumberFormat="1" applyFont="1" applyBorder="1" applyAlignment="1">
      <alignment horizontal="center" vertical="center"/>
    </xf>
    <xf numFmtId="9" fontId="36" fillId="0" borderId="54" xfId="0" applyNumberFormat="1" applyFont="1" applyBorder="1" applyAlignment="1">
      <alignment horizontal="center" vertical="center"/>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6" fillId="0" borderId="59"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49" fillId="0" borderId="53" xfId="0" applyFont="1" applyBorder="1" applyAlignment="1">
      <alignment horizontal="justify" vertical="center"/>
    </xf>
    <xf numFmtId="0" fontId="49" fillId="0" borderId="26" xfId="0" applyFont="1" applyBorder="1" applyAlignment="1">
      <alignment horizontal="justify" vertical="center"/>
    </xf>
    <xf numFmtId="0" fontId="49" fillId="0" borderId="54" xfId="0" applyFont="1" applyBorder="1" applyAlignment="1">
      <alignment horizontal="justify" vertical="center"/>
    </xf>
    <xf numFmtId="0" fontId="49" fillId="0" borderId="28" xfId="0" applyFont="1" applyBorder="1" applyAlignment="1">
      <alignment horizontal="justify" vertical="center"/>
    </xf>
    <xf numFmtId="0" fontId="0" fillId="0" borderId="60" xfId="0" applyBorder="1" applyAlignment="1" applyProtection="1">
      <alignment horizontal="justify"/>
      <protection locked="0"/>
    </xf>
    <xf numFmtId="0" fontId="0" fillId="0" borderId="61" xfId="0" applyBorder="1" applyAlignment="1" applyProtection="1">
      <alignment horizontal="justify"/>
      <protection locked="0"/>
    </xf>
    <xf numFmtId="0" fontId="36" fillId="0" borderId="53" xfId="0" applyFont="1" applyBorder="1" applyAlignment="1" applyProtection="1">
      <alignment horizontal="justify" vertical="center" wrapText="1"/>
      <protection locked="0"/>
    </xf>
    <xf numFmtId="0" fontId="6" fillId="0" borderId="55" xfId="0" applyFont="1" applyBorder="1" applyAlignment="1" applyProtection="1">
      <alignment horizontal="center" vertical="center"/>
      <protection locked="0"/>
    </xf>
    <xf numFmtId="0" fontId="6" fillId="0" borderId="52" xfId="0" applyFont="1" applyBorder="1" applyAlignment="1" applyProtection="1">
      <alignment horizontal="center" vertical="center"/>
      <protection locked="0"/>
    </xf>
    <xf numFmtId="0" fontId="6" fillId="0" borderId="50" xfId="0" applyFont="1" applyBorder="1" applyAlignment="1" applyProtection="1">
      <alignment horizontal="center" vertical="center"/>
      <protection locked="0"/>
    </xf>
    <xf numFmtId="0" fontId="6" fillId="0" borderId="51" xfId="0" applyFont="1" applyBorder="1" applyAlignment="1" applyProtection="1">
      <alignment horizontal="center" vertical="center"/>
      <protection locked="0"/>
    </xf>
    <xf numFmtId="0" fontId="50" fillId="0" borderId="53" xfId="0" applyFont="1" applyBorder="1" applyAlignment="1">
      <alignment horizontal="center" vertical="center"/>
    </xf>
    <xf numFmtId="0" fontId="50" fillId="0" borderId="54" xfId="0" applyFont="1" applyBorder="1" applyAlignment="1">
      <alignment horizontal="center" vertical="center"/>
    </xf>
    <xf numFmtId="0" fontId="36" fillId="0" borderId="28" xfId="0" applyFont="1" applyBorder="1" applyAlignment="1">
      <alignment horizontal="left"/>
    </xf>
    <xf numFmtId="0" fontId="36" fillId="0" borderId="54" xfId="0" applyFont="1" applyBorder="1" applyAlignment="1">
      <alignment horizontal="left"/>
    </xf>
    <xf numFmtId="0" fontId="36" fillId="0" borderId="17" xfId="0" applyFont="1" applyBorder="1" applyAlignment="1">
      <alignment horizontal="justify" wrapText="1"/>
    </xf>
    <xf numFmtId="0" fontId="36" fillId="0" borderId="4" xfId="0" applyFont="1" applyBorder="1" applyAlignment="1">
      <alignment horizontal="justify" wrapText="1"/>
    </xf>
    <xf numFmtId="9" fontId="36" fillId="0" borderId="28" xfId="2" applyFont="1" applyBorder="1" applyAlignment="1" applyProtection="1">
      <alignment horizontal="center" vertical="center"/>
    </xf>
    <xf numFmtId="0" fontId="36" fillId="0" borderId="54" xfId="2" applyNumberFormat="1" applyFont="1" applyBorder="1" applyAlignment="1" applyProtection="1">
      <alignment horizontal="center" vertical="center"/>
    </xf>
    <xf numFmtId="0" fontId="36" fillId="0" borderId="54" xfId="0" applyFont="1" applyBorder="1" applyAlignment="1">
      <alignment horizontal="center" vertical="center"/>
    </xf>
    <xf numFmtId="9" fontId="2" fillId="0" borderId="28" xfId="0" applyNumberFormat="1" applyFont="1" applyBorder="1" applyAlignment="1">
      <alignment horizontal="center" vertical="center"/>
    </xf>
    <xf numFmtId="9" fontId="2" fillId="0" borderId="54" xfId="0" applyNumberFormat="1" applyFont="1" applyBorder="1" applyAlignment="1">
      <alignment horizontal="center" vertical="center"/>
    </xf>
    <xf numFmtId="0" fontId="0" fillId="0" borderId="1" xfId="0" applyBorder="1" applyAlignment="1" applyProtection="1">
      <alignment horizontal="center"/>
      <protection locked="0"/>
    </xf>
    <xf numFmtId="0" fontId="0" fillId="0" borderId="37"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2" xfId="0" applyBorder="1" applyAlignment="1" applyProtection="1">
      <alignment horizontal="center"/>
      <protection locked="0"/>
    </xf>
    <xf numFmtId="0" fontId="0" fillId="0" borderId="0" xfId="0" applyAlignment="1" applyProtection="1">
      <alignment horizontal="center"/>
      <protection locked="0"/>
    </xf>
    <xf numFmtId="0" fontId="0" fillId="0" borderId="13" xfId="0" applyBorder="1" applyAlignment="1" applyProtection="1">
      <alignment horizontal="center"/>
      <protection locked="0"/>
    </xf>
    <xf numFmtId="0" fontId="0" fillId="0" borderId="3" xfId="0" applyBorder="1" applyAlignment="1" applyProtection="1">
      <alignment horizontal="center"/>
      <protection locked="0"/>
    </xf>
    <xf numFmtId="0" fontId="0" fillId="0" borderId="30" xfId="0" applyBorder="1" applyAlignment="1" applyProtection="1">
      <alignment horizontal="center"/>
      <protection locked="0"/>
    </xf>
    <xf numFmtId="0" fontId="0" fillId="0" borderId="14" xfId="0" applyBorder="1" applyAlignment="1" applyProtection="1">
      <alignment horizontal="center"/>
      <protection locked="0"/>
    </xf>
    <xf numFmtId="0" fontId="25" fillId="0" borderId="32" xfId="0" applyFont="1" applyBorder="1" applyAlignment="1" applyProtection="1">
      <alignment horizontal="center" vertical="center"/>
      <protection locked="0"/>
    </xf>
    <xf numFmtId="0" fontId="25" fillId="0" borderId="31" xfId="0" applyFont="1" applyBorder="1" applyAlignment="1" applyProtection="1">
      <alignment horizontal="center" vertical="center"/>
      <protection locked="0"/>
    </xf>
    <xf numFmtId="0" fontId="25" fillId="0" borderId="33"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8" xfId="0" applyFont="1" applyBorder="1" applyAlignment="1" applyProtection="1">
      <alignment horizontal="center" vertical="center"/>
      <protection locked="0"/>
    </xf>
    <xf numFmtId="0" fontId="25" fillId="0" borderId="34" xfId="0" applyFont="1" applyBorder="1" applyAlignment="1" applyProtection="1">
      <alignment horizontal="center" vertical="center" wrapText="1"/>
      <protection locked="0"/>
    </xf>
    <xf numFmtId="0" fontId="25" fillId="0" borderId="35" xfId="0" applyFont="1" applyBorder="1" applyAlignment="1" applyProtection="1">
      <alignment horizontal="center" vertical="center" wrapText="1"/>
      <protection locked="0"/>
    </xf>
    <xf numFmtId="0" fontId="25" fillId="0" borderId="36" xfId="0" applyFont="1" applyBorder="1" applyAlignment="1" applyProtection="1">
      <alignment horizontal="center" vertical="center" wrapText="1"/>
      <protection locked="0"/>
    </xf>
    <xf numFmtId="0" fontId="25" fillId="0" borderId="3" xfId="0" applyFont="1" applyBorder="1" applyAlignment="1" applyProtection="1">
      <alignment horizontal="center" vertical="center" wrapText="1"/>
      <protection locked="0"/>
    </xf>
    <xf numFmtId="0" fontId="25" fillId="0" borderId="30" xfId="0" applyFont="1" applyBorder="1" applyAlignment="1" applyProtection="1">
      <alignment horizontal="center" vertical="center" wrapText="1"/>
      <protection locked="0"/>
    </xf>
    <xf numFmtId="0" fontId="25" fillId="0" borderId="14" xfId="0" applyFont="1" applyBorder="1" applyAlignment="1" applyProtection="1">
      <alignment horizontal="center" vertical="center" wrapText="1"/>
      <protection locked="0"/>
    </xf>
    <xf numFmtId="0" fontId="16" fillId="0" borderId="7" xfId="0" applyFont="1" applyBorder="1" applyAlignment="1" applyProtection="1">
      <alignment horizontal="center" vertical="center" wrapText="1"/>
      <protection locked="0"/>
    </xf>
    <xf numFmtId="0" fontId="16" fillId="0" borderId="8" xfId="0" applyFont="1" applyBorder="1" applyAlignment="1" applyProtection="1">
      <alignment horizontal="center" vertical="center" wrapText="1"/>
      <protection locked="0"/>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15" fillId="2" borderId="16" xfId="0" applyFont="1" applyFill="1" applyBorder="1" applyAlignment="1" applyProtection="1">
      <alignment horizontal="center" vertical="center" wrapText="1"/>
      <protection locked="0"/>
    </xf>
    <xf numFmtId="0" fontId="15" fillId="2" borderId="10" xfId="0" applyFont="1" applyFill="1" applyBorder="1" applyAlignment="1" applyProtection="1">
      <alignment horizontal="center" vertical="center" wrapText="1"/>
      <protection locked="0"/>
    </xf>
    <xf numFmtId="0" fontId="15" fillId="2" borderId="17" xfId="0" applyFont="1" applyFill="1" applyBorder="1" applyAlignment="1" applyProtection="1">
      <alignment horizontal="center" vertical="center" wrapText="1"/>
      <protection locked="0"/>
    </xf>
    <xf numFmtId="0" fontId="15" fillId="2" borderId="11" xfId="0" applyFont="1" applyFill="1" applyBorder="1" applyAlignment="1" applyProtection="1">
      <alignment horizontal="center" vertical="center" wrapText="1"/>
      <protection locked="0"/>
    </xf>
    <xf numFmtId="0" fontId="15" fillId="2" borderId="4" xfId="0" applyFont="1" applyFill="1" applyBorder="1" applyAlignment="1" applyProtection="1">
      <alignment horizontal="left"/>
      <protection locked="0"/>
    </xf>
    <xf numFmtId="0" fontId="19" fillId="3" borderId="7" xfId="0" applyFont="1" applyFill="1" applyBorder="1" applyAlignment="1" applyProtection="1">
      <alignment horizontal="center"/>
      <protection locked="0"/>
    </xf>
    <xf numFmtId="0" fontId="19" fillId="3" borderId="8" xfId="0" applyFont="1" applyFill="1" applyBorder="1" applyAlignment="1" applyProtection="1">
      <alignment horizontal="center"/>
      <protection locked="0"/>
    </xf>
    <xf numFmtId="0" fontId="19" fillId="3" borderId="9" xfId="0" applyFont="1" applyFill="1" applyBorder="1" applyAlignment="1" applyProtection="1">
      <alignment horizontal="center"/>
      <protection locked="0"/>
    </xf>
    <xf numFmtId="0" fontId="20" fillId="2" borderId="7" xfId="0" applyFont="1" applyFill="1" applyBorder="1" applyAlignment="1" applyProtection="1">
      <alignment horizontal="center" vertical="center"/>
      <protection locked="0"/>
    </xf>
    <xf numFmtId="0" fontId="20" fillId="2" borderId="8" xfId="0" applyFont="1" applyFill="1" applyBorder="1" applyAlignment="1" applyProtection="1">
      <alignment horizontal="center" vertical="center"/>
      <protection locked="0"/>
    </xf>
    <xf numFmtId="0" fontId="20" fillId="2" borderId="9" xfId="0" applyFont="1" applyFill="1" applyBorder="1" applyAlignment="1" applyProtection="1">
      <alignment horizontal="center" vertical="center"/>
      <protection locked="0"/>
    </xf>
    <xf numFmtId="0" fontId="17" fillId="4" borderId="8" xfId="0" applyFont="1" applyFill="1" applyBorder="1" applyAlignment="1" applyProtection="1">
      <alignment horizontal="center" vertical="center"/>
      <protection locked="0"/>
    </xf>
    <xf numFmtId="0" fontId="17" fillId="4" borderId="9" xfId="0" applyFont="1" applyFill="1" applyBorder="1" applyAlignment="1" applyProtection="1">
      <alignment horizontal="center" vertical="center"/>
      <protection locked="0"/>
    </xf>
    <xf numFmtId="0" fontId="21" fillId="4" borderId="28" xfId="0" applyFont="1" applyFill="1" applyBorder="1" applyAlignment="1" applyProtection="1">
      <alignment horizontal="center" vertical="center" wrapText="1"/>
      <protection locked="0"/>
    </xf>
    <xf numFmtId="0" fontId="21" fillId="4" borderId="21" xfId="0" applyFont="1" applyFill="1" applyBorder="1" applyAlignment="1" applyProtection="1">
      <alignment horizontal="center" vertical="center" wrapText="1"/>
      <protection locked="0"/>
    </xf>
    <xf numFmtId="0" fontId="21" fillId="4" borderId="27" xfId="0" applyFont="1" applyFill="1" applyBorder="1" applyAlignment="1" applyProtection="1">
      <alignment horizontal="center" vertical="center" wrapText="1"/>
      <protection locked="0"/>
    </xf>
    <xf numFmtId="0" fontId="21" fillId="4" borderId="19" xfId="0" applyFont="1" applyFill="1" applyBorder="1" applyAlignment="1" applyProtection="1">
      <alignment horizontal="center" vertical="center" wrapText="1"/>
      <protection locked="0"/>
    </xf>
    <xf numFmtId="0" fontId="15" fillId="2" borderId="22" xfId="0" applyFont="1" applyFill="1" applyBorder="1" applyAlignment="1" applyProtection="1">
      <alignment horizontal="center" vertical="center" wrapText="1"/>
      <protection locked="0"/>
    </xf>
    <xf numFmtId="0" fontId="15" fillId="2" borderId="31" xfId="0" applyFont="1" applyFill="1" applyBorder="1" applyAlignment="1" applyProtection="1">
      <alignment horizontal="center" vertical="center" wrapText="1"/>
      <protection locked="0"/>
    </xf>
    <xf numFmtId="0" fontId="15" fillId="2" borderId="23" xfId="0" applyFont="1" applyFill="1" applyBorder="1" applyAlignment="1" applyProtection="1">
      <alignment horizontal="center" vertical="center" wrapText="1"/>
      <protection locked="0"/>
    </xf>
    <xf numFmtId="0" fontId="21" fillId="2" borderId="17" xfId="0" applyFont="1" applyFill="1" applyBorder="1" applyAlignment="1" applyProtection="1">
      <alignment horizontal="center" vertical="center" wrapText="1"/>
      <protection locked="0"/>
    </xf>
    <xf numFmtId="0" fontId="21" fillId="2" borderId="11" xfId="0" applyFont="1" applyFill="1" applyBorder="1" applyAlignment="1" applyProtection="1">
      <alignment horizontal="center" vertical="center" wrapText="1"/>
      <protection locked="0"/>
    </xf>
    <xf numFmtId="0" fontId="17" fillId="2" borderId="17" xfId="0" applyFont="1" applyFill="1" applyBorder="1" applyAlignment="1" applyProtection="1">
      <alignment horizontal="center" vertical="center" wrapText="1"/>
      <protection locked="0"/>
    </xf>
    <xf numFmtId="0" fontId="17" fillId="2" borderId="11" xfId="0" applyFont="1" applyFill="1" applyBorder="1" applyAlignment="1" applyProtection="1">
      <alignment horizontal="center" vertical="center" wrapText="1"/>
      <protection locked="0"/>
    </xf>
    <xf numFmtId="0" fontId="21" fillId="4" borderId="25" xfId="0" applyFont="1" applyFill="1" applyBorder="1" applyAlignment="1" applyProtection="1">
      <alignment horizontal="center" vertical="center" wrapText="1"/>
      <protection locked="0"/>
    </xf>
    <xf numFmtId="0" fontId="21" fillId="4" borderId="40" xfId="0" applyFont="1" applyFill="1" applyBorder="1" applyAlignment="1" applyProtection="1">
      <alignment horizontal="center" vertical="center" wrapText="1"/>
      <protection locked="0"/>
    </xf>
    <xf numFmtId="0" fontId="21" fillId="4" borderId="38" xfId="0" applyFont="1" applyFill="1" applyBorder="1" applyAlignment="1" applyProtection="1">
      <alignment horizontal="center" vertical="center" wrapText="1"/>
      <protection locked="0"/>
    </xf>
    <xf numFmtId="0" fontId="21" fillId="4" borderId="37" xfId="0" applyFont="1" applyFill="1" applyBorder="1" applyAlignment="1" applyProtection="1">
      <alignment horizontal="center" vertical="center" wrapText="1"/>
      <protection locked="0"/>
    </xf>
    <xf numFmtId="0" fontId="21" fillId="4" borderId="39" xfId="0" applyFont="1" applyFill="1" applyBorder="1" applyAlignment="1" applyProtection="1">
      <alignment horizontal="center" vertical="center" wrapText="1"/>
      <protection locked="0"/>
    </xf>
    <xf numFmtId="0" fontId="36" fillId="0" borderId="4" xfId="0" applyFont="1" applyBorder="1" applyAlignment="1">
      <alignment horizontal="center" vertical="center"/>
    </xf>
    <xf numFmtId="0" fontId="36" fillId="0" borderId="11" xfId="0" applyFont="1" applyBorder="1" applyAlignment="1">
      <alignment horizontal="center" vertical="center"/>
    </xf>
    <xf numFmtId="0" fontId="36" fillId="0" borderId="4" xfId="0" applyFont="1" applyBorder="1" applyAlignment="1">
      <alignment horizontal="center"/>
    </xf>
    <xf numFmtId="0" fontId="36" fillId="0" borderId="11" xfId="0" applyFont="1" applyBorder="1" applyAlignment="1">
      <alignment horizontal="center"/>
    </xf>
    <xf numFmtId="0" fontId="48" fillId="0" borderId="17" xfId="0" applyFont="1" applyBorder="1" applyAlignment="1">
      <alignment horizontal="center" vertical="center"/>
    </xf>
    <xf numFmtId="0" fontId="48" fillId="0" borderId="4" xfId="0" applyFont="1" applyBorder="1" applyAlignment="1">
      <alignment horizontal="center" vertical="center"/>
    </xf>
    <xf numFmtId="0" fontId="36" fillId="0" borderId="17" xfId="0" applyFont="1" applyBorder="1" applyAlignment="1">
      <alignment horizontal="center" vertical="center"/>
    </xf>
    <xf numFmtId="0" fontId="36" fillId="0" borderId="4" xfId="2" applyNumberFormat="1" applyFont="1" applyFill="1" applyBorder="1" applyAlignment="1" applyProtection="1">
      <alignment horizontal="justify" vertical="center" wrapText="1"/>
      <protection locked="0"/>
    </xf>
    <xf numFmtId="0" fontId="21" fillId="4" borderId="26" xfId="0" applyFont="1" applyFill="1" applyBorder="1" applyAlignment="1" applyProtection="1">
      <alignment horizontal="center" vertical="center" wrapText="1"/>
      <protection locked="0"/>
    </xf>
    <xf numFmtId="0" fontId="21" fillId="4" borderId="41" xfId="0" applyFont="1" applyFill="1" applyBorder="1" applyAlignment="1" applyProtection="1">
      <alignment horizontal="center" vertical="center" wrapText="1"/>
      <protection locked="0"/>
    </xf>
    <xf numFmtId="0" fontId="43" fillId="6" borderId="17" xfId="0" applyFont="1" applyFill="1" applyBorder="1" applyAlignment="1" applyProtection="1">
      <alignment horizontal="justify" vertical="center" wrapText="1"/>
      <protection locked="0"/>
    </xf>
    <xf numFmtId="0" fontId="43" fillId="6" borderId="4" xfId="0" applyFont="1" applyFill="1" applyBorder="1" applyAlignment="1" applyProtection="1">
      <alignment horizontal="justify" vertical="center" wrapText="1"/>
      <protection locked="0"/>
    </xf>
    <xf numFmtId="9" fontId="36" fillId="0" borderId="17" xfId="0" applyNumberFormat="1" applyFont="1" applyBorder="1" applyAlignment="1">
      <alignment horizontal="center" vertical="center"/>
    </xf>
    <xf numFmtId="9" fontId="36" fillId="0" borderId="4" xfId="0" applyNumberFormat="1" applyFont="1" applyBorder="1" applyAlignment="1">
      <alignment horizontal="center" vertical="center"/>
    </xf>
    <xf numFmtId="0" fontId="36" fillId="0" borderId="17" xfId="0" applyFont="1" applyBorder="1" applyAlignment="1">
      <alignment horizontal="center"/>
    </xf>
    <xf numFmtId="0" fontId="36" fillId="0" borderId="17" xfId="2" applyNumberFormat="1" applyFont="1" applyFill="1" applyBorder="1" applyAlignment="1" applyProtection="1">
      <alignment horizontal="justify" vertical="center" wrapText="1"/>
      <protection locked="0"/>
    </xf>
    <xf numFmtId="0" fontId="49" fillId="0" borderId="4" xfId="2" applyNumberFormat="1" applyFont="1" applyFill="1" applyBorder="1" applyAlignment="1" applyProtection="1">
      <alignment horizontal="justify" vertical="center" wrapText="1"/>
      <protection locked="0"/>
    </xf>
    <xf numFmtId="0" fontId="36" fillId="0" borderId="16" xfId="0" applyFont="1" applyBorder="1" applyAlignment="1">
      <alignment horizontal="center"/>
    </xf>
    <xf numFmtId="0" fontId="36" fillId="0" borderId="59" xfId="0" applyFont="1" applyBorder="1" applyAlignment="1">
      <alignment horizontal="center"/>
    </xf>
    <xf numFmtId="0" fontId="36" fillId="0" borderId="10" xfId="0" applyFont="1" applyBorder="1" applyAlignment="1">
      <alignment horizontal="center"/>
    </xf>
    <xf numFmtId="0" fontId="43" fillId="6" borderId="11" xfId="0" applyFont="1" applyFill="1" applyBorder="1" applyAlignment="1" applyProtection="1">
      <alignment horizontal="justify" vertical="center" wrapText="1"/>
      <protection locked="0"/>
    </xf>
    <xf numFmtId="9" fontId="36" fillId="0" borderId="11" xfId="0" applyNumberFormat="1" applyFont="1" applyBorder="1" applyAlignment="1">
      <alignment horizontal="center" vertical="center"/>
    </xf>
    <xf numFmtId="0" fontId="47" fillId="0" borderId="17" xfId="0" applyFont="1" applyBorder="1" applyAlignment="1">
      <alignment horizontal="center" vertical="center"/>
    </xf>
    <xf numFmtId="0" fontId="47" fillId="0" borderId="4" xfId="0" applyFont="1" applyBorder="1" applyAlignment="1">
      <alignment horizontal="center" vertical="center"/>
    </xf>
    <xf numFmtId="0" fontId="47" fillId="0" borderId="11" xfId="0" applyFont="1" applyBorder="1" applyAlignment="1">
      <alignment horizontal="center" vertical="center"/>
    </xf>
    <xf numFmtId="0" fontId="36" fillId="0" borderId="18" xfId="0" applyFont="1" applyBorder="1" applyAlignment="1" applyProtection="1">
      <alignment horizontal="justify" vertical="center" wrapText="1"/>
      <protection locked="0"/>
    </xf>
    <xf numFmtId="0" fontId="36" fillId="0" borderId="20" xfId="0" applyFont="1" applyBorder="1" applyAlignment="1" applyProtection="1">
      <alignment horizontal="justify" vertical="center" wrapText="1"/>
      <protection locked="0"/>
    </xf>
    <xf numFmtId="0" fontId="36" fillId="0" borderId="19" xfId="0" applyFont="1" applyBorder="1" applyAlignment="1" applyProtection="1">
      <alignment horizontal="justify" vertical="center" wrapText="1"/>
      <protection locked="0"/>
    </xf>
    <xf numFmtId="0" fontId="43" fillId="0" borderId="4" xfId="0" applyFont="1" applyBorder="1" applyAlignment="1">
      <alignment horizontal="center" vertical="center" wrapText="1"/>
    </xf>
    <xf numFmtId="0" fontId="44" fillId="0" borderId="4" xfId="0" applyFont="1" applyBorder="1" applyAlignment="1">
      <alignment horizontal="justify" wrapText="1"/>
    </xf>
    <xf numFmtId="0" fontId="44" fillId="0" borderId="4" xfId="0" applyFont="1" applyBorder="1" applyAlignment="1">
      <alignment horizontal="justify" vertical="center"/>
    </xf>
    <xf numFmtId="0" fontId="44" fillId="0" borderId="4" xfId="0" applyFont="1" applyBorder="1" applyAlignment="1">
      <alignment horizontal="justify"/>
    </xf>
    <xf numFmtId="0" fontId="43" fillId="0" borderId="4" xfId="0" applyFont="1" applyBorder="1" applyAlignment="1">
      <alignment horizontal="justify" vertical="center" wrapText="1"/>
    </xf>
    <xf numFmtId="0" fontId="45" fillId="0" borderId="59" xfId="0" applyFont="1" applyBorder="1" applyAlignment="1">
      <alignment horizontal="center" vertical="center"/>
    </xf>
    <xf numFmtId="0" fontId="43" fillId="0" borderId="4" xfId="0" applyFont="1" applyBorder="1" applyAlignment="1">
      <alignment vertical="center" wrapText="1"/>
    </xf>
    <xf numFmtId="0" fontId="43" fillId="6" borderId="4" xfId="0" applyFont="1" applyFill="1" applyBorder="1" applyAlignment="1">
      <alignment horizontal="justify" vertical="center" wrapText="1"/>
    </xf>
    <xf numFmtId="0" fontId="44" fillId="0" borderId="4" xfId="4" applyFont="1" applyBorder="1" applyAlignment="1">
      <alignment vertical="center" wrapText="1"/>
    </xf>
    <xf numFmtId="0" fontId="45" fillId="6" borderId="17" xfId="0" applyFont="1" applyFill="1" applyBorder="1" applyAlignment="1" applyProtection="1">
      <alignment horizontal="justify" vertical="center" wrapText="1"/>
      <protection locked="0"/>
    </xf>
    <xf numFmtId="0" fontId="45" fillId="6" borderId="4" xfId="0" applyFont="1" applyFill="1" applyBorder="1" applyAlignment="1" applyProtection="1">
      <alignment horizontal="justify" vertical="center" wrapText="1"/>
      <protection locked="0"/>
    </xf>
    <xf numFmtId="0" fontId="44" fillId="0" borderId="17" xfId="4" applyFont="1" applyBorder="1" applyAlignment="1">
      <alignment vertical="center" wrapText="1"/>
    </xf>
    <xf numFmtId="0" fontId="44" fillId="6" borderId="17" xfId="4" applyFont="1" applyFill="1" applyBorder="1" applyAlignment="1">
      <alignment vertical="center" wrapText="1"/>
    </xf>
    <xf numFmtId="0" fontId="44" fillId="6" borderId="4" xfId="4" applyFont="1" applyFill="1" applyBorder="1" applyAlignment="1">
      <alignment vertical="center" wrapText="1"/>
    </xf>
    <xf numFmtId="0" fontId="43" fillId="0" borderId="4" xfId="0" applyFont="1" applyBorder="1" applyAlignment="1" applyProtection="1">
      <alignment vertical="center" wrapText="1"/>
      <protection locked="0"/>
    </xf>
    <xf numFmtId="0" fontId="45" fillId="0" borderId="16" xfId="0" applyFont="1" applyBorder="1" applyAlignment="1" applyProtection="1">
      <alignment horizontal="center" vertical="center"/>
      <protection locked="0"/>
    </xf>
    <xf numFmtId="0" fontId="45" fillId="0" borderId="59" xfId="0" applyFont="1" applyBorder="1" applyAlignment="1" applyProtection="1">
      <alignment horizontal="center" vertical="center"/>
      <protection locked="0"/>
    </xf>
    <xf numFmtId="0" fontId="4" fillId="4" borderId="4"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0" fontId="4" fillId="2" borderId="4" xfId="0" applyFont="1" applyFill="1" applyBorder="1" applyAlignment="1" applyProtection="1">
      <alignment horizontal="center" vertical="center" wrapText="1"/>
      <protection locked="0"/>
    </xf>
    <xf numFmtId="0" fontId="2" fillId="0" borderId="16" xfId="0" applyFont="1" applyBorder="1" applyAlignment="1" applyProtection="1">
      <alignment horizontal="center"/>
      <protection locked="0"/>
    </xf>
    <xf numFmtId="0" fontId="2" fillId="0" borderId="17" xfId="0" applyFont="1" applyBorder="1" applyAlignment="1" applyProtection="1">
      <alignment horizontal="center"/>
      <protection locked="0"/>
    </xf>
    <xf numFmtId="0" fontId="2" fillId="0" borderId="59"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3" fillId="0" borderId="17"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3" fillId="0" borderId="4"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protection locked="0"/>
    </xf>
    <xf numFmtId="0" fontId="4" fillId="0" borderId="20" xfId="0" applyFont="1" applyBorder="1" applyAlignment="1" applyProtection="1">
      <alignment horizontal="center" vertical="center"/>
      <protection locked="0"/>
    </xf>
    <xf numFmtId="0" fontId="4" fillId="4" borderId="20" xfId="0" applyFont="1" applyFill="1" applyBorder="1" applyAlignment="1" applyProtection="1">
      <alignment horizontal="center" vertical="center" wrapText="1"/>
      <protection locked="0"/>
    </xf>
    <xf numFmtId="0" fontId="3" fillId="2" borderId="59" xfId="0" applyFont="1" applyFill="1" applyBorder="1" applyAlignment="1" applyProtection="1">
      <alignment horizontal="left"/>
      <protection locked="0"/>
    </xf>
    <xf numFmtId="0" fontId="3" fillId="0" borderId="4" xfId="0" applyFont="1" applyBorder="1" applyAlignment="1" applyProtection="1">
      <alignment horizontal="left"/>
      <protection locked="0"/>
    </xf>
    <xf numFmtId="0" fontId="15" fillId="0" borderId="4" xfId="0" applyFont="1" applyBorder="1" applyAlignment="1" applyProtection="1">
      <alignment horizontal="left"/>
      <protection locked="0"/>
    </xf>
    <xf numFmtId="0" fontId="3" fillId="3" borderId="59" xfId="0" applyFont="1" applyFill="1" applyBorder="1" applyAlignment="1" applyProtection="1">
      <alignment horizontal="center"/>
      <protection locked="0"/>
    </xf>
    <xf numFmtId="0" fontId="3" fillId="3" borderId="4" xfId="0" applyFont="1" applyFill="1" applyBorder="1" applyAlignment="1" applyProtection="1">
      <alignment horizontal="center"/>
      <protection locked="0"/>
    </xf>
    <xf numFmtId="0" fontId="3" fillId="3" borderId="20" xfId="0" applyFont="1" applyFill="1" applyBorder="1" applyAlignment="1" applyProtection="1">
      <alignment horizontal="center"/>
      <protection locked="0"/>
    </xf>
    <xf numFmtId="0" fontId="3" fillId="2" borderId="59" xfId="0" applyFont="1" applyFill="1" applyBorder="1" applyAlignment="1" applyProtection="1">
      <alignment horizontal="center" vertical="center"/>
      <protection locked="0"/>
    </xf>
    <xf numFmtId="0" fontId="3" fillId="2" borderId="4" xfId="0" applyFont="1" applyFill="1" applyBorder="1" applyAlignment="1" applyProtection="1">
      <alignment horizontal="center" vertical="center"/>
      <protection locked="0"/>
    </xf>
    <xf numFmtId="0" fontId="4" fillId="4" borderId="4" xfId="0" applyFont="1" applyFill="1" applyBorder="1" applyAlignment="1" applyProtection="1">
      <alignment horizontal="center" vertical="center"/>
      <protection locked="0"/>
    </xf>
    <xf numFmtId="0" fontId="4" fillId="4" borderId="20" xfId="0" applyFont="1" applyFill="1" applyBorder="1" applyAlignment="1" applyProtection="1">
      <alignment horizontal="center" vertical="center"/>
      <protection locked="0"/>
    </xf>
    <xf numFmtId="0" fontId="3" fillId="2" borderId="59" xfId="0" applyFont="1" applyFill="1" applyBorder="1" applyAlignment="1" applyProtection="1">
      <alignment horizontal="center" vertical="center" wrapText="1"/>
      <protection locked="0"/>
    </xf>
    <xf numFmtId="9" fontId="44" fillId="0" borderId="4" xfId="0" applyNumberFormat="1" applyFont="1" applyBorder="1" applyAlignment="1">
      <alignment horizontal="center" vertical="center"/>
    </xf>
    <xf numFmtId="0" fontId="44" fillId="0" borderId="4" xfId="0" applyFont="1" applyBorder="1" applyAlignment="1">
      <alignment horizontal="center" vertical="center"/>
    </xf>
    <xf numFmtId="0" fontId="15" fillId="3" borderId="7" xfId="0" applyFont="1" applyFill="1" applyBorder="1" applyAlignment="1" applyProtection="1">
      <alignment horizontal="center"/>
      <protection locked="0"/>
    </xf>
    <xf numFmtId="0" fontId="15" fillId="3" borderId="8" xfId="0" applyFont="1" applyFill="1" applyBorder="1" applyAlignment="1" applyProtection="1">
      <alignment horizontal="center"/>
      <protection locked="0"/>
    </xf>
    <xf numFmtId="0" fontId="15" fillId="3" borderId="9" xfId="0" applyFont="1" applyFill="1" applyBorder="1" applyAlignment="1" applyProtection="1">
      <alignment horizontal="center"/>
      <protection locked="0"/>
    </xf>
    <xf numFmtId="0" fontId="15" fillId="2" borderId="7" xfId="0" applyFont="1" applyFill="1" applyBorder="1" applyAlignment="1" applyProtection="1">
      <alignment horizontal="center" vertical="center"/>
      <protection locked="0"/>
    </xf>
    <xf numFmtId="0" fontId="15" fillId="2" borderId="8" xfId="0" applyFont="1" applyFill="1" applyBorder="1" applyAlignment="1" applyProtection="1">
      <alignment horizontal="center" vertical="center"/>
      <protection locked="0"/>
    </xf>
    <xf numFmtId="0" fontId="15" fillId="2" borderId="9" xfId="0" applyFont="1" applyFill="1" applyBorder="1" applyAlignment="1" applyProtection="1">
      <alignment horizontal="center" vertical="center"/>
      <protection locked="0"/>
    </xf>
    <xf numFmtId="0" fontId="21" fillId="4" borderId="8" xfId="0" applyFont="1" applyFill="1" applyBorder="1" applyAlignment="1" applyProtection="1">
      <alignment horizontal="center" vertical="center"/>
      <protection locked="0"/>
    </xf>
    <xf numFmtId="0" fontId="21" fillId="4" borderId="9" xfId="0" applyFont="1" applyFill="1" applyBorder="1" applyAlignment="1" applyProtection="1">
      <alignment horizontal="center" vertical="center"/>
      <protection locked="0"/>
    </xf>
    <xf numFmtId="0" fontId="15" fillId="0" borderId="32" xfId="0" applyFont="1" applyBorder="1" applyAlignment="1" applyProtection="1">
      <alignment horizontal="center" vertical="center"/>
      <protection locked="0"/>
    </xf>
    <xf numFmtId="0" fontId="15" fillId="0" borderId="31" xfId="0" applyFont="1" applyBorder="1" applyAlignment="1" applyProtection="1">
      <alignment horizontal="center" vertical="center"/>
      <protection locked="0"/>
    </xf>
    <xf numFmtId="0" fontId="15" fillId="0" borderId="33" xfId="0" applyFont="1" applyBorder="1" applyAlignment="1" applyProtection="1">
      <alignment horizontal="center" vertical="center"/>
      <protection locked="0"/>
    </xf>
    <xf numFmtId="0" fontId="15" fillId="0" borderId="7" xfId="0" applyFont="1" applyBorder="1" applyAlignment="1" applyProtection="1">
      <alignment horizontal="center" vertical="center"/>
      <protection locked="0"/>
    </xf>
    <xf numFmtId="0" fontId="15" fillId="0" borderId="8" xfId="0" applyFont="1" applyBorder="1" applyAlignment="1" applyProtection="1">
      <alignment horizontal="center" vertical="center"/>
      <protection locked="0"/>
    </xf>
    <xf numFmtId="0" fontId="15" fillId="0" borderId="9" xfId="0" applyFont="1" applyBorder="1" applyAlignment="1" applyProtection="1">
      <alignment horizontal="center" vertical="center"/>
      <protection locked="0"/>
    </xf>
    <xf numFmtId="0" fontId="15" fillId="0" borderId="34" xfId="0" applyFont="1" applyBorder="1" applyAlignment="1" applyProtection="1">
      <alignment horizontal="center" vertical="center" wrapText="1"/>
      <protection locked="0"/>
    </xf>
    <xf numFmtId="0" fontId="15" fillId="0" borderId="35" xfId="0" applyFont="1" applyBorder="1" applyAlignment="1" applyProtection="1">
      <alignment horizontal="center" vertical="center" wrapText="1"/>
      <protection locked="0"/>
    </xf>
    <xf numFmtId="0" fontId="15" fillId="0" borderId="36"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5" fillId="0" borderId="30" xfId="0" applyFont="1" applyBorder="1" applyAlignment="1" applyProtection="1">
      <alignment horizontal="center" vertical="center" wrapText="1"/>
      <protection locked="0"/>
    </xf>
    <xf numFmtId="0" fontId="15" fillId="0" borderId="14"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5" fillId="0" borderId="9" xfId="0" applyFont="1" applyBorder="1" applyAlignment="1" applyProtection="1">
      <alignment horizontal="center" vertical="center" wrapText="1"/>
      <protection locked="0"/>
    </xf>
    <xf numFmtId="0" fontId="21" fillId="0" borderId="7" xfId="0" applyFont="1" applyBorder="1" applyAlignment="1" applyProtection="1">
      <alignment horizontal="center" vertical="center"/>
      <protection locked="0"/>
    </xf>
    <xf numFmtId="0" fontId="21" fillId="0" borderId="8" xfId="0" applyFont="1" applyBorder="1" applyAlignment="1" applyProtection="1">
      <alignment horizontal="center" vertical="center"/>
      <protection locked="0"/>
    </xf>
    <xf numFmtId="0" fontId="21" fillId="0" borderId="9" xfId="0" applyFont="1" applyBorder="1" applyAlignment="1" applyProtection="1">
      <alignment horizontal="center" vertical="center"/>
      <protection locked="0"/>
    </xf>
    <xf numFmtId="0" fontId="36" fillId="0" borderId="16" xfId="0" applyFont="1" applyBorder="1" applyAlignment="1" applyProtection="1">
      <alignment horizontal="center" vertical="center"/>
      <protection locked="0"/>
    </xf>
    <xf numFmtId="0" fontId="36" fillId="0" borderId="59" xfId="0" applyFont="1" applyBorder="1" applyAlignment="1" applyProtection="1">
      <alignment horizontal="center" vertical="center"/>
      <protection locked="0"/>
    </xf>
    <xf numFmtId="0" fontId="36" fillId="0" borderId="10" xfId="0" applyFont="1" applyBorder="1" applyAlignment="1" applyProtection="1">
      <alignment horizontal="center" vertical="center"/>
      <protection locked="0"/>
    </xf>
    <xf numFmtId="0" fontId="15" fillId="2" borderId="62" xfId="0" applyFont="1" applyFill="1" applyBorder="1" applyAlignment="1" applyProtection="1">
      <alignment horizontal="center" vertical="center" wrapText="1"/>
      <protection locked="0"/>
    </xf>
    <xf numFmtId="0" fontId="15" fillId="2" borderId="63" xfId="0" applyFont="1" applyFill="1" applyBorder="1" applyAlignment="1" applyProtection="1">
      <alignment horizontal="center" vertical="center" wrapText="1"/>
      <protection locked="0"/>
    </xf>
    <xf numFmtId="0" fontId="36" fillId="6" borderId="20" xfId="0" applyFont="1" applyFill="1" applyBorder="1" applyAlignment="1" applyProtection="1">
      <alignment horizontal="justify" vertical="center" wrapText="1"/>
      <protection locked="0"/>
    </xf>
    <xf numFmtId="0" fontId="36" fillId="0" borderId="4" xfId="0" applyFont="1" applyBorder="1" applyAlignment="1" applyProtection="1">
      <alignment horizontal="center" vertical="center"/>
      <protection locked="0"/>
    </xf>
    <xf numFmtId="1" fontId="36" fillId="0" borderId="4" xfId="2" applyNumberFormat="1" applyFont="1" applyFill="1" applyBorder="1" applyAlignment="1" applyProtection="1">
      <alignment horizontal="center" vertical="center"/>
      <protection locked="0"/>
    </xf>
    <xf numFmtId="0" fontId="36" fillId="0" borderId="4" xfId="2" applyNumberFormat="1" applyFont="1" applyBorder="1" applyAlignment="1" applyProtection="1">
      <alignment horizontal="center" vertical="center"/>
    </xf>
    <xf numFmtId="0" fontId="49" fillId="0" borderId="4" xfId="4" quotePrefix="1" applyFont="1" applyBorder="1" applyAlignment="1">
      <alignment horizontal="justify" vertical="center" wrapText="1"/>
    </xf>
    <xf numFmtId="0" fontId="49" fillId="0" borderId="11" xfId="4" quotePrefix="1" applyFont="1" applyBorder="1" applyAlignment="1">
      <alignment horizontal="justify" vertical="center" wrapText="1"/>
    </xf>
    <xf numFmtId="0" fontId="36" fillId="0" borderId="4" xfId="2" applyNumberFormat="1" applyFont="1" applyFill="1" applyBorder="1" applyAlignment="1" applyProtection="1">
      <alignment horizontal="center" vertical="center"/>
      <protection locked="0"/>
    </xf>
    <xf numFmtId="0" fontId="36" fillId="0" borderId="11" xfId="2" applyNumberFormat="1" applyFont="1" applyFill="1" applyBorder="1" applyAlignment="1" applyProtection="1">
      <alignment horizontal="center" vertical="center"/>
      <protection locked="0"/>
    </xf>
    <xf numFmtId="0" fontId="0" fillId="0" borderId="4" xfId="2" applyNumberFormat="1" applyFont="1" applyFill="1" applyBorder="1" applyAlignment="1" applyProtection="1">
      <alignment horizontal="center" vertical="center"/>
      <protection locked="0"/>
    </xf>
    <xf numFmtId="164" fontId="0" fillId="0" borderId="4" xfId="1" applyNumberFormat="1" applyFont="1" applyFill="1" applyBorder="1" applyAlignment="1" applyProtection="1">
      <alignment horizontal="center" vertical="center"/>
      <protection locked="0"/>
    </xf>
    <xf numFmtId="164" fontId="23" fillId="0" borderId="4" xfId="1" applyNumberFormat="1" applyFont="1" applyFill="1" applyBorder="1" applyAlignment="1" applyProtection="1">
      <alignment horizontal="center" vertical="center"/>
      <protection locked="0"/>
    </xf>
    <xf numFmtId="0" fontId="36" fillId="0" borderId="16" xfId="0" applyFont="1" applyBorder="1" applyAlignment="1" applyProtection="1">
      <alignment horizontal="center"/>
      <protection locked="0"/>
    </xf>
    <xf numFmtId="0" fontId="36" fillId="0" borderId="59" xfId="0" applyFont="1" applyBorder="1" applyAlignment="1" applyProtection="1">
      <alignment horizontal="center"/>
      <protection locked="0"/>
    </xf>
    <xf numFmtId="0" fontId="36" fillId="0" borderId="11" xfId="0" applyFont="1" applyBorder="1" applyAlignment="1" applyProtection="1">
      <alignment horizontal="center" vertical="center"/>
      <protection locked="0"/>
    </xf>
    <xf numFmtId="0" fontId="27" fillId="0" borderId="5" xfId="0" applyFont="1" applyBorder="1" applyAlignment="1" applyProtection="1">
      <alignment horizontal="center"/>
      <protection locked="0"/>
    </xf>
    <xf numFmtId="0" fontId="27" fillId="0" borderId="15" xfId="0" applyFont="1" applyBorder="1" applyAlignment="1" applyProtection="1">
      <alignment horizontal="center"/>
      <protection locked="0"/>
    </xf>
    <xf numFmtId="0" fontId="27" fillId="0" borderId="6" xfId="0" applyFont="1" applyBorder="1" applyAlignment="1" applyProtection="1">
      <alignment horizontal="center"/>
      <protection locked="0"/>
    </xf>
    <xf numFmtId="0" fontId="27" fillId="0" borderId="64" xfId="0" applyFont="1" applyBorder="1" applyAlignment="1" applyProtection="1">
      <alignment horizontal="center"/>
      <protection locked="0"/>
    </xf>
    <xf numFmtId="0" fontId="27" fillId="0" borderId="35" xfId="0" applyFont="1" applyBorder="1" applyAlignment="1" applyProtection="1">
      <alignment horizontal="center"/>
      <protection locked="0"/>
    </xf>
    <xf numFmtId="0" fontId="27" fillId="0" borderId="49" xfId="0" applyFont="1" applyBorder="1" applyAlignment="1" applyProtection="1">
      <alignment horizontal="center"/>
      <protection locked="0"/>
    </xf>
    <xf numFmtId="0" fontId="27" fillId="0" borderId="65" xfId="0" applyFont="1" applyBorder="1" applyAlignment="1" applyProtection="1">
      <alignment horizontal="center"/>
      <protection locked="0"/>
    </xf>
    <xf numFmtId="0" fontId="27" fillId="0" borderId="47" xfId="0" applyFont="1" applyBorder="1" applyAlignment="1" applyProtection="1">
      <alignment horizontal="center"/>
      <protection locked="0"/>
    </xf>
    <xf numFmtId="0" fontId="27" fillId="0" borderId="25" xfId="0" applyFont="1" applyBorder="1" applyAlignment="1" applyProtection="1">
      <alignment horizontal="center"/>
      <protection locked="0"/>
    </xf>
    <xf numFmtId="0" fontId="41" fillId="0" borderId="5" xfId="0" applyFont="1" applyBorder="1" applyAlignment="1" applyProtection="1">
      <alignment horizontal="left"/>
      <protection locked="0"/>
    </xf>
    <xf numFmtId="0" fontId="41" fillId="0" borderId="15" xfId="0" applyFont="1" applyBorder="1" applyAlignment="1" applyProtection="1">
      <alignment horizontal="left"/>
      <protection locked="0"/>
    </xf>
    <xf numFmtId="0" fontId="41" fillId="0" borderId="6" xfId="0" applyFont="1" applyBorder="1" applyAlignment="1" applyProtection="1">
      <alignment horizontal="left"/>
      <protection locked="0"/>
    </xf>
    <xf numFmtId="1" fontId="36" fillId="0" borderId="11" xfId="2" applyNumberFormat="1" applyFont="1" applyFill="1" applyBorder="1" applyAlignment="1" applyProtection="1">
      <alignment horizontal="center" vertical="center"/>
      <protection locked="0"/>
    </xf>
    <xf numFmtId="0" fontId="36" fillId="0" borderId="11" xfId="2" applyNumberFormat="1" applyFont="1" applyBorder="1" applyAlignment="1" applyProtection="1">
      <alignment horizontal="center" vertical="center"/>
    </xf>
    <xf numFmtId="0" fontId="36" fillId="6" borderId="11" xfId="0" applyFont="1" applyFill="1" applyBorder="1" applyAlignment="1" applyProtection="1">
      <alignment horizontal="justify" vertical="center" wrapText="1"/>
      <protection locked="0"/>
    </xf>
    <xf numFmtId="0" fontId="36" fillId="6" borderId="19" xfId="0" applyFont="1" applyFill="1" applyBorder="1" applyAlignment="1" applyProtection="1">
      <alignment horizontal="justify" vertical="center" wrapText="1"/>
      <protection locked="0"/>
    </xf>
    <xf numFmtId="0" fontId="41" fillId="2" borderId="22" xfId="0" applyFont="1" applyFill="1" applyBorder="1" applyAlignment="1" applyProtection="1">
      <alignment horizontal="center" vertical="center" wrapText="1"/>
      <protection locked="0"/>
    </xf>
    <xf numFmtId="0" fontId="41" fillId="2" borderId="31" xfId="0" applyFont="1" applyFill="1" applyBorder="1" applyAlignment="1" applyProtection="1">
      <alignment horizontal="center" vertical="center" wrapText="1"/>
      <protection locked="0"/>
    </xf>
    <xf numFmtId="0" fontId="41" fillId="2" borderId="23" xfId="0" applyFont="1" applyFill="1" applyBorder="1" applyAlignment="1" applyProtection="1">
      <alignment horizontal="center" vertical="center" wrapText="1"/>
      <protection locked="0"/>
    </xf>
    <xf numFmtId="0" fontId="18" fillId="2" borderId="17" xfId="0" applyFont="1" applyFill="1" applyBorder="1" applyAlignment="1" applyProtection="1">
      <alignment horizontal="center" vertical="center" wrapText="1"/>
      <protection locked="0"/>
    </xf>
    <xf numFmtId="0" fontId="18" fillId="2" borderId="11" xfId="0" applyFont="1" applyFill="1" applyBorder="1" applyAlignment="1" applyProtection="1">
      <alignment horizontal="center" vertical="center" wrapText="1"/>
      <protection locked="0"/>
    </xf>
    <xf numFmtId="0" fontId="18" fillId="4" borderId="27" xfId="0" applyFont="1" applyFill="1" applyBorder="1" applyAlignment="1" applyProtection="1">
      <alignment horizontal="center" vertical="center" wrapText="1"/>
      <protection locked="0"/>
    </xf>
    <xf numFmtId="0" fontId="18" fillId="4" borderId="19" xfId="0" applyFont="1" applyFill="1" applyBorder="1" applyAlignment="1" applyProtection="1">
      <alignment horizontal="center" vertical="center" wrapText="1"/>
      <protection locked="0"/>
    </xf>
    <xf numFmtId="0" fontId="18" fillId="4" borderId="25" xfId="0" applyFont="1" applyFill="1" applyBorder="1" applyAlignment="1" applyProtection="1">
      <alignment horizontal="center" vertical="center" wrapText="1"/>
      <protection locked="0"/>
    </xf>
    <xf numFmtId="0" fontId="18" fillId="4" borderId="40" xfId="0" applyFont="1" applyFill="1" applyBorder="1" applyAlignment="1" applyProtection="1">
      <alignment horizontal="center" vertical="center" wrapText="1"/>
      <protection locked="0"/>
    </xf>
    <xf numFmtId="0" fontId="18" fillId="4" borderId="38" xfId="0" applyFont="1" applyFill="1" applyBorder="1" applyAlignment="1" applyProtection="1">
      <alignment horizontal="center" vertical="center" wrapText="1"/>
      <protection locked="0"/>
    </xf>
    <xf numFmtId="0" fontId="18" fillId="4" borderId="37" xfId="0" applyFont="1" applyFill="1" applyBorder="1" applyAlignment="1" applyProtection="1">
      <alignment horizontal="center" vertical="center" wrapText="1"/>
      <protection locked="0"/>
    </xf>
    <xf numFmtId="0" fontId="18" fillId="4" borderId="39" xfId="0" applyFont="1" applyFill="1" applyBorder="1" applyAlignment="1" applyProtection="1">
      <alignment horizontal="center" vertical="center" wrapText="1"/>
      <protection locked="0"/>
    </xf>
    <xf numFmtId="0" fontId="18" fillId="4" borderId="26" xfId="0" applyFont="1" applyFill="1" applyBorder="1" applyAlignment="1" applyProtection="1">
      <alignment horizontal="center" vertical="center" wrapText="1"/>
      <protection locked="0"/>
    </xf>
    <xf numFmtId="0" fontId="18" fillId="4" borderId="41" xfId="0" applyFont="1" applyFill="1" applyBorder="1" applyAlignment="1" applyProtection="1">
      <alignment horizontal="center" vertical="center" wrapText="1"/>
      <protection locked="0"/>
    </xf>
    <xf numFmtId="0" fontId="18" fillId="4" borderId="28" xfId="0" applyFont="1" applyFill="1" applyBorder="1" applyAlignment="1" applyProtection="1">
      <alignment horizontal="center" vertical="center" wrapText="1"/>
      <protection locked="0"/>
    </xf>
    <xf numFmtId="0" fontId="18" fillId="4" borderId="21" xfId="0" applyFont="1" applyFill="1" applyBorder="1" applyAlignment="1" applyProtection="1">
      <alignment horizontal="center" vertical="center" wrapText="1"/>
      <protection locked="0"/>
    </xf>
    <xf numFmtId="0" fontId="27" fillId="0" borderId="1" xfId="0" applyFont="1" applyBorder="1" applyAlignment="1" applyProtection="1">
      <alignment horizontal="center"/>
      <protection locked="0"/>
    </xf>
    <xf numFmtId="0" fontId="27" fillId="0" borderId="37" xfId="0" applyFont="1" applyBorder="1" applyAlignment="1" applyProtection="1">
      <alignment horizontal="center"/>
      <protection locked="0"/>
    </xf>
    <xf numFmtId="0" fontId="27" fillId="0" borderId="12" xfId="0" applyFont="1" applyBorder="1" applyAlignment="1" applyProtection="1">
      <alignment horizontal="center"/>
      <protection locked="0"/>
    </xf>
    <xf numFmtId="0" fontId="27" fillId="0" borderId="2" xfId="0" applyFont="1" applyBorder="1" applyAlignment="1" applyProtection="1">
      <alignment horizontal="center"/>
      <protection locked="0"/>
    </xf>
    <xf numFmtId="0" fontId="27" fillId="0" borderId="0" xfId="0" applyFont="1" applyAlignment="1" applyProtection="1">
      <alignment horizontal="center"/>
      <protection locked="0"/>
    </xf>
    <xf numFmtId="0" fontId="27" fillId="0" borderId="13" xfId="0" applyFont="1" applyBorder="1" applyAlignment="1" applyProtection="1">
      <alignment horizontal="center"/>
      <protection locked="0"/>
    </xf>
    <xf numFmtId="0" fontId="27" fillId="0" borderId="3" xfId="0" applyFont="1" applyBorder="1" applyAlignment="1" applyProtection="1">
      <alignment horizontal="center"/>
      <protection locked="0"/>
    </xf>
    <xf numFmtId="0" fontId="27" fillId="0" borderId="30" xfId="0" applyFont="1" applyBorder="1" applyAlignment="1" applyProtection="1">
      <alignment horizontal="center"/>
      <protection locked="0"/>
    </xf>
    <xf numFmtId="0" fontId="27" fillId="0" borderId="14" xfId="0" applyFont="1" applyBorder="1" applyAlignment="1" applyProtection="1">
      <alignment horizontal="center"/>
      <protection locked="0"/>
    </xf>
    <xf numFmtId="0" fontId="41" fillId="0" borderId="32" xfId="0" applyFont="1" applyBorder="1" applyAlignment="1" applyProtection="1">
      <alignment horizontal="center" vertical="center"/>
      <protection locked="0"/>
    </xf>
    <xf numFmtId="0" fontId="41" fillId="0" borderId="31" xfId="0" applyFont="1" applyBorder="1" applyAlignment="1" applyProtection="1">
      <alignment horizontal="center" vertical="center"/>
      <protection locked="0"/>
    </xf>
    <xf numFmtId="0" fontId="41" fillId="0" borderId="33" xfId="0" applyFont="1" applyBorder="1" applyAlignment="1" applyProtection="1">
      <alignment horizontal="center" vertical="center"/>
      <protection locked="0"/>
    </xf>
    <xf numFmtId="0" fontId="41" fillId="0" borderId="7" xfId="0" applyFont="1" applyBorder="1" applyAlignment="1" applyProtection="1">
      <alignment horizontal="center" vertical="center"/>
      <protection locked="0"/>
    </xf>
    <xf numFmtId="0" fontId="41" fillId="0" borderId="8" xfId="0" applyFont="1" applyBorder="1" applyAlignment="1" applyProtection="1">
      <alignment horizontal="center" vertical="center"/>
      <protection locked="0"/>
    </xf>
    <xf numFmtId="0" fontId="41" fillId="0" borderId="9" xfId="0" applyFont="1" applyBorder="1" applyAlignment="1" applyProtection="1">
      <alignment horizontal="center" vertical="center"/>
      <protection locked="0"/>
    </xf>
    <xf numFmtId="0" fontId="41" fillId="0" borderId="34" xfId="0" applyFont="1" applyBorder="1" applyAlignment="1" applyProtection="1">
      <alignment horizontal="center" vertical="center" wrapText="1"/>
      <protection locked="0"/>
    </xf>
    <xf numFmtId="0" fontId="41" fillId="0" borderId="35" xfId="0" applyFont="1" applyBorder="1" applyAlignment="1" applyProtection="1">
      <alignment horizontal="center" vertical="center" wrapText="1"/>
      <protection locked="0"/>
    </xf>
    <xf numFmtId="0" fontId="41" fillId="0" borderId="36" xfId="0" applyFont="1" applyBorder="1" applyAlignment="1" applyProtection="1">
      <alignment horizontal="center" vertical="center" wrapText="1"/>
      <protection locked="0"/>
    </xf>
    <xf numFmtId="0" fontId="41" fillId="0" borderId="3" xfId="0" applyFont="1" applyBorder="1" applyAlignment="1" applyProtection="1">
      <alignment horizontal="center" vertical="center" wrapText="1"/>
      <protection locked="0"/>
    </xf>
    <xf numFmtId="0" fontId="41" fillId="0" borderId="30" xfId="0" applyFont="1" applyBorder="1" applyAlignment="1" applyProtection="1">
      <alignment horizontal="center" vertical="center" wrapText="1"/>
      <protection locked="0"/>
    </xf>
    <xf numFmtId="0" fontId="41" fillId="0" borderId="14" xfId="0" applyFont="1" applyBorder="1" applyAlignment="1" applyProtection="1">
      <alignment horizontal="center" vertical="center" wrapText="1"/>
      <protection locked="0"/>
    </xf>
    <xf numFmtId="0" fontId="41" fillId="0" borderId="7" xfId="0" applyFont="1" applyBorder="1" applyAlignment="1" applyProtection="1">
      <alignment horizontal="center" vertical="center" wrapText="1"/>
      <protection locked="0"/>
    </xf>
    <xf numFmtId="0" fontId="41" fillId="0" borderId="8" xfId="0" applyFont="1" applyBorder="1" applyAlignment="1" applyProtection="1">
      <alignment horizontal="center" vertical="center" wrapText="1"/>
      <protection locked="0"/>
    </xf>
    <xf numFmtId="0" fontId="41" fillId="0" borderId="9" xfId="0" applyFont="1" applyBorder="1" applyAlignment="1" applyProtection="1">
      <alignment horizontal="center" vertical="center" wrapText="1"/>
      <protection locked="0"/>
    </xf>
    <xf numFmtId="0" fontId="18" fillId="0" borderId="7"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9" xfId="0" applyFont="1" applyBorder="1" applyAlignment="1" applyProtection="1">
      <alignment horizontal="center" vertical="center"/>
      <protection locked="0"/>
    </xf>
    <xf numFmtId="0" fontId="41" fillId="2" borderId="12" xfId="0" applyFont="1" applyFill="1" applyBorder="1" applyAlignment="1" applyProtection="1">
      <alignment horizontal="center" vertical="center" wrapText="1"/>
      <protection locked="0"/>
    </xf>
    <xf numFmtId="0" fontId="41" fillId="2" borderId="14" xfId="0" applyFont="1" applyFill="1" applyBorder="1" applyAlignment="1" applyProtection="1">
      <alignment horizontal="center" vertical="center" wrapText="1"/>
      <protection locked="0"/>
    </xf>
    <xf numFmtId="0" fontId="41" fillId="2" borderId="62" xfId="0" applyFont="1" applyFill="1" applyBorder="1" applyAlignment="1" applyProtection="1">
      <alignment horizontal="center" vertical="center" wrapText="1"/>
      <protection locked="0"/>
    </xf>
    <xf numFmtId="0" fontId="41" fillId="2" borderId="63" xfId="0" applyFont="1" applyFill="1" applyBorder="1" applyAlignment="1" applyProtection="1">
      <alignment horizontal="center" vertical="center" wrapText="1"/>
      <protection locked="0"/>
    </xf>
    <xf numFmtId="0" fontId="41" fillId="2" borderId="4" xfId="0" applyFont="1" applyFill="1" applyBorder="1" applyAlignment="1" applyProtection="1">
      <alignment horizontal="left"/>
      <protection locked="0"/>
    </xf>
    <xf numFmtId="0" fontId="41" fillId="3" borderId="7" xfId="0" applyFont="1" applyFill="1" applyBorder="1" applyAlignment="1" applyProtection="1">
      <alignment horizontal="center"/>
      <protection locked="0"/>
    </xf>
    <xf numFmtId="0" fontId="41" fillId="3" borderId="8" xfId="0" applyFont="1" applyFill="1" applyBorder="1" applyAlignment="1" applyProtection="1">
      <alignment horizontal="center"/>
      <protection locked="0"/>
    </xf>
    <xf numFmtId="0" fontId="41" fillId="3" borderId="9" xfId="0" applyFont="1" applyFill="1" applyBorder="1" applyAlignment="1" applyProtection="1">
      <alignment horizontal="center"/>
      <protection locked="0"/>
    </xf>
    <xf numFmtId="0" fontId="41" fillId="2" borderId="7" xfId="0" applyFont="1" applyFill="1" applyBorder="1" applyAlignment="1" applyProtection="1">
      <alignment horizontal="center" vertical="center"/>
      <protection locked="0"/>
    </xf>
    <xf numFmtId="0" fontId="41" fillId="2" borderId="8" xfId="0" applyFont="1" applyFill="1" applyBorder="1" applyAlignment="1" applyProtection="1">
      <alignment horizontal="center" vertical="center"/>
      <protection locked="0"/>
    </xf>
    <xf numFmtId="0" fontId="41" fillId="2" borderId="9" xfId="0" applyFont="1" applyFill="1" applyBorder="1" applyAlignment="1" applyProtection="1">
      <alignment horizontal="center" vertical="center"/>
      <protection locked="0"/>
    </xf>
    <xf numFmtId="0" fontId="18" fillId="4" borderId="8" xfId="0" applyFont="1" applyFill="1" applyBorder="1" applyAlignment="1" applyProtection="1">
      <alignment horizontal="center" vertical="center"/>
      <protection locked="0"/>
    </xf>
    <xf numFmtId="0" fontId="18" fillId="4" borderId="9" xfId="0" applyFont="1" applyFill="1" applyBorder="1" applyAlignment="1" applyProtection="1">
      <alignment horizontal="center" vertical="center"/>
      <protection locked="0"/>
    </xf>
    <xf numFmtId="0" fontId="41" fillId="2" borderId="4" xfId="0" applyFont="1" applyFill="1" applyBorder="1" applyAlignment="1" applyProtection="1">
      <alignment horizontal="center" vertical="center" wrapText="1"/>
      <protection locked="0"/>
    </xf>
    <xf numFmtId="0" fontId="41" fillId="2" borderId="16" xfId="0" applyFont="1" applyFill="1" applyBorder="1" applyAlignment="1" applyProtection="1">
      <alignment horizontal="center" vertical="center" wrapText="1"/>
      <protection locked="0"/>
    </xf>
    <xf numFmtId="0" fontId="41" fillId="2" borderId="10" xfId="0" applyFont="1" applyFill="1" applyBorder="1" applyAlignment="1" applyProtection="1">
      <alignment horizontal="center" vertical="center" wrapText="1"/>
      <protection locked="0"/>
    </xf>
    <xf numFmtId="0" fontId="41" fillId="2" borderId="17" xfId="0" applyFont="1" applyFill="1" applyBorder="1" applyAlignment="1" applyProtection="1">
      <alignment horizontal="center" vertical="center" wrapText="1"/>
      <protection locked="0"/>
    </xf>
    <xf numFmtId="0" fontId="41" fillId="2" borderId="11" xfId="0" applyFont="1" applyFill="1" applyBorder="1" applyAlignment="1" applyProtection="1">
      <alignment horizontal="center" vertical="center" wrapText="1"/>
      <protection locked="0"/>
    </xf>
    <xf numFmtId="0" fontId="49" fillId="6" borderId="17" xfId="7" applyFont="1" applyFill="1" applyBorder="1" applyAlignment="1" applyProtection="1">
      <alignment vertical="center" wrapText="1"/>
      <protection locked="0"/>
    </xf>
    <xf numFmtId="0" fontId="36" fillId="0" borderId="4" xfId="0" applyFont="1" applyBorder="1" applyAlignment="1">
      <alignment vertical="center" wrapText="1"/>
    </xf>
    <xf numFmtId="0" fontId="36" fillId="0" borderId="11" xfId="0" applyFont="1" applyBorder="1" applyAlignment="1">
      <alignment vertical="center" wrapText="1"/>
    </xf>
    <xf numFmtId="0" fontId="0" fillId="0" borderId="0" xfId="0" applyAlignment="1">
      <alignment horizontal="center" vertical="center"/>
    </xf>
    <xf numFmtId="0" fontId="35" fillId="0" borderId="0" xfId="2" applyNumberFormat="1" applyFont="1" applyBorder="1" applyAlignment="1" applyProtection="1">
      <alignment horizontal="center" vertical="center" wrapText="1"/>
    </xf>
    <xf numFmtId="0" fontId="0" fillId="0" borderId="0" xfId="0" applyAlignment="1">
      <alignment horizontal="center" vertical="center" wrapText="1"/>
    </xf>
    <xf numFmtId="0" fontId="36" fillId="0" borderId="17" xfId="0" applyFont="1" applyBorder="1" applyAlignment="1" applyProtection="1">
      <alignment horizontal="center" vertical="center" wrapText="1"/>
      <protection locked="0"/>
    </xf>
    <xf numFmtId="0" fontId="36" fillId="0" borderId="4" xfId="0" applyFont="1" applyBorder="1" applyAlignment="1" applyProtection="1">
      <alignment horizontal="center" vertical="center" wrapText="1"/>
      <protection locked="0"/>
    </xf>
    <xf numFmtId="0" fontId="36" fillId="0" borderId="11" xfId="0" applyFont="1" applyBorder="1" applyAlignment="1" applyProtection="1">
      <alignment horizontal="center" vertical="center" wrapText="1"/>
      <protection locked="0"/>
    </xf>
    <xf numFmtId="0" fontId="36" fillId="0" borderId="16" xfId="0" applyFont="1" applyBorder="1" applyAlignment="1" applyProtection="1">
      <alignment horizontal="center" vertical="center" wrapText="1"/>
      <protection locked="0"/>
    </xf>
    <xf numFmtId="0" fontId="36" fillId="0" borderId="59" xfId="0" applyFont="1" applyBorder="1" applyAlignment="1" applyProtection="1">
      <alignment horizontal="center" vertical="center" wrapText="1"/>
      <protection locked="0"/>
    </xf>
    <xf numFmtId="0" fontId="36" fillId="0" borderId="10" xfId="0" applyFont="1" applyBorder="1" applyAlignment="1" applyProtection="1">
      <alignment horizontal="center" vertical="center" wrapText="1"/>
      <protection locked="0"/>
    </xf>
    <xf numFmtId="0" fontId="3" fillId="9" borderId="16" xfId="0" applyFont="1" applyFill="1" applyBorder="1" applyAlignment="1" applyProtection="1">
      <alignment horizontal="center" vertical="center" wrapText="1"/>
      <protection locked="0"/>
    </xf>
    <xf numFmtId="0" fontId="3" fillId="9" borderId="10" xfId="0" applyFont="1" applyFill="1" applyBorder="1" applyAlignment="1" applyProtection="1">
      <alignment horizontal="center" vertical="center" wrapText="1"/>
      <protection locked="0"/>
    </xf>
    <xf numFmtId="0" fontId="21" fillId="4" borderId="62" xfId="0" applyFont="1" applyFill="1" applyBorder="1" applyAlignment="1" applyProtection="1">
      <alignment horizontal="center" vertical="center" wrapText="1"/>
      <protection locked="0"/>
    </xf>
    <xf numFmtId="0" fontId="21" fillId="4" borderId="63" xfId="0" applyFont="1" applyFill="1" applyBorder="1" applyAlignment="1" applyProtection="1">
      <alignment horizontal="center" vertical="center" wrapText="1"/>
      <protection locked="0"/>
    </xf>
    <xf numFmtId="0" fontId="49" fillId="6" borderId="28" xfId="7" applyFont="1" applyFill="1" applyBorder="1" applyAlignment="1" applyProtection="1">
      <alignment vertical="center" wrapText="1"/>
      <protection locked="0"/>
    </xf>
    <xf numFmtId="0" fontId="49" fillId="6" borderId="26" xfId="7" applyFont="1" applyFill="1" applyBorder="1" applyAlignment="1" applyProtection="1">
      <alignment vertical="center" wrapText="1"/>
      <protection locked="0"/>
    </xf>
    <xf numFmtId="0" fontId="49" fillId="6" borderId="54" xfId="7" applyFont="1" applyFill="1" applyBorder="1" applyAlignment="1" applyProtection="1">
      <alignment vertical="center" wrapText="1"/>
      <protection locked="0"/>
    </xf>
    <xf numFmtId="0" fontId="21" fillId="2" borderId="62" xfId="0" applyFont="1" applyFill="1" applyBorder="1" applyAlignment="1" applyProtection="1">
      <alignment horizontal="center" vertical="center" wrapText="1"/>
      <protection locked="0"/>
    </xf>
    <xf numFmtId="0" fontId="21" fillId="2" borderId="63" xfId="0" applyFont="1" applyFill="1" applyBorder="1" applyAlignment="1" applyProtection="1">
      <alignment horizontal="center" vertical="center" wrapText="1"/>
      <protection locked="0"/>
    </xf>
    <xf numFmtId="0" fontId="21" fillId="4" borderId="7" xfId="0" applyFont="1" applyFill="1" applyBorder="1" applyAlignment="1" applyProtection="1">
      <alignment horizontal="center" vertical="center" wrapText="1"/>
      <protection locked="0"/>
    </xf>
    <xf numFmtId="0" fontId="21" fillId="4" borderId="8" xfId="0" applyFont="1" applyFill="1" applyBorder="1" applyAlignment="1" applyProtection="1">
      <alignment horizontal="center" vertical="center" wrapText="1"/>
      <protection locked="0"/>
    </xf>
    <xf numFmtId="0" fontId="21" fillId="4" borderId="9" xfId="0" applyFont="1" applyFill="1" applyBorder="1" applyAlignment="1" applyProtection="1">
      <alignment horizontal="center" vertical="center" wrapText="1"/>
      <protection locked="0"/>
    </xf>
    <xf numFmtId="0" fontId="15" fillId="2" borderId="71" xfId="0" applyFont="1" applyFill="1" applyBorder="1" applyAlignment="1" applyProtection="1">
      <alignment horizontal="center" vertical="center" wrapText="1"/>
      <protection locked="0"/>
    </xf>
    <xf numFmtId="0" fontId="15" fillId="2" borderId="72" xfId="0" applyFont="1" applyFill="1" applyBorder="1" applyAlignment="1" applyProtection="1">
      <alignment horizontal="center" vertical="center" wrapText="1"/>
      <protection locked="0"/>
    </xf>
    <xf numFmtId="0" fontId="15" fillId="2" borderId="7" xfId="0" applyFont="1" applyFill="1" applyBorder="1" applyAlignment="1" applyProtection="1">
      <alignment horizontal="center" vertical="center" wrapText="1"/>
      <protection locked="0"/>
    </xf>
    <xf numFmtId="0" fontId="15" fillId="2" borderId="8" xfId="0" applyFont="1" applyFill="1" applyBorder="1" applyAlignment="1" applyProtection="1">
      <alignment horizontal="center" vertical="center" wrapText="1"/>
      <protection locked="0"/>
    </xf>
    <xf numFmtId="0" fontId="15" fillId="2" borderId="9" xfId="0" applyFont="1" applyFill="1" applyBorder="1" applyAlignment="1" applyProtection="1">
      <alignment horizontal="center" vertical="center" wrapText="1"/>
      <protection locked="0"/>
    </xf>
    <xf numFmtId="0" fontId="15" fillId="2" borderId="42" xfId="0" applyFont="1" applyFill="1" applyBorder="1" applyAlignment="1" applyProtection="1">
      <alignment horizontal="left"/>
      <protection locked="0"/>
    </xf>
    <xf numFmtId="0" fontId="15" fillId="2" borderId="43" xfId="0" applyFont="1" applyFill="1" applyBorder="1" applyAlignment="1" applyProtection="1">
      <alignment horizontal="left"/>
      <protection locked="0"/>
    </xf>
    <xf numFmtId="0" fontId="15" fillId="2" borderId="44" xfId="0" applyFont="1" applyFill="1" applyBorder="1" applyAlignment="1" applyProtection="1">
      <alignment horizontal="left"/>
      <protection locked="0"/>
    </xf>
    <xf numFmtId="0" fontId="39" fillId="0" borderId="7" xfId="0" applyFont="1" applyBorder="1" applyAlignment="1" applyProtection="1">
      <alignment horizontal="left"/>
      <protection locked="0"/>
    </xf>
    <xf numFmtId="0" fontId="39" fillId="0" borderId="8" xfId="0" applyFont="1" applyBorder="1" applyAlignment="1" applyProtection="1">
      <alignment horizontal="left"/>
      <protection locked="0"/>
    </xf>
    <xf numFmtId="0" fontId="39" fillId="0" borderId="9" xfId="0" applyFont="1" applyBorder="1" applyAlignment="1" applyProtection="1">
      <alignment horizontal="left"/>
      <protection locked="0"/>
    </xf>
    <xf numFmtId="0" fontId="15" fillId="2" borderId="58" xfId="0" applyFont="1" applyFill="1" applyBorder="1" applyAlignment="1" applyProtection="1">
      <alignment horizontal="left"/>
      <protection locked="0"/>
    </xf>
    <xf numFmtId="0" fontId="15" fillId="2" borderId="21" xfId="0" applyFont="1" applyFill="1" applyBorder="1" applyAlignment="1" applyProtection="1">
      <alignment horizontal="left"/>
      <protection locked="0"/>
    </xf>
    <xf numFmtId="0" fontId="15" fillId="2" borderId="57" xfId="0" applyFont="1" applyFill="1" applyBorder="1" applyAlignment="1" applyProtection="1">
      <alignment horizontal="left"/>
      <protection locked="0"/>
    </xf>
    <xf numFmtId="0" fontId="17" fillId="4" borderId="7" xfId="0" applyFont="1" applyFill="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16" fillId="0" borderId="1" xfId="0" applyFont="1" applyBorder="1" applyAlignment="1" applyProtection="1">
      <alignment horizontal="center" vertical="center" wrapText="1"/>
      <protection locked="0"/>
    </xf>
    <xf numFmtId="0" fontId="16" fillId="0" borderId="37" xfId="0" applyFont="1" applyBorder="1" applyAlignment="1" applyProtection="1">
      <alignment horizontal="center" vertical="center" wrapText="1"/>
      <protection locked="0"/>
    </xf>
    <xf numFmtId="0" fontId="16" fillId="0" borderId="12"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16" fillId="0" borderId="14"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7" fillId="0" borderId="9" xfId="0" applyFont="1" applyBorder="1" applyAlignment="1" applyProtection="1">
      <alignment horizontal="center" vertical="center"/>
      <protection locked="0"/>
    </xf>
    <xf numFmtId="0" fontId="37" fillId="6" borderId="4" xfId="0" applyFont="1" applyFill="1" applyBorder="1" applyAlignment="1">
      <alignment horizontal="justify" vertical="center" wrapText="1"/>
    </xf>
    <xf numFmtId="0" fontId="37" fillId="6" borderId="11" xfId="0" applyFont="1" applyFill="1" applyBorder="1" applyAlignment="1">
      <alignment horizontal="justify" vertical="center" wrapText="1"/>
    </xf>
    <xf numFmtId="0" fontId="49" fillId="0" borderId="17" xfId="5" applyFont="1" applyFill="1" applyBorder="1" applyAlignment="1">
      <alignment horizontal="left" vertical="center" wrapText="1"/>
    </xf>
    <xf numFmtId="0" fontId="49" fillId="0" borderId="4" xfId="5" applyFont="1" applyFill="1" applyBorder="1" applyAlignment="1">
      <alignment horizontal="left" vertical="center" wrapText="1"/>
    </xf>
    <xf numFmtId="0" fontId="0" fillId="0" borderId="53" xfId="0" applyBorder="1" applyAlignment="1">
      <alignment horizontal="justify" vertical="center" wrapText="1"/>
    </xf>
    <xf numFmtId="0" fontId="0" fillId="0" borderId="54" xfId="0" applyBorder="1" applyAlignment="1">
      <alignment horizontal="justify" vertical="center" wrapText="1"/>
    </xf>
    <xf numFmtId="0" fontId="21" fillId="4" borderId="66" xfId="0" applyFont="1" applyFill="1" applyBorder="1" applyAlignment="1" applyProtection="1">
      <alignment horizontal="center" vertical="center" wrapText="1"/>
      <protection locked="0"/>
    </xf>
    <xf numFmtId="0" fontId="49" fillId="6" borderId="17" xfId="7" applyNumberFormat="1" applyFont="1" applyFill="1" applyBorder="1" applyAlignment="1" applyProtection="1">
      <alignment horizontal="justify" vertical="center" wrapText="1"/>
      <protection locked="0"/>
    </xf>
    <xf numFmtId="0" fontId="49" fillId="6" borderId="4" xfId="7" applyNumberFormat="1" applyFont="1" applyFill="1" applyBorder="1" applyAlignment="1" applyProtection="1">
      <alignment horizontal="justify" vertical="center" wrapText="1"/>
      <protection locked="0"/>
    </xf>
    <xf numFmtId="49" fontId="49" fillId="6" borderId="17" xfId="5" applyNumberFormat="1" applyFont="1" applyFill="1" applyBorder="1" applyAlignment="1" applyProtection="1">
      <alignment horizontal="center" vertical="center"/>
      <protection locked="0"/>
    </xf>
    <xf numFmtId="49" fontId="49" fillId="6" borderId="4" xfId="5" applyNumberFormat="1" applyFont="1" applyFill="1" applyBorder="1" applyAlignment="1" applyProtection="1">
      <alignment horizontal="center" vertical="center"/>
      <protection locked="0"/>
    </xf>
    <xf numFmtId="0" fontId="49" fillId="6" borderId="17" xfId="7" applyNumberFormat="1" applyFont="1" applyFill="1" applyBorder="1" applyAlignment="1" applyProtection="1">
      <alignment horizontal="center" vertical="center"/>
    </xf>
    <xf numFmtId="0" fontId="49" fillId="6" borderId="4" xfId="7" applyNumberFormat="1" applyFont="1" applyFill="1" applyBorder="1" applyAlignment="1" applyProtection="1">
      <alignment horizontal="center" vertical="center"/>
    </xf>
    <xf numFmtId="9" fontId="49" fillId="6" borderId="17" xfId="7" applyNumberFormat="1" applyFont="1" applyFill="1" applyBorder="1" applyAlignment="1" applyProtection="1">
      <alignment horizontal="center" vertical="center"/>
      <protection locked="0"/>
    </xf>
    <xf numFmtId="9" fontId="49" fillId="6" borderId="4" xfId="7" applyNumberFormat="1" applyFont="1" applyFill="1" applyBorder="1" applyAlignment="1" applyProtection="1">
      <alignment horizontal="center" vertical="center"/>
      <protection locked="0"/>
    </xf>
    <xf numFmtId="164" fontId="23" fillId="6" borderId="17" xfId="7" applyNumberFormat="1" applyFont="1" applyFill="1" applyBorder="1" applyAlignment="1" applyProtection="1">
      <alignment horizontal="center" vertical="center"/>
      <protection locked="0"/>
    </xf>
    <xf numFmtId="164" fontId="23" fillId="6" borderId="4" xfId="7" applyNumberFormat="1" applyFont="1" applyFill="1" applyBorder="1" applyAlignment="1" applyProtection="1">
      <alignment horizontal="center" vertical="center"/>
      <protection locked="0"/>
    </xf>
    <xf numFmtId="0" fontId="0" fillId="0" borderId="53" xfId="0" applyBorder="1" applyAlignment="1">
      <alignment horizontal="justify"/>
    </xf>
    <xf numFmtId="0" fontId="0" fillId="0" borderId="26" xfId="0" applyBorder="1" applyAlignment="1">
      <alignment horizontal="justify"/>
    </xf>
    <xf numFmtId="0" fontId="0" fillId="0" borderId="21" xfId="0" applyBorder="1" applyAlignment="1">
      <alignment horizontal="justify"/>
    </xf>
    <xf numFmtId="0" fontId="0" fillId="0" borderId="53" xfId="0" applyBorder="1" applyAlignment="1">
      <alignment horizontal="justify" vertical="center"/>
    </xf>
    <xf numFmtId="0" fontId="0" fillId="0" borderId="26" xfId="0" applyBorder="1" applyAlignment="1">
      <alignment horizontal="justify" vertical="center"/>
    </xf>
    <xf numFmtId="0" fontId="0" fillId="0" borderId="21" xfId="0" applyBorder="1" applyAlignment="1">
      <alignment horizontal="justify" vertical="center"/>
    </xf>
    <xf numFmtId="0" fontId="21" fillId="4" borderId="71" xfId="0" applyFont="1" applyFill="1" applyBorder="1" applyAlignment="1" applyProtection="1">
      <alignment horizontal="center" vertical="center" wrapText="1"/>
      <protection locked="0"/>
    </xf>
    <xf numFmtId="0" fontId="21" fillId="4" borderId="74" xfId="0" applyFont="1" applyFill="1" applyBorder="1" applyAlignment="1" applyProtection="1">
      <alignment horizontal="center" vertical="center" wrapText="1"/>
      <protection locked="0"/>
    </xf>
    <xf numFmtId="0" fontId="21" fillId="2" borderId="33" xfId="0" applyFont="1" applyFill="1" applyBorder="1" applyAlignment="1" applyProtection="1">
      <alignment horizontal="center" vertical="center" wrapText="1"/>
      <protection locked="0"/>
    </xf>
    <xf numFmtId="0" fontId="21" fillId="2" borderId="36" xfId="0" applyFont="1" applyFill="1" applyBorder="1" applyAlignment="1" applyProtection="1">
      <alignment horizontal="center" vertical="center" wrapText="1"/>
      <protection locked="0"/>
    </xf>
    <xf numFmtId="0" fontId="21" fillId="2" borderId="71" xfId="0" applyFont="1" applyFill="1" applyBorder="1" applyAlignment="1" applyProtection="1">
      <alignment horizontal="center" vertical="center" wrapText="1"/>
      <protection locked="0"/>
    </xf>
    <xf numFmtId="0" fontId="21" fillId="2" borderId="74" xfId="0" applyFont="1" applyFill="1" applyBorder="1" applyAlignment="1" applyProtection="1">
      <alignment horizontal="center" vertical="center" wrapText="1"/>
      <protection locked="0"/>
    </xf>
    <xf numFmtId="0" fontId="21" fillId="4" borderId="31" xfId="0" applyFont="1" applyFill="1" applyBorder="1" applyAlignment="1" applyProtection="1">
      <alignment horizontal="center" vertical="center" wrapText="1"/>
      <protection locked="0"/>
    </xf>
    <xf numFmtId="0" fontId="21" fillId="4" borderId="35" xfId="0" applyFont="1" applyFill="1" applyBorder="1" applyAlignment="1" applyProtection="1">
      <alignment horizontal="center" vertical="center" wrapText="1"/>
      <protection locked="0"/>
    </xf>
    <xf numFmtId="0" fontId="21" fillId="4" borderId="1" xfId="0" applyFont="1" applyFill="1" applyBorder="1" applyAlignment="1" applyProtection="1">
      <alignment horizontal="center" vertical="center" wrapText="1"/>
      <protection locked="0"/>
    </xf>
    <xf numFmtId="0" fontId="21" fillId="4" borderId="2" xfId="0" applyFont="1" applyFill="1" applyBorder="1" applyAlignment="1" applyProtection="1">
      <alignment horizontal="center" vertical="center" wrapText="1"/>
      <protection locked="0"/>
    </xf>
    <xf numFmtId="0" fontId="15" fillId="2" borderId="55" xfId="0" applyFont="1" applyFill="1" applyBorder="1" applyAlignment="1" applyProtection="1">
      <alignment horizontal="center" vertical="center" wrapText="1"/>
      <protection locked="0"/>
    </xf>
    <xf numFmtId="0" fontId="15" fillId="2" borderId="74" xfId="0" applyFont="1" applyFill="1" applyBorder="1" applyAlignment="1" applyProtection="1">
      <alignment horizontal="center" vertical="center" wrapText="1"/>
      <protection locked="0"/>
    </xf>
    <xf numFmtId="0" fontId="49" fillId="6" borderId="28" xfId="7" applyNumberFormat="1" applyFont="1" applyFill="1" applyBorder="1" applyAlignment="1" applyProtection="1">
      <alignment horizontal="justify" vertical="center"/>
      <protection locked="0"/>
    </xf>
    <xf numFmtId="0" fontId="49" fillId="6" borderId="26" xfId="7" applyNumberFormat="1" applyFont="1" applyFill="1" applyBorder="1" applyAlignment="1" applyProtection="1">
      <alignment horizontal="justify" vertical="center"/>
      <protection locked="0"/>
    </xf>
    <xf numFmtId="0" fontId="49" fillId="6" borderId="54" xfId="7" applyNumberFormat="1" applyFont="1" applyFill="1" applyBorder="1" applyAlignment="1" applyProtection="1">
      <alignment horizontal="justify" vertical="center"/>
      <protection locked="0"/>
    </xf>
    <xf numFmtId="0" fontId="49" fillId="6" borderId="28" xfId="7" applyFont="1" applyFill="1" applyBorder="1" applyAlignment="1" applyProtection="1">
      <alignment horizontal="justify" vertical="center"/>
      <protection locked="0"/>
    </xf>
    <xf numFmtId="0" fontId="49" fillId="6" borderId="26" xfId="7" applyFont="1" applyFill="1" applyBorder="1" applyAlignment="1" applyProtection="1">
      <alignment horizontal="justify" vertical="center"/>
      <protection locked="0"/>
    </xf>
    <xf numFmtId="0" fontId="49" fillId="6" borderId="54" xfId="7" applyFont="1" applyFill="1" applyBorder="1" applyAlignment="1" applyProtection="1">
      <alignment horizontal="justify" vertical="center"/>
      <protection locked="0"/>
    </xf>
    <xf numFmtId="0" fontId="0" fillId="0" borderId="54" xfId="0" applyBorder="1" applyAlignment="1">
      <alignment horizontal="justify"/>
    </xf>
    <xf numFmtId="0" fontId="0" fillId="0" borderId="54" xfId="0" applyBorder="1" applyAlignment="1">
      <alignment horizontal="justify" vertical="center"/>
    </xf>
    <xf numFmtId="0" fontId="49" fillId="6" borderId="17" xfId="7" applyFont="1" applyFill="1" applyBorder="1" applyAlignment="1" applyProtection="1">
      <alignment horizontal="center" vertical="center" wrapText="1"/>
      <protection locked="0"/>
    </xf>
    <xf numFmtId="0" fontId="49" fillId="6" borderId="4" xfId="7" applyFont="1" applyFill="1" applyBorder="1" applyAlignment="1" applyProtection="1">
      <alignment horizontal="center" vertical="center" wrapText="1"/>
      <protection locked="0"/>
    </xf>
    <xf numFmtId="0" fontId="49" fillId="6" borderId="11" xfId="7" applyFont="1" applyFill="1" applyBorder="1" applyAlignment="1" applyProtection="1">
      <alignment horizontal="center" vertical="center" wrapText="1"/>
      <protection locked="0"/>
    </xf>
    <xf numFmtId="0" fontId="49" fillId="6" borderId="17" xfId="7" applyFont="1" applyFill="1" applyBorder="1" applyAlignment="1" applyProtection="1">
      <alignment horizontal="justify" vertical="center" wrapText="1"/>
      <protection locked="0"/>
    </xf>
    <xf numFmtId="0" fontId="49" fillId="6" borderId="4" xfId="7" applyFont="1" applyFill="1" applyBorder="1" applyAlignment="1" applyProtection="1">
      <alignment horizontal="justify" vertical="center" wrapText="1"/>
      <protection locked="0"/>
    </xf>
    <xf numFmtId="0" fontId="15" fillId="2" borderId="41" xfId="0" applyFont="1" applyFill="1" applyBorder="1" applyAlignment="1" applyProtection="1">
      <alignment horizontal="left"/>
      <protection locked="0"/>
    </xf>
    <xf numFmtId="0" fontId="15" fillId="2" borderId="70" xfId="0" applyFont="1" applyFill="1" applyBorder="1" applyAlignment="1" applyProtection="1">
      <alignment horizontal="left"/>
      <protection locked="0"/>
    </xf>
    <xf numFmtId="0" fontId="15" fillId="0" borderId="1" xfId="0" applyFont="1" applyBorder="1" applyAlignment="1" applyProtection="1">
      <alignment horizontal="left"/>
      <protection locked="0"/>
    </xf>
    <xf numFmtId="0" fontId="15" fillId="0" borderId="37" xfId="0" applyFont="1" applyBorder="1" applyAlignment="1" applyProtection="1">
      <alignment horizontal="left"/>
      <protection locked="0"/>
    </xf>
    <xf numFmtId="0" fontId="15" fillId="0" borderId="12" xfId="0" applyFont="1" applyBorder="1" applyAlignment="1" applyProtection="1">
      <alignment horizontal="left"/>
      <protection locked="0"/>
    </xf>
    <xf numFmtId="0" fontId="16" fillId="0" borderId="1" xfId="0" applyFont="1" applyBorder="1" applyAlignment="1" applyProtection="1">
      <alignment horizontal="center" vertical="center"/>
      <protection locked="0"/>
    </xf>
    <xf numFmtId="0" fontId="16" fillId="0" borderId="37" xfId="0" applyFont="1" applyBorder="1" applyAlignment="1" applyProtection="1">
      <alignment horizontal="center" vertical="center"/>
      <protection locked="0"/>
    </xf>
    <xf numFmtId="0" fontId="16" fillId="0" borderId="12" xfId="0" applyFont="1" applyBorder="1" applyAlignment="1" applyProtection="1">
      <alignment horizontal="center" vertical="center"/>
      <protection locked="0"/>
    </xf>
    <xf numFmtId="0" fontId="0" fillId="0" borderId="26" xfId="0" applyBorder="1" applyAlignment="1">
      <alignment horizontal="justify" vertical="center" wrapText="1"/>
    </xf>
    <xf numFmtId="0" fontId="0" fillId="0" borderId="21" xfId="0" applyBorder="1" applyAlignment="1">
      <alignment horizontal="justify" vertical="center" wrapText="1"/>
    </xf>
    <xf numFmtId="44" fontId="0" fillId="0" borderId="53" xfId="1" applyFont="1" applyBorder="1" applyAlignment="1">
      <alignment horizontal="center" vertical="center"/>
    </xf>
    <xf numFmtId="44" fontId="0" fillId="0" borderId="26" xfId="1" applyFont="1" applyBorder="1" applyAlignment="1">
      <alignment horizontal="center" vertical="center"/>
    </xf>
    <xf numFmtId="44" fontId="0" fillId="0" borderId="21" xfId="1" applyFont="1" applyBorder="1" applyAlignment="1">
      <alignment horizontal="center" vertical="center"/>
    </xf>
    <xf numFmtId="164" fontId="37" fillId="6" borderId="53" xfId="1" applyNumberFormat="1" applyFont="1" applyFill="1" applyBorder="1" applyAlignment="1">
      <alignment horizontal="center" vertical="center"/>
    </xf>
    <xf numFmtId="164" fontId="37" fillId="6" borderId="26" xfId="1" applyNumberFormat="1" applyFont="1" applyFill="1" applyBorder="1" applyAlignment="1">
      <alignment horizontal="center" vertical="center"/>
    </xf>
    <xf numFmtId="164" fontId="37" fillId="6" borderId="21" xfId="1" applyNumberFormat="1" applyFont="1" applyFill="1" applyBorder="1" applyAlignment="1">
      <alignment horizontal="center" vertical="center"/>
    </xf>
    <xf numFmtId="164" fontId="37" fillId="6" borderId="54" xfId="1" applyNumberFormat="1" applyFont="1" applyFill="1" applyBorder="1" applyAlignment="1">
      <alignment horizontal="center" vertical="center"/>
    </xf>
    <xf numFmtId="9" fontId="37" fillId="0" borderId="53" xfId="0" applyNumberFormat="1" applyFont="1" applyBorder="1" applyAlignment="1">
      <alignment horizontal="center" vertical="center"/>
    </xf>
    <xf numFmtId="9" fontId="37" fillId="0" borderId="54" xfId="0" applyNumberFormat="1" applyFont="1" applyBorder="1" applyAlignment="1">
      <alignment horizontal="center" vertical="center"/>
    </xf>
    <xf numFmtId="9" fontId="37" fillId="0" borderId="4" xfId="0" applyNumberFormat="1" applyFont="1" applyBorder="1" applyAlignment="1">
      <alignment horizontal="center" vertical="center"/>
    </xf>
    <xf numFmtId="0" fontId="37" fillId="0" borderId="4" xfId="0" applyFont="1" applyBorder="1" applyAlignment="1">
      <alignment horizontal="center" vertical="center"/>
    </xf>
    <xf numFmtId="0" fontId="37" fillId="0" borderId="11" xfId="0" applyFont="1" applyBorder="1" applyAlignment="1">
      <alignment horizontal="center" vertical="center"/>
    </xf>
    <xf numFmtId="44" fontId="0" fillId="0" borderId="54" xfId="1" applyFont="1" applyBorder="1" applyAlignment="1">
      <alignment horizontal="center" vertical="center"/>
    </xf>
    <xf numFmtId="9" fontId="0" fillId="0" borderId="53" xfId="0" applyNumberFormat="1" applyBorder="1" applyAlignment="1">
      <alignment horizontal="center"/>
    </xf>
    <xf numFmtId="0" fontId="0" fillId="0" borderId="54" xfId="0" applyBorder="1" applyAlignment="1">
      <alignment horizontal="center"/>
    </xf>
    <xf numFmtId="0" fontId="50" fillId="0" borderId="26" xfId="0" applyFont="1" applyBorder="1" applyAlignment="1">
      <alignment horizontal="center" vertical="center"/>
    </xf>
    <xf numFmtId="0" fontId="50" fillId="0" borderId="21" xfId="0" applyFont="1" applyBorder="1" applyAlignment="1">
      <alignment horizontal="center" vertical="center"/>
    </xf>
    <xf numFmtId="9" fontId="36" fillId="0" borderId="26" xfId="2" applyFont="1" applyBorder="1" applyAlignment="1" applyProtection="1">
      <alignment horizontal="center" vertical="center"/>
    </xf>
    <xf numFmtId="9" fontId="36" fillId="0" borderId="54" xfId="2" applyFont="1" applyBorder="1" applyAlignment="1" applyProtection="1">
      <alignment horizontal="center" vertical="center"/>
    </xf>
    <xf numFmtId="9" fontId="0" fillId="0" borderId="53" xfId="0" applyNumberFormat="1" applyBorder="1" applyAlignment="1">
      <alignment horizontal="center" vertical="center"/>
    </xf>
    <xf numFmtId="0" fontId="0" fillId="0" borderId="54" xfId="0" applyBorder="1" applyAlignment="1">
      <alignment horizontal="center" vertical="center"/>
    </xf>
    <xf numFmtId="0" fontId="0" fillId="0" borderId="26" xfId="0" applyBorder="1" applyAlignment="1">
      <alignment horizontal="center"/>
    </xf>
    <xf numFmtId="0" fontId="0" fillId="0" borderId="21" xfId="0" applyBorder="1" applyAlignment="1">
      <alignment horizontal="center"/>
    </xf>
    <xf numFmtId="0" fontId="0" fillId="0" borderId="53" xfId="0" applyBorder="1" applyAlignment="1">
      <alignment horizontal="left" vertical="center" wrapText="1"/>
    </xf>
    <xf numFmtId="0" fontId="0" fillId="0" borderId="26" xfId="0" applyBorder="1" applyAlignment="1">
      <alignment horizontal="left" vertical="center" wrapText="1"/>
    </xf>
    <xf numFmtId="0" fontId="0" fillId="0" borderId="21" xfId="0" applyBorder="1" applyAlignment="1">
      <alignment horizontal="left" vertical="center" wrapText="1"/>
    </xf>
    <xf numFmtId="0" fontId="0" fillId="0" borderId="26" xfId="0" applyBorder="1" applyAlignment="1">
      <alignment horizontal="center" vertical="center"/>
    </xf>
    <xf numFmtId="0" fontId="0" fillId="0" borderId="21" xfId="0" applyBorder="1" applyAlignment="1">
      <alignment horizontal="center" vertical="center"/>
    </xf>
    <xf numFmtId="0" fontId="0" fillId="0" borderId="54" xfId="0" applyBorder="1" applyAlignment="1">
      <alignment horizontal="left" vertical="center" wrapText="1"/>
    </xf>
    <xf numFmtId="0" fontId="36" fillId="0" borderId="60" xfId="2" applyNumberFormat="1" applyFont="1" applyBorder="1" applyAlignment="1" applyProtection="1">
      <alignment horizontal="center" vertical="center" wrapText="1"/>
    </xf>
    <xf numFmtId="0" fontId="36" fillId="0" borderId="61" xfId="2" applyNumberFormat="1" applyFont="1" applyBorder="1" applyAlignment="1" applyProtection="1">
      <alignment horizontal="center" vertical="center" wrapText="1"/>
    </xf>
    <xf numFmtId="0" fontId="36" fillId="0" borderId="27" xfId="2" applyNumberFormat="1" applyFont="1" applyBorder="1" applyAlignment="1" applyProtection="1">
      <alignment horizontal="center" vertical="center" wrapText="1"/>
    </xf>
    <xf numFmtId="0" fontId="37" fillId="0" borderId="53" xfId="0" applyFont="1" applyBorder="1" applyAlignment="1">
      <alignment horizontal="left" vertical="center" wrapText="1"/>
    </xf>
    <xf numFmtId="0" fontId="37" fillId="0" borderId="54" xfId="0" applyFont="1" applyBorder="1" applyAlignment="1">
      <alignment horizontal="left" vertical="center" wrapText="1"/>
    </xf>
    <xf numFmtId="0" fontId="0" fillId="0" borderId="56" xfId="0" applyBorder="1" applyAlignment="1">
      <alignment horizontal="center"/>
    </xf>
    <xf numFmtId="0" fontId="0" fillId="0" borderId="61" xfId="0" applyBorder="1" applyAlignment="1">
      <alignment horizontal="center"/>
    </xf>
    <xf numFmtId="0" fontId="0" fillId="0" borderId="57" xfId="0" applyBorder="1" applyAlignment="1">
      <alignment horizontal="center"/>
    </xf>
    <xf numFmtId="0" fontId="0" fillId="0" borderId="27" xfId="0" applyBorder="1" applyAlignment="1">
      <alignment horizontal="center"/>
    </xf>
    <xf numFmtId="0" fontId="36" fillId="0" borderId="17" xfId="2" applyNumberFormat="1" applyFont="1" applyBorder="1" applyAlignment="1" applyProtection="1">
      <alignment horizontal="left" vertical="center" wrapText="1"/>
    </xf>
    <xf numFmtId="0" fontId="36" fillId="0" borderId="4" xfId="2" applyNumberFormat="1" applyFont="1" applyBorder="1" applyAlignment="1" applyProtection="1">
      <alignment horizontal="left" vertical="center" wrapText="1"/>
    </xf>
    <xf numFmtId="0" fontId="37" fillId="0" borderId="4" xfId="0" applyFont="1" applyBorder="1" applyAlignment="1">
      <alignment horizontal="left" vertical="center" wrapText="1"/>
    </xf>
    <xf numFmtId="0" fontId="37" fillId="0" borderId="11" xfId="0" applyFont="1" applyBorder="1" applyAlignment="1">
      <alignment horizontal="left" vertical="center" wrapText="1"/>
    </xf>
    <xf numFmtId="0" fontId="18" fillId="4" borderId="62" xfId="0" applyFont="1" applyFill="1" applyBorder="1" applyAlignment="1" applyProtection="1">
      <alignment horizontal="center" vertical="center" wrapText="1"/>
      <protection locked="0"/>
    </xf>
    <xf numFmtId="0" fontId="18" fillId="4" borderId="66" xfId="0" applyFont="1" applyFill="1" applyBorder="1" applyAlignment="1" applyProtection="1">
      <alignment horizontal="center" vertical="center" wrapText="1"/>
      <protection locked="0"/>
    </xf>
    <xf numFmtId="0" fontId="18" fillId="4" borderId="71" xfId="0" applyFont="1" applyFill="1" applyBorder="1" applyAlignment="1" applyProtection="1">
      <alignment horizontal="center" vertical="center" wrapText="1"/>
      <protection locked="0"/>
    </xf>
    <xf numFmtId="0" fontId="18" fillId="4" borderId="74" xfId="0" applyFont="1" applyFill="1" applyBorder="1" applyAlignment="1" applyProtection="1">
      <alignment horizontal="center" vertical="center" wrapText="1"/>
      <protection locked="0"/>
    </xf>
    <xf numFmtId="0" fontId="55" fillId="6" borderId="17" xfId="7" applyFont="1" applyFill="1" applyBorder="1" applyAlignment="1" applyProtection="1">
      <alignment horizontal="justify" vertical="center" wrapText="1"/>
      <protection locked="0"/>
    </xf>
    <xf numFmtId="0" fontId="55" fillId="6" borderId="4" xfId="7" applyFont="1" applyFill="1" applyBorder="1" applyAlignment="1" applyProtection="1">
      <alignment horizontal="justify" vertical="center" wrapText="1"/>
      <protection locked="0"/>
    </xf>
    <xf numFmtId="0" fontId="55" fillId="6" borderId="11" xfId="7" applyFont="1" applyFill="1" applyBorder="1" applyAlignment="1" applyProtection="1">
      <alignment horizontal="justify" vertical="center" wrapText="1"/>
      <protection locked="0"/>
    </xf>
    <xf numFmtId="0" fontId="45" fillId="0" borderId="10" xfId="0" applyFont="1" applyBorder="1" applyAlignment="1" applyProtection="1">
      <alignment horizontal="center" vertical="center"/>
      <protection locked="0"/>
    </xf>
    <xf numFmtId="0" fontId="18" fillId="2" borderId="33" xfId="0" applyFont="1" applyFill="1" applyBorder="1" applyAlignment="1" applyProtection="1">
      <alignment horizontal="center" vertical="center" wrapText="1"/>
      <protection locked="0"/>
    </xf>
    <xf numFmtId="0" fontId="18" fillId="2" borderId="36" xfId="0" applyFont="1" applyFill="1" applyBorder="1" applyAlignment="1" applyProtection="1">
      <alignment horizontal="center" vertical="center" wrapText="1"/>
      <protection locked="0"/>
    </xf>
    <xf numFmtId="0" fontId="18" fillId="2" borderId="71" xfId="0" applyFont="1" applyFill="1" applyBorder="1" applyAlignment="1" applyProtection="1">
      <alignment horizontal="center" vertical="center" wrapText="1"/>
      <protection locked="0"/>
    </xf>
    <xf numFmtId="0" fontId="18" fillId="2" borderId="74" xfId="0" applyFont="1" applyFill="1" applyBorder="1" applyAlignment="1" applyProtection="1">
      <alignment horizontal="center" vertical="center" wrapText="1"/>
      <protection locked="0"/>
    </xf>
    <xf numFmtId="0" fontId="18" fillId="4" borderId="31" xfId="0" applyFont="1" applyFill="1" applyBorder="1" applyAlignment="1" applyProtection="1">
      <alignment horizontal="center" vertical="center" wrapText="1"/>
      <protection locked="0"/>
    </xf>
    <xf numFmtId="0" fontId="18" fillId="4" borderId="35" xfId="0" applyFont="1" applyFill="1" applyBorder="1" applyAlignment="1" applyProtection="1">
      <alignment horizontal="center" vertical="center" wrapText="1"/>
      <protection locked="0"/>
    </xf>
    <xf numFmtId="0" fontId="18" fillId="4" borderId="7" xfId="0" applyFont="1" applyFill="1" applyBorder="1" applyAlignment="1" applyProtection="1">
      <alignment horizontal="center" vertical="center" wrapText="1"/>
      <protection locked="0"/>
    </xf>
    <xf numFmtId="0" fontId="18" fillId="4" borderId="8" xfId="0" applyFont="1" applyFill="1" applyBorder="1" applyAlignment="1" applyProtection="1">
      <alignment horizontal="center" vertical="center" wrapText="1"/>
      <protection locked="0"/>
    </xf>
    <xf numFmtId="0" fontId="18" fillId="4" borderId="1"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center" vertical="center" wrapText="1"/>
      <protection locked="0"/>
    </xf>
    <xf numFmtId="0" fontId="41" fillId="2" borderId="55" xfId="0" applyFont="1" applyFill="1" applyBorder="1" applyAlignment="1" applyProtection="1">
      <alignment horizontal="center" vertical="center" wrapText="1"/>
      <protection locked="0"/>
    </xf>
    <xf numFmtId="0" fontId="41" fillId="2" borderId="71" xfId="0" applyFont="1" applyFill="1" applyBorder="1" applyAlignment="1" applyProtection="1">
      <alignment horizontal="center" vertical="center" wrapText="1"/>
      <protection locked="0"/>
    </xf>
    <xf numFmtId="0" fontId="41" fillId="2" borderId="74" xfId="0" applyFont="1" applyFill="1" applyBorder="1" applyAlignment="1" applyProtection="1">
      <alignment horizontal="center" vertical="center" wrapText="1"/>
      <protection locked="0"/>
    </xf>
    <xf numFmtId="0" fontId="41" fillId="2" borderId="7" xfId="0" applyFont="1" applyFill="1" applyBorder="1" applyAlignment="1" applyProtection="1">
      <alignment horizontal="center" vertical="center" wrapText="1"/>
      <protection locked="0"/>
    </xf>
    <xf numFmtId="0" fontId="41" fillId="2" borderId="8" xfId="0" applyFont="1" applyFill="1" applyBorder="1" applyAlignment="1" applyProtection="1">
      <alignment horizontal="center" vertical="center" wrapText="1"/>
      <protection locked="0"/>
    </xf>
    <xf numFmtId="0" fontId="41" fillId="2" borderId="9" xfId="0" applyFont="1" applyFill="1" applyBorder="1" applyAlignment="1" applyProtection="1">
      <alignment horizontal="center" vertical="center" wrapText="1"/>
      <protection locked="0"/>
    </xf>
    <xf numFmtId="0" fontId="41" fillId="2" borderId="58" xfId="0" applyFont="1" applyFill="1" applyBorder="1" applyAlignment="1" applyProtection="1">
      <alignment horizontal="left"/>
      <protection locked="0"/>
    </xf>
    <xf numFmtId="0" fontId="41" fillId="2" borderId="21" xfId="0" applyFont="1" applyFill="1" applyBorder="1" applyAlignment="1" applyProtection="1">
      <alignment horizontal="left"/>
      <protection locked="0"/>
    </xf>
    <xf numFmtId="0" fontId="41" fillId="2" borderId="57" xfId="0" applyFont="1" applyFill="1" applyBorder="1" applyAlignment="1" applyProtection="1">
      <alignment horizontal="left"/>
      <protection locked="0"/>
    </xf>
    <xf numFmtId="0" fontId="41" fillId="2" borderId="42" xfId="0" applyFont="1" applyFill="1" applyBorder="1" applyAlignment="1" applyProtection="1">
      <alignment horizontal="left"/>
      <protection locked="0"/>
    </xf>
    <xf numFmtId="0" fontId="41" fillId="2" borderId="43" xfId="0" applyFont="1" applyFill="1" applyBorder="1" applyAlignment="1" applyProtection="1">
      <alignment horizontal="left"/>
      <protection locked="0"/>
    </xf>
    <xf numFmtId="0" fontId="41" fillId="2" borderId="44" xfId="0" applyFont="1" applyFill="1" applyBorder="1" applyAlignment="1" applyProtection="1">
      <alignment horizontal="left"/>
      <protection locked="0"/>
    </xf>
    <xf numFmtId="0" fontId="41" fillId="0" borderId="1" xfId="0" applyFont="1" applyBorder="1" applyAlignment="1" applyProtection="1">
      <alignment horizontal="left"/>
      <protection locked="0"/>
    </xf>
    <xf numFmtId="0" fontId="41" fillId="0" borderId="37" xfId="0" applyFont="1" applyBorder="1" applyAlignment="1" applyProtection="1">
      <alignment horizontal="left"/>
      <protection locked="0"/>
    </xf>
    <xf numFmtId="0" fontId="41" fillId="0" borderId="12" xfId="0" applyFont="1" applyBorder="1" applyAlignment="1" applyProtection="1">
      <alignment horizontal="left"/>
      <protection locked="0"/>
    </xf>
    <xf numFmtId="0" fontId="41" fillId="0" borderId="1" xfId="0" applyFont="1" applyBorder="1" applyAlignment="1" applyProtection="1">
      <alignment horizontal="center" vertical="center"/>
      <protection locked="0"/>
    </xf>
    <xf numFmtId="0" fontId="41" fillId="0" borderId="37" xfId="0" applyFont="1" applyBorder="1" applyAlignment="1" applyProtection="1">
      <alignment horizontal="center" vertical="center"/>
      <protection locked="0"/>
    </xf>
    <xf numFmtId="0" fontId="41" fillId="0" borderId="12" xfId="0" applyFont="1" applyBorder="1" applyAlignment="1" applyProtection="1">
      <alignment horizontal="center" vertical="center"/>
      <protection locked="0"/>
    </xf>
    <xf numFmtId="0" fontId="41" fillId="0" borderId="1" xfId="0" applyFont="1" applyBorder="1" applyAlignment="1" applyProtection="1">
      <alignment horizontal="center" vertical="center" wrapText="1"/>
      <protection locked="0"/>
    </xf>
    <xf numFmtId="0" fontId="41" fillId="0" borderId="37" xfId="0" applyFont="1" applyBorder="1" applyAlignment="1" applyProtection="1">
      <alignment horizontal="center" vertical="center" wrapText="1"/>
      <protection locked="0"/>
    </xf>
    <xf numFmtId="0" fontId="41" fillId="0" borderId="12" xfId="0" applyFont="1" applyBorder="1" applyAlignment="1" applyProtection="1">
      <alignment horizontal="center" vertical="center" wrapText="1"/>
      <protection locked="0"/>
    </xf>
    <xf numFmtId="0" fontId="27" fillId="0" borderId="17" xfId="0" applyFont="1" applyBorder="1" applyAlignment="1" applyProtection="1">
      <alignment horizontal="justify" vertical="center" wrapText="1"/>
      <protection locked="0"/>
    </xf>
    <xf numFmtId="0" fontId="27" fillId="0" borderId="4" xfId="0" applyFont="1" applyBorder="1" applyAlignment="1" applyProtection="1">
      <alignment horizontal="justify" vertical="center" wrapText="1"/>
      <protection locked="0"/>
    </xf>
    <xf numFmtId="0" fontId="27" fillId="0" borderId="4" xfId="0" applyFont="1" applyBorder="1" applyAlignment="1">
      <alignment horizontal="justify" vertical="center" wrapText="1"/>
    </xf>
    <xf numFmtId="0" fontId="27" fillId="0" borderId="17" xfId="0" applyFont="1" applyBorder="1" applyAlignment="1" applyProtection="1">
      <alignment horizontal="center" vertical="center" wrapText="1"/>
      <protection locked="0"/>
    </xf>
    <xf numFmtId="0" fontId="27" fillId="0" borderId="4" xfId="0" applyFont="1" applyBorder="1" applyAlignment="1" applyProtection="1">
      <alignment horizontal="center" vertical="center" wrapText="1"/>
      <protection locked="0"/>
    </xf>
    <xf numFmtId="0" fontId="27" fillId="0" borderId="17" xfId="0" applyFont="1" applyBorder="1" applyAlignment="1" applyProtection="1">
      <alignment horizontal="left" vertical="center" wrapText="1"/>
      <protection locked="0"/>
    </xf>
    <xf numFmtId="0" fontId="27" fillId="0" borderId="4" xfId="0" applyFont="1" applyBorder="1" applyAlignment="1" applyProtection="1">
      <alignment horizontal="left" vertical="center" wrapText="1"/>
      <protection locked="0"/>
    </xf>
    <xf numFmtId="0" fontId="27" fillId="0" borderId="18"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0" fontId="27" fillId="0" borderId="4" xfId="0" applyFont="1" applyBorder="1" applyAlignment="1" applyProtection="1">
      <alignment horizontal="center" wrapText="1"/>
      <protection locked="0"/>
    </xf>
    <xf numFmtId="0" fontId="27" fillId="0" borderId="20" xfId="0" applyFont="1" applyBorder="1" applyAlignment="1" applyProtection="1">
      <alignment horizontal="center" wrapText="1"/>
      <protection locked="0"/>
    </xf>
    <xf numFmtId="0" fontId="27" fillId="0" borderId="11" xfId="0" applyFont="1" applyBorder="1" applyAlignment="1" applyProtection="1">
      <alignment horizontal="justify" vertical="center" wrapText="1"/>
      <protection locked="0"/>
    </xf>
    <xf numFmtId="0" fontId="27" fillId="0" borderId="11" xfId="0" applyFont="1" applyBorder="1" applyAlignment="1">
      <alignment horizontal="justify" vertical="center" wrapText="1"/>
    </xf>
    <xf numFmtId="0" fontId="45" fillId="0" borderId="17" xfId="0" applyFont="1" applyBorder="1" applyAlignment="1" applyProtection="1">
      <alignment horizontal="justify" vertical="center" wrapText="1"/>
      <protection locked="0"/>
    </xf>
    <xf numFmtId="0" fontId="45" fillId="0" borderId="4" xfId="0" applyFont="1" applyBorder="1" applyAlignment="1" applyProtection="1">
      <alignment horizontal="justify" vertical="center" wrapText="1"/>
      <protection locked="0"/>
    </xf>
    <xf numFmtId="0" fontId="45" fillId="0" borderId="11" xfId="0" applyFont="1" applyBorder="1" applyAlignment="1" applyProtection="1">
      <alignment horizontal="justify" vertical="center" wrapText="1"/>
      <protection locked="0"/>
    </xf>
    <xf numFmtId="44" fontId="45" fillId="0" borderId="4" xfId="1" applyFont="1" applyFill="1" applyBorder="1" applyAlignment="1" applyProtection="1">
      <alignment horizontal="center"/>
      <protection locked="0"/>
    </xf>
    <xf numFmtId="0" fontId="45" fillId="0" borderId="4" xfId="0" applyFont="1" applyBorder="1" applyAlignment="1" applyProtection="1">
      <alignment horizontal="center"/>
      <protection locked="0"/>
    </xf>
    <xf numFmtId="9" fontId="45" fillId="0" borderId="4" xfId="2" applyFont="1" applyBorder="1" applyAlignment="1" applyProtection="1">
      <alignment horizontal="center" vertical="center"/>
    </xf>
    <xf numFmtId="9" fontId="45" fillId="0" borderId="4" xfId="0" applyNumberFormat="1" applyFont="1" applyBorder="1" applyAlignment="1">
      <alignment horizontal="center" vertical="center"/>
    </xf>
    <xf numFmtId="0" fontId="27" fillId="0" borderId="11" xfId="0" applyFont="1" applyBorder="1" applyAlignment="1" applyProtection="1">
      <alignment horizontal="center" wrapText="1"/>
      <protection locked="0"/>
    </xf>
    <xf numFmtId="0" fontId="27" fillId="0" borderId="19" xfId="0" applyFont="1" applyBorder="1" applyAlignment="1" applyProtection="1">
      <alignment horizontal="center" wrapText="1"/>
      <protection locked="0"/>
    </xf>
    <xf numFmtId="0" fontId="10" fillId="0" borderId="16" xfId="0" applyFont="1" applyBorder="1" applyAlignment="1" applyProtection="1">
      <alignment horizontal="center" vertical="center"/>
      <protection locked="0"/>
    </xf>
    <xf numFmtId="0" fontId="10" fillId="0" borderId="59" xfId="0" applyFont="1" applyBorder="1" applyAlignment="1" applyProtection="1">
      <alignment horizontal="center" vertical="center"/>
      <protection locked="0"/>
    </xf>
    <xf numFmtId="0" fontId="10" fillId="0" borderId="10" xfId="0" applyFont="1" applyBorder="1" applyAlignment="1" applyProtection="1">
      <alignment horizontal="center" vertical="center"/>
      <protection locked="0"/>
    </xf>
    <xf numFmtId="0" fontId="10" fillId="0" borderId="5" xfId="0" applyFont="1" applyBorder="1" applyAlignment="1" applyProtection="1">
      <alignment horizontal="center"/>
      <protection locked="0"/>
    </xf>
    <xf numFmtId="0" fontId="10" fillId="0" borderId="15" xfId="0" applyFont="1" applyBorder="1" applyAlignment="1" applyProtection="1">
      <alignment horizontal="center"/>
      <protection locked="0"/>
    </xf>
    <xf numFmtId="0" fontId="10" fillId="0" borderId="6" xfId="0" applyFont="1" applyBorder="1" applyAlignment="1" applyProtection="1">
      <alignment horizontal="center"/>
      <protection locked="0"/>
    </xf>
    <xf numFmtId="0" fontId="36" fillId="0" borderId="17" xfId="0" applyFont="1" applyBorder="1" applyAlignment="1">
      <alignment horizontal="center" vertical="center" wrapText="1"/>
    </xf>
    <xf numFmtId="0" fontId="36" fillId="0" borderId="4" xfId="0" applyFont="1" applyBorder="1" applyAlignment="1">
      <alignment horizontal="center" vertical="center" wrapText="1"/>
    </xf>
    <xf numFmtId="0" fontId="36" fillId="0" borderId="18" xfId="0" applyFont="1" applyBorder="1" applyAlignment="1" applyProtection="1">
      <alignment horizontal="center" vertical="center" wrapText="1"/>
      <protection locked="0"/>
    </xf>
    <xf numFmtId="0" fontId="36" fillId="0" borderId="20" xfId="0" applyFont="1" applyBorder="1" applyAlignment="1" applyProtection="1">
      <alignment horizontal="center" vertical="center" wrapText="1"/>
      <protection locked="0"/>
    </xf>
    <xf numFmtId="0" fontId="36" fillId="0" borderId="19" xfId="0" applyFont="1" applyBorder="1" applyAlignment="1" applyProtection="1">
      <alignment horizontal="center" vertical="center" wrapText="1"/>
      <protection locked="0"/>
    </xf>
    <xf numFmtId="0" fontId="36" fillId="0" borderId="11" xfId="0" applyFont="1" applyBorder="1" applyAlignment="1">
      <alignment horizontal="center" vertical="center" wrapText="1"/>
    </xf>
    <xf numFmtId="0" fontId="11" fillId="3" borderId="7" xfId="0" applyFont="1" applyFill="1" applyBorder="1" applyAlignment="1" applyProtection="1">
      <alignment horizontal="center"/>
      <protection locked="0"/>
    </xf>
    <xf numFmtId="0" fontId="11" fillId="3" borderId="8" xfId="0" applyFont="1" applyFill="1" applyBorder="1" applyAlignment="1" applyProtection="1">
      <alignment horizontal="center"/>
      <protection locked="0"/>
    </xf>
    <xf numFmtId="0" fontId="11" fillId="3" borderId="9" xfId="0" applyFont="1" applyFill="1" applyBorder="1" applyAlignment="1" applyProtection="1">
      <alignment horizontal="center"/>
      <protection locked="0"/>
    </xf>
    <xf numFmtId="0" fontId="11" fillId="2" borderId="7" xfId="0" applyFont="1" applyFill="1" applyBorder="1" applyAlignment="1" applyProtection="1">
      <alignment horizontal="center" vertical="center"/>
      <protection locked="0"/>
    </xf>
    <xf numFmtId="0" fontId="11" fillId="2" borderId="8" xfId="0" applyFont="1" applyFill="1" applyBorder="1" applyAlignment="1" applyProtection="1">
      <alignment horizontal="center" vertical="center"/>
      <protection locked="0"/>
    </xf>
    <xf numFmtId="0" fontId="11" fillId="2" borderId="9" xfId="0" applyFont="1" applyFill="1" applyBorder="1" applyAlignment="1" applyProtection="1">
      <alignment horizontal="center" vertical="center"/>
      <protection locked="0"/>
    </xf>
    <xf numFmtId="0" fontId="12" fillId="4" borderId="8" xfId="0" applyFont="1" applyFill="1" applyBorder="1" applyAlignment="1" applyProtection="1">
      <alignment horizontal="center" vertical="center"/>
      <protection locked="0"/>
    </xf>
    <xf numFmtId="0" fontId="12" fillId="4" borderId="9" xfId="0" applyFont="1" applyFill="1" applyBorder="1" applyAlignment="1" applyProtection="1">
      <alignment horizontal="center" vertical="center"/>
      <protection locked="0"/>
    </xf>
    <xf numFmtId="0" fontId="11" fillId="2" borderId="16" xfId="0" applyFont="1" applyFill="1" applyBorder="1" applyAlignment="1" applyProtection="1">
      <alignment horizontal="center" vertical="center" wrapText="1"/>
      <protection locked="0"/>
    </xf>
    <xf numFmtId="0" fontId="11" fillId="2" borderId="55" xfId="0" applyFont="1" applyFill="1" applyBorder="1" applyAlignment="1" applyProtection="1">
      <alignment horizontal="center" vertical="center" wrapText="1"/>
      <protection locked="0"/>
    </xf>
    <xf numFmtId="0" fontId="11" fillId="2" borderId="17" xfId="0" applyFont="1" applyFill="1" applyBorder="1" applyAlignment="1" applyProtection="1">
      <alignment horizontal="center" vertical="center" wrapText="1"/>
      <protection locked="0"/>
    </xf>
    <xf numFmtId="0" fontId="11" fillId="2" borderId="53" xfId="0" applyFont="1" applyFill="1" applyBorder="1" applyAlignment="1" applyProtection="1">
      <alignment horizontal="center" vertical="center" wrapText="1"/>
      <protection locked="0"/>
    </xf>
    <xf numFmtId="0" fontId="11" fillId="2" borderId="22" xfId="0" applyFont="1" applyFill="1" applyBorder="1" applyAlignment="1" applyProtection="1">
      <alignment horizontal="center" vertical="center" wrapText="1"/>
      <protection locked="0"/>
    </xf>
    <xf numFmtId="0" fontId="11" fillId="2" borderId="31" xfId="0" applyFont="1" applyFill="1" applyBorder="1" applyAlignment="1" applyProtection="1">
      <alignment horizontal="center" vertical="center" wrapText="1"/>
      <protection locked="0"/>
    </xf>
    <xf numFmtId="0" fontId="11" fillId="2" borderId="23" xfId="0" applyFont="1" applyFill="1" applyBorder="1" applyAlignment="1" applyProtection="1">
      <alignment horizontal="center" vertical="center" wrapText="1"/>
      <protection locked="0"/>
    </xf>
    <xf numFmtId="0" fontId="12" fillId="2" borderId="17" xfId="0" applyFont="1" applyFill="1" applyBorder="1" applyAlignment="1" applyProtection="1">
      <alignment horizontal="center" vertical="center" wrapText="1"/>
      <protection locked="0"/>
    </xf>
    <xf numFmtId="0" fontId="12" fillId="2" borderId="53" xfId="0" applyFont="1" applyFill="1" applyBorder="1" applyAlignment="1" applyProtection="1">
      <alignment horizontal="center" vertical="center" wrapText="1"/>
      <protection locked="0"/>
    </xf>
    <xf numFmtId="0" fontId="11" fillId="2" borderId="62" xfId="0" applyFont="1" applyFill="1" applyBorder="1" applyAlignment="1" applyProtection="1">
      <alignment horizontal="center" vertical="center" wrapText="1"/>
      <protection locked="0"/>
    </xf>
    <xf numFmtId="0" fontId="11" fillId="2" borderId="66" xfId="0" applyFont="1" applyFill="1" applyBorder="1" applyAlignment="1" applyProtection="1">
      <alignment horizontal="center" vertical="center" wrapText="1"/>
      <protection locked="0"/>
    </xf>
    <xf numFmtId="0" fontId="12" fillId="4" borderId="25" xfId="0" applyFont="1" applyFill="1" applyBorder="1" applyAlignment="1" applyProtection="1">
      <alignment horizontal="center" vertical="center" wrapText="1"/>
      <protection locked="0"/>
    </xf>
    <xf numFmtId="0" fontId="12" fillId="4" borderId="35" xfId="0" applyFont="1" applyFill="1" applyBorder="1" applyAlignment="1" applyProtection="1">
      <alignment horizontal="center" vertical="center" wrapText="1"/>
      <protection locked="0"/>
    </xf>
    <xf numFmtId="0" fontId="12" fillId="4" borderId="38" xfId="0" applyFont="1" applyFill="1" applyBorder="1" applyAlignment="1" applyProtection="1">
      <alignment horizontal="center" vertical="center" wrapText="1"/>
      <protection locked="0"/>
    </xf>
    <xf numFmtId="0" fontId="12" fillId="4" borderId="37" xfId="0" applyFont="1" applyFill="1" applyBorder="1" applyAlignment="1" applyProtection="1">
      <alignment horizontal="center" vertical="center" wrapText="1"/>
      <protection locked="0"/>
    </xf>
    <xf numFmtId="0" fontId="12" fillId="4" borderId="39" xfId="0" applyFont="1" applyFill="1" applyBorder="1" applyAlignment="1" applyProtection="1">
      <alignment horizontal="center" vertical="center" wrapText="1"/>
      <protection locked="0"/>
    </xf>
    <xf numFmtId="0" fontId="12" fillId="4" borderId="26" xfId="0" applyFont="1" applyFill="1" applyBorder="1" applyAlignment="1" applyProtection="1">
      <alignment horizontal="justify" vertical="center" wrapText="1"/>
      <protection locked="0"/>
    </xf>
    <xf numFmtId="0" fontId="12" fillId="4" borderId="29" xfId="0" applyFont="1" applyFill="1" applyBorder="1" applyAlignment="1" applyProtection="1">
      <alignment horizontal="justify" vertical="center" wrapText="1"/>
      <protection locked="0"/>
    </xf>
    <xf numFmtId="0" fontId="12" fillId="4" borderId="27" xfId="0" applyFont="1" applyFill="1" applyBorder="1" applyAlignment="1" applyProtection="1">
      <alignment horizontal="center" vertical="center" wrapText="1"/>
      <protection locked="0"/>
    </xf>
    <xf numFmtId="0" fontId="12" fillId="4" borderId="56" xfId="0" applyFont="1" applyFill="1" applyBorder="1" applyAlignment="1" applyProtection="1">
      <alignment horizontal="center" vertical="center" wrapText="1"/>
      <protection locked="0"/>
    </xf>
    <xf numFmtId="0" fontId="10" fillId="0" borderId="1" xfId="0" applyFont="1" applyBorder="1" applyAlignment="1" applyProtection="1">
      <alignment horizontal="center"/>
      <protection locked="0"/>
    </xf>
    <xf numFmtId="0" fontId="10" fillId="0" borderId="37" xfId="0" applyFont="1" applyBorder="1" applyAlignment="1" applyProtection="1">
      <alignment horizontal="center"/>
      <protection locked="0"/>
    </xf>
    <xf numFmtId="0" fontId="10" fillId="0" borderId="12" xfId="0" applyFont="1" applyBorder="1" applyAlignment="1" applyProtection="1">
      <alignment horizontal="center"/>
      <protection locked="0"/>
    </xf>
    <xf numFmtId="0" fontId="10" fillId="0" borderId="2" xfId="0" applyFont="1" applyBorder="1" applyAlignment="1" applyProtection="1">
      <alignment horizontal="center"/>
      <protection locked="0"/>
    </xf>
    <xf numFmtId="0" fontId="10" fillId="0" borderId="0" xfId="0" applyFont="1" applyAlignment="1" applyProtection="1">
      <alignment horizontal="center"/>
      <protection locked="0"/>
    </xf>
    <xf numFmtId="0" fontId="10" fillId="0" borderId="13" xfId="0" applyFont="1" applyBorder="1" applyAlignment="1" applyProtection="1">
      <alignment horizontal="center"/>
      <protection locked="0"/>
    </xf>
    <xf numFmtId="0" fontId="10" fillId="0" borderId="3" xfId="0" applyFont="1" applyBorder="1" applyAlignment="1" applyProtection="1">
      <alignment horizontal="center"/>
      <protection locked="0"/>
    </xf>
    <xf numFmtId="0" fontId="10" fillId="0" borderId="30" xfId="0" applyFont="1" applyBorder="1" applyAlignment="1" applyProtection="1">
      <alignment horizontal="center"/>
      <protection locked="0"/>
    </xf>
    <xf numFmtId="0" fontId="10" fillId="0" borderId="14" xfId="0" applyFont="1" applyBorder="1" applyAlignment="1" applyProtection="1">
      <alignment horizontal="center"/>
      <protection locked="0"/>
    </xf>
    <xf numFmtId="0" fontId="11" fillId="0" borderId="32" xfId="0" applyFont="1" applyBorder="1" applyAlignment="1" applyProtection="1">
      <alignment horizontal="center" vertical="center"/>
      <protection locked="0"/>
    </xf>
    <xf numFmtId="0" fontId="11" fillId="0" borderId="31" xfId="0" applyFont="1" applyBorder="1" applyAlignment="1" applyProtection="1">
      <alignment horizontal="center" vertical="center"/>
      <protection locked="0"/>
    </xf>
    <xf numFmtId="0" fontId="11" fillId="0" borderId="33" xfId="0" applyFont="1" applyBorder="1" applyAlignment="1" applyProtection="1">
      <alignment horizontal="center" vertical="center"/>
      <protection locked="0"/>
    </xf>
    <xf numFmtId="0" fontId="11" fillId="0" borderId="7" xfId="0" applyFont="1" applyBorder="1" applyAlignment="1" applyProtection="1">
      <alignment horizontal="center" vertical="center"/>
      <protection locked="0"/>
    </xf>
    <xf numFmtId="0" fontId="11" fillId="0" borderId="8" xfId="0" applyFont="1" applyBorder="1" applyAlignment="1" applyProtection="1">
      <alignment horizontal="center" vertical="center"/>
      <protection locked="0"/>
    </xf>
    <xf numFmtId="0" fontId="11" fillId="0" borderId="9" xfId="0" applyFont="1" applyBorder="1" applyAlignment="1" applyProtection="1">
      <alignment horizontal="center" vertical="center"/>
      <protection locked="0"/>
    </xf>
    <xf numFmtId="0" fontId="11" fillId="0" borderId="34" xfId="0" applyFont="1" applyBorder="1" applyAlignment="1" applyProtection="1">
      <alignment horizontal="center" vertical="center" wrapText="1"/>
      <protection locked="0"/>
    </xf>
    <xf numFmtId="0" fontId="11" fillId="0" borderId="35" xfId="0" applyFont="1" applyBorder="1" applyAlignment="1" applyProtection="1">
      <alignment horizontal="center" vertical="center" wrapText="1"/>
      <protection locked="0"/>
    </xf>
    <xf numFmtId="0" fontId="11" fillId="0" borderId="36" xfId="0" applyFont="1" applyBorder="1" applyAlignment="1" applyProtection="1">
      <alignment horizontal="center" vertical="center" wrapText="1"/>
      <protection locked="0"/>
    </xf>
    <xf numFmtId="0" fontId="11" fillId="0" borderId="3" xfId="0" applyFont="1" applyBorder="1" applyAlignment="1" applyProtection="1">
      <alignment horizontal="center" vertical="center" wrapText="1"/>
      <protection locked="0"/>
    </xf>
    <xf numFmtId="0" fontId="11" fillId="0" borderId="30" xfId="0" applyFont="1" applyBorder="1" applyAlignment="1" applyProtection="1">
      <alignment horizontal="center" vertical="center" wrapText="1"/>
      <protection locked="0"/>
    </xf>
    <xf numFmtId="0" fontId="11" fillId="0" borderId="14"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11" fillId="0" borderId="9"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protection locked="0"/>
    </xf>
    <xf numFmtId="0" fontId="12" fillId="0" borderId="8" xfId="0" applyFont="1" applyBorder="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11" fillId="2" borderId="4" xfId="0" applyFont="1" applyFill="1" applyBorder="1" applyAlignment="1" applyProtection="1">
      <alignment horizontal="left"/>
      <protection locked="0"/>
    </xf>
    <xf numFmtId="0" fontId="11" fillId="0" borderId="5" xfId="0" applyFont="1" applyBorder="1" applyAlignment="1" applyProtection="1">
      <alignment horizontal="left"/>
      <protection locked="0"/>
    </xf>
    <xf numFmtId="0" fontId="11" fillId="0" borderId="15" xfId="0" applyFont="1" applyBorder="1" applyAlignment="1" applyProtection="1">
      <alignment horizontal="left"/>
      <protection locked="0"/>
    </xf>
    <xf numFmtId="0" fontId="11" fillId="0" borderId="6" xfId="0" applyFont="1" applyBorder="1" applyAlignment="1" applyProtection="1">
      <alignment horizontal="left"/>
      <protection locked="0"/>
    </xf>
    <xf numFmtId="0" fontId="12" fillId="4" borderId="28" xfId="0" applyFont="1" applyFill="1" applyBorder="1" applyAlignment="1" applyProtection="1">
      <alignment horizontal="center" vertical="center" wrapText="1"/>
      <protection locked="0"/>
    </xf>
    <xf numFmtId="0" fontId="12" fillId="4" borderId="26" xfId="0" applyFont="1" applyFill="1" applyBorder="1" applyAlignment="1" applyProtection="1">
      <alignment horizontal="center" vertical="center" wrapText="1"/>
      <protection locked="0"/>
    </xf>
    <xf numFmtId="0" fontId="54" fillId="6" borderId="4" xfId="0" applyFont="1" applyFill="1" applyBorder="1" applyAlignment="1">
      <alignment horizontal="center" vertical="center" wrapText="1"/>
    </xf>
    <xf numFmtId="164" fontId="36" fillId="0" borderId="4" xfId="1" applyNumberFormat="1" applyFont="1" applyFill="1" applyBorder="1" applyAlignment="1" applyProtection="1">
      <alignment horizontal="center" vertical="center"/>
      <protection locked="0"/>
    </xf>
    <xf numFmtId="0" fontId="54" fillId="0" borderId="4" xfId="0" applyFont="1" applyBorder="1" applyAlignment="1">
      <alignment horizontal="left" vertical="center" wrapText="1"/>
    </xf>
    <xf numFmtId="0" fontId="54" fillId="6" borderId="4" xfId="0" applyFont="1" applyFill="1" applyBorder="1" applyAlignment="1">
      <alignment horizontal="left" vertical="center" wrapText="1"/>
    </xf>
    <xf numFmtId="0" fontId="4" fillId="4" borderId="23" xfId="0" applyFont="1" applyFill="1" applyBorder="1" applyAlignment="1" applyProtection="1">
      <alignment horizontal="center" vertical="center" wrapText="1"/>
      <protection locked="0"/>
    </xf>
    <xf numFmtId="0" fontId="4" fillId="4" borderId="18" xfId="0" applyFont="1" applyFill="1" applyBorder="1" applyAlignment="1" applyProtection="1">
      <alignment horizontal="center" vertical="center" wrapText="1"/>
      <protection locked="0"/>
    </xf>
    <xf numFmtId="0" fontId="3" fillId="3" borderId="7"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36" fillId="0" borderId="4" xfId="0" applyFont="1" applyBorder="1" applyAlignment="1">
      <alignment horizontal="justify" vertical="center" wrapText="1"/>
    </xf>
    <xf numFmtId="164" fontId="36" fillId="0" borderId="53" xfId="1" applyNumberFormat="1" applyFont="1" applyBorder="1" applyAlignment="1">
      <alignment horizontal="center" vertical="center"/>
    </xf>
    <xf numFmtId="164" fontId="36" fillId="0" borderId="26" xfId="1" applyNumberFormat="1" applyFont="1" applyBorder="1" applyAlignment="1">
      <alignment horizontal="center" vertical="center"/>
    </xf>
    <xf numFmtId="164" fontId="36" fillId="0" borderId="54" xfId="1" applyNumberFormat="1" applyFont="1" applyBorder="1" applyAlignment="1">
      <alignment horizontal="center" vertical="center"/>
    </xf>
    <xf numFmtId="164" fontId="36" fillId="0" borderId="53" xfId="1" applyNumberFormat="1" applyFont="1" applyFill="1" applyBorder="1" applyAlignment="1" applyProtection="1">
      <alignment horizontal="center" vertical="center"/>
      <protection locked="0"/>
    </xf>
    <xf numFmtId="164" fontId="36" fillId="0" borderId="26" xfId="1" applyNumberFormat="1" applyFont="1" applyFill="1" applyBorder="1" applyAlignment="1" applyProtection="1">
      <alignment horizontal="center" vertical="center"/>
      <protection locked="0"/>
    </xf>
    <xf numFmtId="164" fontId="36" fillId="0" borderId="54" xfId="1" applyNumberFormat="1" applyFont="1" applyFill="1" applyBorder="1" applyAlignment="1" applyProtection="1">
      <alignment horizontal="center" vertical="center"/>
      <protection locked="0"/>
    </xf>
    <xf numFmtId="0" fontId="17" fillId="0" borderId="4" xfId="0" applyFont="1" applyBorder="1" applyAlignment="1">
      <alignment horizontal="justify" vertical="center" wrapText="1"/>
    </xf>
    <xf numFmtId="44" fontId="36" fillId="0" borderId="4" xfId="1" applyFont="1" applyFill="1" applyBorder="1" applyAlignment="1" applyProtection="1">
      <alignment horizontal="center" vertical="center"/>
      <protection locked="0"/>
    </xf>
    <xf numFmtId="9" fontId="36" fillId="0" borderId="4" xfId="2" applyFont="1" applyFill="1" applyBorder="1" applyAlignment="1" applyProtection="1">
      <alignment horizontal="center" vertical="center"/>
      <protection locked="0"/>
    </xf>
    <xf numFmtId="164" fontId="36" fillId="0" borderId="4" xfId="1" applyNumberFormat="1" applyFont="1" applyBorder="1" applyAlignment="1">
      <alignment horizontal="center" vertical="center"/>
    </xf>
    <xf numFmtId="0" fontId="36" fillId="0" borderId="53"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36" fillId="0" borderId="54" xfId="0" applyFont="1" applyBorder="1" applyAlignment="1" applyProtection="1">
      <alignment horizontal="left" vertical="center" wrapText="1"/>
      <protection locked="0"/>
    </xf>
    <xf numFmtId="0" fontId="36" fillId="0" borderId="4" xfId="0" applyFont="1" applyBorder="1" applyAlignment="1">
      <alignment horizontal="justify" vertical="center"/>
    </xf>
    <xf numFmtId="0" fontId="36" fillId="0" borderId="11" xfId="0" applyFont="1" applyBorder="1" applyAlignment="1">
      <alignment horizontal="justify" vertical="center"/>
    </xf>
    <xf numFmtId="0" fontId="3" fillId="2" borderId="42" xfId="0" applyFont="1" applyFill="1" applyBorder="1" applyAlignment="1" applyProtection="1">
      <alignment horizontal="left"/>
      <protection locked="0"/>
    </xf>
    <xf numFmtId="0" fontId="3" fillId="2" borderId="43" xfId="0" applyFont="1" applyFill="1" applyBorder="1" applyAlignment="1" applyProtection="1">
      <alignment horizontal="left"/>
      <protection locked="0"/>
    </xf>
    <xf numFmtId="0" fontId="3" fillId="2" borderId="44" xfId="0" applyFont="1" applyFill="1" applyBorder="1" applyAlignment="1" applyProtection="1">
      <alignment horizontal="left"/>
      <protection locked="0"/>
    </xf>
    <xf numFmtId="0" fontId="3" fillId="2" borderId="54" xfId="0" applyFont="1" applyFill="1" applyBorder="1" applyAlignment="1" applyProtection="1">
      <alignment horizontal="left"/>
      <protection locked="0"/>
    </xf>
    <xf numFmtId="0" fontId="36" fillId="0" borderId="28" xfId="0" applyFont="1" applyBorder="1" applyAlignment="1" applyProtection="1">
      <alignment horizontal="center" vertical="center" wrapText="1"/>
      <protection locked="0"/>
    </xf>
    <xf numFmtId="0" fontId="36" fillId="0" borderId="26" xfId="0" applyFont="1" applyBorder="1" applyAlignment="1" applyProtection="1">
      <alignment horizontal="center" vertical="center" wrapText="1"/>
      <protection locked="0"/>
    </xf>
    <xf numFmtId="0" fontId="36" fillId="0" borderId="54" xfId="0" applyFont="1" applyBorder="1" applyAlignment="1" applyProtection="1">
      <alignment horizontal="center" vertical="center" wrapText="1"/>
      <protection locked="0"/>
    </xf>
    <xf numFmtId="44" fontId="36" fillId="0" borderId="17" xfId="1" applyFont="1" applyFill="1" applyBorder="1" applyAlignment="1" applyProtection="1">
      <alignment horizontal="center" vertical="center"/>
      <protection locked="0"/>
    </xf>
    <xf numFmtId="164" fontId="36" fillId="0" borderId="53" xfId="0" applyNumberFormat="1" applyFont="1" applyBorder="1" applyAlignment="1">
      <alignment horizontal="center" vertical="center"/>
    </xf>
    <xf numFmtId="164" fontId="36" fillId="0" borderId="26" xfId="0" applyNumberFormat="1" applyFont="1" applyBorder="1" applyAlignment="1">
      <alignment horizontal="center" vertical="center"/>
    </xf>
    <xf numFmtId="164" fontId="36" fillId="0" borderId="54" xfId="0" applyNumberFormat="1" applyFont="1" applyBorder="1" applyAlignment="1">
      <alignment horizontal="center" vertical="center"/>
    </xf>
    <xf numFmtId="0" fontId="3" fillId="2" borderId="53" xfId="0" applyFont="1" applyFill="1" applyBorder="1" applyAlignment="1" applyProtection="1">
      <alignment horizontal="left"/>
      <protection locked="0"/>
    </xf>
    <xf numFmtId="0" fontId="36" fillId="0" borderId="17" xfId="0" applyFont="1" applyBorder="1" applyAlignment="1" applyProtection="1">
      <alignment horizontal="left" vertical="center" wrapText="1"/>
      <protection locked="0"/>
    </xf>
    <xf numFmtId="0" fontId="36" fillId="0" borderId="4" xfId="0" applyFont="1" applyBorder="1" applyAlignment="1" applyProtection="1">
      <alignment horizontal="left" vertical="center" wrapText="1"/>
      <protection locked="0"/>
    </xf>
    <xf numFmtId="0" fontId="36" fillId="0" borderId="11" xfId="0" applyFont="1" applyBorder="1" applyAlignment="1" applyProtection="1">
      <alignment horizontal="left" vertical="center" wrapText="1"/>
      <protection locked="0"/>
    </xf>
    <xf numFmtId="165" fontId="36" fillId="0" borderId="4" xfId="3" applyNumberFormat="1" applyFont="1" applyBorder="1" applyAlignment="1" applyProtection="1">
      <alignment horizontal="center" vertical="center"/>
      <protection locked="0"/>
    </xf>
    <xf numFmtId="0" fontId="36" fillId="0" borderId="20" xfId="0" applyFont="1" applyBorder="1" applyAlignment="1" applyProtection="1">
      <alignment horizontal="left" vertical="top" wrapText="1"/>
      <protection locked="0"/>
    </xf>
    <xf numFmtId="0" fontId="36" fillId="0" borderId="20" xfId="0" applyFont="1" applyBorder="1" applyAlignment="1" applyProtection="1">
      <alignment horizontal="left" vertical="top"/>
      <protection locked="0"/>
    </xf>
    <xf numFmtId="3" fontId="36" fillId="0" borderId="17" xfId="0" applyNumberFormat="1" applyFont="1" applyBorder="1" applyAlignment="1" applyProtection="1">
      <alignment horizontal="center" vertical="center"/>
      <protection locked="0"/>
    </xf>
    <xf numFmtId="3" fontId="36" fillId="0" borderId="17" xfId="2" applyNumberFormat="1" applyFont="1" applyFill="1" applyBorder="1" applyAlignment="1" applyProtection="1">
      <alignment horizontal="center" vertical="center"/>
      <protection locked="0"/>
    </xf>
    <xf numFmtId="0" fontId="36" fillId="0" borderId="17" xfId="2" applyNumberFormat="1" applyFont="1" applyFill="1" applyBorder="1" applyAlignment="1" applyProtection="1">
      <alignment horizontal="center" vertical="center"/>
      <protection locked="0"/>
    </xf>
    <xf numFmtId="0" fontId="36" fillId="0" borderId="17" xfId="0" applyFont="1" applyBorder="1" applyAlignment="1" applyProtection="1">
      <alignment horizontal="left" vertical="top" wrapText="1"/>
      <protection locked="0"/>
    </xf>
    <xf numFmtId="0" fontId="36" fillId="0" borderId="4" xfId="0" applyFont="1" applyBorder="1" applyAlignment="1" applyProtection="1">
      <alignment horizontal="left" vertical="top" wrapText="1"/>
      <protection locked="0"/>
    </xf>
    <xf numFmtId="9" fontId="36" fillId="0" borderId="17" xfId="0" applyNumberFormat="1" applyFont="1" applyBorder="1" applyAlignment="1" applyProtection="1">
      <alignment horizontal="left" vertical="center" wrapText="1"/>
      <protection locked="0"/>
    </xf>
    <xf numFmtId="9" fontId="36" fillId="0" borderId="4" xfId="0" applyNumberFormat="1" applyFont="1" applyBorder="1" applyAlignment="1" applyProtection="1">
      <alignment horizontal="left" vertical="center" wrapText="1"/>
      <protection locked="0"/>
    </xf>
    <xf numFmtId="0" fontId="36" fillId="0" borderId="17" xfId="2" applyNumberFormat="1" applyFont="1" applyBorder="1" applyAlignment="1" applyProtection="1">
      <alignment horizontal="center" vertical="center"/>
    </xf>
    <xf numFmtId="0" fontId="36" fillId="0" borderId="17" xfId="0" applyFont="1" applyBorder="1" applyAlignment="1" applyProtection="1">
      <alignment horizontal="center"/>
      <protection locked="0"/>
    </xf>
    <xf numFmtId="0" fontId="36" fillId="0" borderId="4" xfId="0" applyFont="1" applyBorder="1" applyAlignment="1" applyProtection="1">
      <alignment horizontal="center"/>
      <protection locked="0"/>
    </xf>
    <xf numFmtId="0" fontId="36" fillId="0" borderId="28" xfId="0" applyFont="1" applyBorder="1" applyAlignment="1" applyProtection="1">
      <alignment horizontal="center" vertical="center"/>
      <protection locked="0"/>
    </xf>
    <xf numFmtId="0" fontId="36" fillId="0" borderId="26" xfId="0" applyFont="1" applyBorder="1" applyAlignment="1" applyProtection="1">
      <alignment horizontal="center" vertical="center"/>
      <protection locked="0"/>
    </xf>
    <xf numFmtId="0" fontId="36" fillId="0" borderId="54" xfId="0" applyFont="1" applyBorder="1" applyAlignment="1" applyProtection="1">
      <alignment horizontal="center" vertical="center"/>
      <protection locked="0"/>
    </xf>
    <xf numFmtId="0" fontId="36" fillId="0" borderId="60" xfId="0" applyFont="1" applyBorder="1" applyAlignment="1" applyProtection="1">
      <alignment horizontal="center" vertical="center"/>
      <protection locked="0"/>
    </xf>
    <xf numFmtId="0" fontId="36" fillId="0" borderId="61" xfId="0" applyFont="1" applyBorder="1" applyAlignment="1" applyProtection="1">
      <alignment horizontal="center" vertical="center"/>
      <protection locked="0"/>
    </xf>
    <xf numFmtId="0" fontId="36" fillId="0" borderId="27" xfId="0" applyFont="1" applyBorder="1" applyAlignment="1" applyProtection="1">
      <alignment horizontal="center" vertical="center"/>
      <protection locked="0"/>
    </xf>
    <xf numFmtId="9" fontId="36" fillId="0" borderId="53" xfId="0" applyNumberFormat="1" applyFont="1" applyBorder="1" applyAlignment="1" applyProtection="1">
      <alignment horizontal="center" vertical="center" wrapText="1"/>
      <protection locked="0"/>
    </xf>
    <xf numFmtId="0" fontId="36" fillId="0" borderId="53" xfId="0" applyFont="1" applyBorder="1" applyAlignment="1" applyProtection="1">
      <alignment horizontal="center" wrapText="1"/>
      <protection locked="0"/>
    </xf>
    <xf numFmtId="0" fontId="36" fillId="0" borderId="26" xfId="0" applyFont="1" applyBorder="1" applyAlignment="1" applyProtection="1">
      <alignment horizontal="center" wrapText="1"/>
      <protection locked="0"/>
    </xf>
    <xf numFmtId="0" fontId="36" fillId="0" borderId="54" xfId="0" applyFont="1" applyBorder="1" applyAlignment="1" applyProtection="1">
      <alignment horizontal="center" wrapText="1"/>
      <protection locked="0"/>
    </xf>
    <xf numFmtId="9" fontId="36" fillId="0" borderId="28" xfId="0" applyNumberFormat="1" applyFont="1" applyBorder="1" applyAlignment="1" applyProtection="1">
      <alignment horizontal="center" vertical="center"/>
      <protection locked="0"/>
    </xf>
    <xf numFmtId="9" fontId="36" fillId="0" borderId="53" xfId="0" applyNumberFormat="1" applyFont="1" applyBorder="1" applyAlignment="1" applyProtection="1">
      <alignment horizontal="center" vertical="center"/>
      <protection locked="0"/>
    </xf>
    <xf numFmtId="9" fontId="36" fillId="0" borderId="26" xfId="0" applyNumberFormat="1" applyFont="1" applyBorder="1" applyAlignment="1">
      <alignment horizontal="center" vertical="center"/>
    </xf>
    <xf numFmtId="0" fontId="50" fillId="0" borderId="28" xfId="0" applyFont="1" applyBorder="1" applyAlignment="1">
      <alignment horizontal="center" vertical="center"/>
    </xf>
    <xf numFmtId="0" fontId="36" fillId="0" borderId="56" xfId="0" applyFont="1" applyBorder="1" applyAlignment="1" applyProtection="1">
      <alignment horizontal="center"/>
      <protection locked="0"/>
    </xf>
    <xf numFmtId="0" fontId="36" fillId="0" borderId="61" xfId="0" applyFont="1" applyBorder="1" applyAlignment="1" applyProtection="1">
      <alignment horizontal="center"/>
      <protection locked="0"/>
    </xf>
    <xf numFmtId="0" fontId="36" fillId="0" borderId="27" xfId="0" applyFont="1" applyBorder="1" applyAlignment="1" applyProtection="1">
      <alignment horizontal="center"/>
      <protection locked="0"/>
    </xf>
    <xf numFmtId="0" fontId="15" fillId="9" borderId="16" xfId="0" applyFont="1" applyFill="1" applyBorder="1" applyAlignment="1" applyProtection="1">
      <alignment horizontal="center" vertical="center" wrapText="1"/>
      <protection locked="0"/>
    </xf>
    <xf numFmtId="0" fontId="15" fillId="9" borderId="10" xfId="0" applyFont="1" applyFill="1" applyBorder="1" applyAlignment="1" applyProtection="1">
      <alignment horizontal="center" vertical="center" wrapText="1"/>
      <protection locked="0"/>
    </xf>
    <xf numFmtId="0" fontId="15" fillId="2" borderId="54" xfId="0" applyFont="1" applyFill="1" applyBorder="1" applyAlignment="1" applyProtection="1">
      <alignment horizontal="left"/>
      <protection locked="0"/>
    </xf>
    <xf numFmtId="0" fontId="0" fillId="0" borderId="16" xfId="0"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9" fontId="36" fillId="0" borderId="4" xfId="0" applyNumberFormat="1" applyFont="1" applyBorder="1" applyAlignment="1">
      <alignment horizontal="center" vertical="center" wrapText="1"/>
    </xf>
    <xf numFmtId="9" fontId="36" fillId="0" borderId="11" xfId="0" applyNumberFormat="1" applyFont="1" applyBorder="1" applyAlignment="1">
      <alignment horizontal="center" vertical="center" wrapText="1"/>
    </xf>
    <xf numFmtId="9" fontId="36" fillId="0" borderId="28" xfId="0" applyNumberFormat="1" applyFont="1" applyBorder="1" applyAlignment="1">
      <alignment horizontal="center" vertical="center" wrapText="1"/>
    </xf>
    <xf numFmtId="9" fontId="36" fillId="0" borderId="26" xfId="0" applyNumberFormat="1" applyFont="1" applyBorder="1" applyAlignment="1">
      <alignment horizontal="center" vertical="center" wrapText="1"/>
    </xf>
    <xf numFmtId="9" fontId="36" fillId="0" borderId="54" xfId="0" applyNumberFormat="1" applyFont="1" applyBorder="1" applyAlignment="1">
      <alignment horizontal="center" vertical="center" wrapText="1"/>
    </xf>
    <xf numFmtId="0" fontId="49" fillId="0" borderId="11" xfId="0" applyFont="1" applyBorder="1" applyAlignment="1">
      <alignment horizontal="justify" vertical="center" wrapText="1"/>
    </xf>
    <xf numFmtId="44" fontId="36" fillId="0" borderId="4" xfId="1" applyFont="1" applyBorder="1" applyAlignment="1">
      <alignment horizontal="center" vertical="center" wrapText="1"/>
    </xf>
    <xf numFmtId="44" fontId="36" fillId="0" borderId="11" xfId="1" applyFont="1" applyBorder="1" applyAlignment="1">
      <alignment horizontal="center" vertical="center" wrapText="1"/>
    </xf>
    <xf numFmtId="166" fontId="36" fillId="0" borderId="28" xfId="1" applyNumberFormat="1" applyFont="1" applyBorder="1" applyAlignment="1">
      <alignment vertical="center" wrapText="1"/>
    </xf>
    <xf numFmtId="166" fontId="36" fillId="0" borderId="26" xfId="1" applyNumberFormat="1" applyFont="1" applyBorder="1" applyAlignment="1">
      <alignment vertical="center" wrapText="1"/>
    </xf>
    <xf numFmtId="166" fontId="36" fillId="0" borderId="54" xfId="1" applyNumberFormat="1" applyFont="1" applyBorder="1" applyAlignment="1">
      <alignment vertical="center" wrapText="1"/>
    </xf>
    <xf numFmtId="44" fontId="36" fillId="0" borderId="4" xfId="1" applyFont="1" applyBorder="1" applyAlignment="1">
      <alignment horizontal="center" vertical="center"/>
    </xf>
    <xf numFmtId="9" fontId="36" fillId="0" borderId="53" xfId="0" applyNumberFormat="1" applyFont="1" applyBorder="1" applyAlignment="1" applyProtection="1">
      <alignment horizontal="center" wrapText="1"/>
      <protection locked="0"/>
    </xf>
    <xf numFmtId="0" fontId="36" fillId="0" borderId="21" xfId="0" applyFont="1" applyBorder="1" applyAlignment="1" applyProtection="1">
      <alignment horizontal="center" wrapText="1"/>
      <protection locked="0"/>
    </xf>
    <xf numFmtId="0" fontId="36" fillId="0" borderId="57" xfId="0" applyFont="1" applyBorder="1" applyAlignment="1" applyProtection="1">
      <alignment horizontal="center"/>
      <protection locked="0"/>
    </xf>
    <xf numFmtId="0" fontId="36" fillId="0" borderId="21" xfId="0" applyFont="1" applyBorder="1" applyAlignment="1" applyProtection="1">
      <alignment horizontal="center" vertical="center"/>
      <protection locked="0"/>
    </xf>
    <xf numFmtId="9" fontId="36" fillId="0" borderId="53" xfId="0" applyNumberFormat="1" applyFont="1" applyBorder="1" applyAlignment="1" applyProtection="1">
      <alignment horizontal="center"/>
      <protection locked="0"/>
    </xf>
    <xf numFmtId="0" fontId="36" fillId="0" borderId="26" xfId="0" applyFont="1" applyBorder="1" applyAlignment="1" applyProtection="1">
      <alignment horizontal="center"/>
      <protection locked="0"/>
    </xf>
    <xf numFmtId="0" fontId="36" fillId="0" borderId="54" xfId="0" applyFont="1" applyBorder="1" applyAlignment="1" applyProtection="1">
      <alignment horizontal="center"/>
      <protection locked="0"/>
    </xf>
    <xf numFmtId="9" fontId="36" fillId="0" borderId="53" xfId="2" applyFont="1" applyBorder="1" applyAlignment="1" applyProtection="1">
      <alignment horizontal="center"/>
      <protection locked="0"/>
    </xf>
    <xf numFmtId="9" fontId="36" fillId="0" borderId="26" xfId="2" applyFont="1" applyBorder="1" applyAlignment="1" applyProtection="1">
      <alignment horizontal="center"/>
      <protection locked="0"/>
    </xf>
    <xf numFmtId="9" fontId="36" fillId="0" borderId="21" xfId="2" applyFont="1" applyBorder="1" applyAlignment="1" applyProtection="1">
      <alignment horizontal="center"/>
      <protection locked="0"/>
    </xf>
    <xf numFmtId="9" fontId="36" fillId="0" borderId="53" xfId="2" applyFont="1" applyFill="1" applyBorder="1" applyAlignment="1" applyProtection="1">
      <alignment horizontal="center" vertical="center"/>
      <protection locked="0"/>
    </xf>
    <xf numFmtId="9" fontId="36" fillId="0" borderId="26" xfId="2" applyFont="1" applyFill="1" applyBorder="1" applyAlignment="1" applyProtection="1">
      <alignment horizontal="center" vertical="center"/>
      <protection locked="0"/>
    </xf>
    <xf numFmtId="9" fontId="36" fillId="0" borderId="54" xfId="2" applyFont="1" applyFill="1" applyBorder="1" applyAlignment="1" applyProtection="1">
      <alignment horizontal="center" vertical="center"/>
      <protection locked="0"/>
    </xf>
    <xf numFmtId="9" fontId="36" fillId="0" borderId="28" xfId="2" applyFont="1" applyFill="1" applyBorder="1" applyAlignment="1" applyProtection="1">
      <alignment horizontal="center" vertical="center"/>
      <protection locked="0"/>
    </xf>
    <xf numFmtId="0" fontId="36" fillId="0" borderId="53" xfId="0" applyFont="1" applyBorder="1" applyAlignment="1" applyProtection="1">
      <alignment horizontal="justify" wrapText="1"/>
      <protection locked="0"/>
    </xf>
    <xf numFmtId="0" fontId="36" fillId="0" borderId="26" xfId="0" applyFont="1" applyBorder="1" applyAlignment="1" applyProtection="1">
      <alignment horizontal="justify"/>
      <protection locked="0"/>
    </xf>
    <xf numFmtId="0" fontId="36" fillId="0" borderId="21" xfId="0" applyFont="1" applyBorder="1" applyAlignment="1" applyProtection="1">
      <alignment horizontal="justify"/>
      <protection locked="0"/>
    </xf>
    <xf numFmtId="164" fontId="49" fillId="0" borderId="53" xfId="1" applyNumberFormat="1" applyFont="1" applyFill="1" applyBorder="1" applyAlignment="1">
      <alignment horizontal="center" vertical="center"/>
    </xf>
    <xf numFmtId="164" fontId="49" fillId="0" borderId="26" xfId="1" applyNumberFormat="1" applyFont="1" applyFill="1" applyBorder="1" applyAlignment="1">
      <alignment horizontal="center" vertical="center"/>
    </xf>
    <xf numFmtId="164" fontId="49" fillId="0" borderId="21" xfId="1" applyNumberFormat="1" applyFont="1" applyFill="1" applyBorder="1" applyAlignment="1">
      <alignment horizontal="center" vertical="center"/>
    </xf>
    <xf numFmtId="0" fontId="36" fillId="0" borderId="53" xfId="0" applyFont="1" applyBorder="1" applyAlignment="1" applyProtection="1">
      <alignment horizontal="center"/>
      <protection locked="0"/>
    </xf>
    <xf numFmtId="0" fontId="36" fillId="0" borderId="21" xfId="0" applyFont="1" applyBorder="1" applyAlignment="1" applyProtection="1">
      <alignment horizontal="center"/>
      <protection locked="0"/>
    </xf>
    <xf numFmtId="0" fontId="36" fillId="0" borderId="28" xfId="0" applyFont="1" applyBorder="1" applyAlignment="1">
      <alignment horizontal="justify" vertical="center" wrapText="1"/>
    </xf>
    <xf numFmtId="0" fontId="36" fillId="0" borderId="26" xfId="0" applyFont="1" applyBorder="1" applyAlignment="1">
      <alignment horizontal="justify" vertical="center" wrapText="1"/>
    </xf>
    <xf numFmtId="0" fontId="36" fillId="0" borderId="54" xfId="0" applyFont="1" applyBorder="1" applyAlignment="1">
      <alignment horizontal="justify" vertical="center" wrapText="1"/>
    </xf>
    <xf numFmtId="0" fontId="36" fillId="0" borderId="53" xfId="0" applyFont="1" applyBorder="1" applyAlignment="1">
      <alignment horizontal="justify" vertical="center" wrapText="1"/>
    </xf>
    <xf numFmtId="164" fontId="49" fillId="0" borderId="28" xfId="1" applyNumberFormat="1" applyFont="1" applyFill="1" applyBorder="1" applyAlignment="1">
      <alignment horizontal="center" vertical="center"/>
    </xf>
    <xf numFmtId="164" fontId="49" fillId="0" borderId="54" xfId="1" applyNumberFormat="1" applyFont="1" applyFill="1" applyBorder="1" applyAlignment="1">
      <alignment horizontal="center" vertical="center"/>
    </xf>
    <xf numFmtId="44" fontId="36" fillId="0" borderId="28" xfId="1" applyFont="1" applyFill="1" applyBorder="1" applyAlignment="1" applyProtection="1">
      <alignment horizontal="center" vertical="center"/>
      <protection locked="0"/>
    </xf>
    <xf numFmtId="44" fontId="36" fillId="0" borderId="26" xfId="1" applyFont="1" applyFill="1" applyBorder="1" applyAlignment="1" applyProtection="1">
      <alignment horizontal="center" vertical="center"/>
      <protection locked="0"/>
    </xf>
    <xf numFmtId="44" fontId="36" fillId="0" borderId="54" xfId="1" applyFont="1" applyFill="1" applyBorder="1" applyAlignment="1" applyProtection="1">
      <alignment horizontal="center" vertical="center"/>
      <protection locked="0"/>
    </xf>
    <xf numFmtId="0" fontId="49" fillId="0" borderId="53" xfId="0" applyFont="1" applyBorder="1" applyAlignment="1">
      <alignment horizontal="center" vertical="center" wrapText="1"/>
    </xf>
    <xf numFmtId="0" fontId="49" fillId="0" borderId="26" xfId="0" applyFont="1" applyBorder="1" applyAlignment="1">
      <alignment horizontal="center" vertical="center" wrapText="1"/>
    </xf>
    <xf numFmtId="0" fontId="49" fillId="0" borderId="54" xfId="0" applyFont="1" applyBorder="1" applyAlignment="1">
      <alignment horizontal="center" vertical="center" wrapText="1"/>
    </xf>
    <xf numFmtId="0" fontId="49" fillId="0" borderId="53" xfId="0" applyFont="1" applyBorder="1" applyAlignment="1">
      <alignment horizontal="center" vertical="center"/>
    </xf>
    <xf numFmtId="0" fontId="49" fillId="0" borderId="26" xfId="0" applyFont="1" applyBorder="1" applyAlignment="1">
      <alignment horizontal="center" vertical="center"/>
    </xf>
    <xf numFmtId="0" fontId="49" fillId="0" borderId="21" xfId="0" applyFont="1" applyBorder="1" applyAlignment="1">
      <alignment horizontal="center" vertical="center"/>
    </xf>
    <xf numFmtId="9" fontId="49" fillId="0" borderId="28" xfId="0" applyNumberFormat="1" applyFont="1" applyBorder="1" applyAlignment="1">
      <alignment horizontal="center" vertical="center"/>
    </xf>
    <xf numFmtId="0" fontId="49" fillId="0" borderId="54" xfId="0" applyFont="1" applyBorder="1" applyAlignment="1">
      <alignment horizontal="center" vertical="center"/>
    </xf>
    <xf numFmtId="9" fontId="49" fillId="0" borderId="53" xfId="0" applyNumberFormat="1" applyFont="1" applyBorder="1" applyAlignment="1">
      <alignment horizontal="center" vertical="center" wrapText="1"/>
    </xf>
    <xf numFmtId="0" fontId="49" fillId="0" borderId="21" xfId="0" applyFont="1" applyBorder="1" applyAlignment="1">
      <alignment horizontal="center" vertical="center" wrapText="1"/>
    </xf>
    <xf numFmtId="9" fontId="36" fillId="0" borderId="53" xfId="0" applyNumberFormat="1" applyFont="1" applyBorder="1" applyAlignment="1">
      <alignment horizontal="center" vertical="center" wrapText="1"/>
    </xf>
    <xf numFmtId="0" fontId="36" fillId="0" borderId="53" xfId="0" applyFont="1" applyBorder="1" applyAlignment="1" applyProtection="1">
      <alignment horizontal="center" vertical="center"/>
      <protection locked="0"/>
    </xf>
    <xf numFmtId="44" fontId="36" fillId="0" borderId="4" xfId="1" applyFont="1" applyBorder="1" applyAlignment="1" applyProtection="1">
      <alignment horizontal="center"/>
      <protection locked="0"/>
    </xf>
    <xf numFmtId="9" fontId="36" fillId="0" borderId="4" xfId="2" applyFont="1" applyBorder="1" applyAlignment="1" applyProtection="1">
      <alignment horizontal="center" vertical="center"/>
      <protection locked="0"/>
    </xf>
    <xf numFmtId="0" fontId="49" fillId="0" borderId="21" xfId="0" applyFont="1" applyBorder="1" applyAlignment="1">
      <alignment horizontal="justify" vertical="center" wrapText="1"/>
    </xf>
    <xf numFmtId="0" fontId="36" fillId="0" borderId="39" xfId="0" applyFont="1" applyBorder="1" applyAlignment="1" applyProtection="1">
      <alignment horizontal="center" vertical="center" wrapText="1"/>
      <protection locked="0"/>
    </xf>
    <xf numFmtId="0" fontId="36" fillId="0" borderId="29" xfId="0" applyFont="1" applyBorder="1" applyAlignment="1" applyProtection="1">
      <alignment horizontal="center" vertical="center" wrapText="1"/>
      <protection locked="0"/>
    </xf>
    <xf numFmtId="0" fontId="36" fillId="0" borderId="41" xfId="0" applyFont="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49" fillId="0" borderId="28" xfId="0" applyFont="1" applyBorder="1" applyAlignment="1">
      <alignment horizontal="center" vertical="center" wrapText="1"/>
    </xf>
    <xf numFmtId="0" fontId="36" fillId="0" borderId="60" xfId="0" applyFont="1" applyBorder="1" applyAlignment="1" applyProtection="1">
      <alignment horizontal="center" vertical="center" wrapText="1"/>
      <protection locked="0"/>
    </xf>
    <xf numFmtId="0" fontId="36" fillId="0" borderId="61" xfId="0" applyFont="1" applyBorder="1" applyAlignment="1" applyProtection="1">
      <alignment horizontal="center" vertical="center" wrapText="1"/>
      <protection locked="0"/>
    </xf>
    <xf numFmtId="0" fontId="36" fillId="0" borderId="27" xfId="0" applyFont="1" applyBorder="1" applyAlignment="1" applyProtection="1">
      <alignment horizontal="center" vertical="center" wrapText="1"/>
      <protection locked="0"/>
    </xf>
    <xf numFmtId="0" fontId="36" fillId="0" borderId="56" xfId="0" applyFont="1" applyBorder="1" applyAlignment="1" applyProtection="1">
      <alignment horizontal="center" vertical="center" wrapText="1"/>
      <protection locked="0"/>
    </xf>
    <xf numFmtId="0" fontId="36" fillId="0" borderId="57" xfId="0" applyFont="1" applyBorder="1" applyAlignment="1" applyProtection="1">
      <alignment horizontal="center" vertical="center" wrapText="1"/>
      <protection locked="0"/>
    </xf>
    <xf numFmtId="9" fontId="36" fillId="0" borderId="17" xfId="2" applyFont="1" applyFill="1" applyBorder="1" applyAlignment="1" applyProtection="1">
      <alignment horizontal="center" vertical="center"/>
      <protection locked="0"/>
    </xf>
    <xf numFmtId="9" fontId="36" fillId="0" borderId="11" xfId="2" applyFont="1" applyFill="1" applyBorder="1" applyAlignment="1" applyProtection="1">
      <alignment horizontal="center" vertical="center"/>
      <protection locked="0"/>
    </xf>
    <xf numFmtId="0" fontId="36" fillId="0" borderId="17" xfId="0" applyFont="1" applyBorder="1" applyAlignment="1">
      <alignment horizontal="justify" vertical="center" wrapText="1"/>
    </xf>
    <xf numFmtId="0" fontId="36" fillId="0" borderId="11" xfId="0" applyFont="1" applyBorder="1" applyAlignment="1">
      <alignment horizontal="justify" vertical="center" wrapText="1"/>
    </xf>
    <xf numFmtId="164" fontId="49" fillId="0" borderId="17" xfId="1" applyNumberFormat="1" applyFont="1" applyFill="1" applyBorder="1" applyAlignment="1">
      <alignment horizontal="center" vertical="center"/>
    </xf>
    <xf numFmtId="164" fontId="49" fillId="0" borderId="4" xfId="1" applyNumberFormat="1" applyFont="1" applyFill="1" applyBorder="1" applyAlignment="1">
      <alignment horizontal="center" vertical="center"/>
    </xf>
    <xf numFmtId="164" fontId="49" fillId="0" borderId="11" xfId="1" applyNumberFormat="1" applyFont="1" applyFill="1" applyBorder="1" applyAlignment="1">
      <alignment horizontal="center" vertical="center"/>
    </xf>
    <xf numFmtId="44" fontId="36" fillId="0" borderId="11" xfId="1" applyFont="1" applyFill="1" applyBorder="1" applyAlignment="1" applyProtection="1">
      <alignment horizontal="center" vertical="center"/>
      <protection locked="0"/>
    </xf>
    <xf numFmtId="0" fontId="49" fillId="0" borderId="17" xfId="0" applyFont="1" applyBorder="1" applyAlignment="1">
      <alignment horizontal="center" vertical="center" wrapText="1"/>
    </xf>
    <xf numFmtId="0" fontId="49" fillId="0" borderId="4" xfId="0" applyFont="1" applyBorder="1" applyAlignment="1">
      <alignment horizontal="center" vertical="center"/>
    </xf>
    <xf numFmtId="0" fontId="49" fillId="0" borderId="11" xfId="0" applyFont="1" applyBorder="1" applyAlignment="1">
      <alignment horizontal="center" vertical="center"/>
    </xf>
    <xf numFmtId="0" fontId="49" fillId="0" borderId="17" xfId="0" applyFont="1" applyBorder="1" applyAlignment="1">
      <alignment horizontal="justify" vertical="center" wrapText="1"/>
    </xf>
    <xf numFmtId="9" fontId="49" fillId="0" borderId="17" xfId="0" applyNumberFormat="1" applyFont="1" applyBorder="1" applyAlignment="1">
      <alignment horizontal="center" vertical="center"/>
    </xf>
    <xf numFmtId="9" fontId="36" fillId="0" borderId="17" xfId="0" applyNumberFormat="1" applyFont="1" applyBorder="1" applyAlignment="1">
      <alignment horizontal="center" vertical="center" wrapText="1"/>
    </xf>
    <xf numFmtId="0" fontId="14" fillId="4" borderId="25" xfId="0" applyFont="1" applyFill="1" applyBorder="1" applyAlignment="1">
      <alignment horizontal="center" vertical="center" wrapText="1"/>
    </xf>
    <xf numFmtId="0" fontId="14" fillId="4" borderId="40" xfId="0" applyFont="1" applyFill="1" applyBorder="1" applyAlignment="1">
      <alignment horizontal="center" vertical="center" wrapText="1"/>
    </xf>
    <xf numFmtId="0" fontId="14" fillId="4" borderId="38" xfId="0" applyFont="1" applyFill="1" applyBorder="1" applyAlignment="1">
      <alignment horizontal="center" vertical="center" wrapText="1"/>
    </xf>
    <xf numFmtId="0" fontId="14" fillId="4" borderId="37"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26"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28" xfId="0" applyFont="1" applyFill="1" applyBorder="1" applyAlignment="1">
      <alignment horizontal="center" vertical="center" wrapText="1"/>
    </xf>
    <xf numFmtId="0" fontId="14" fillId="4" borderId="21" xfId="0" applyFont="1" applyFill="1" applyBorder="1" applyAlignment="1">
      <alignment horizontal="center" vertical="center" wrapText="1"/>
    </xf>
    <xf numFmtId="0" fontId="7" fillId="2" borderId="4" xfId="0" applyFont="1" applyFill="1" applyBorder="1" applyAlignment="1" applyProtection="1">
      <alignment horizontal="left"/>
      <protection locked="0"/>
    </xf>
    <xf numFmtId="0" fontId="7" fillId="0" borderId="5" xfId="0" applyFont="1" applyBorder="1" applyAlignment="1" applyProtection="1">
      <alignment horizontal="left"/>
      <protection locked="0"/>
    </xf>
    <xf numFmtId="0" fontId="7" fillId="0" borderId="15" xfId="0" applyFont="1" applyBorder="1" applyAlignment="1" applyProtection="1">
      <alignment horizontal="left"/>
      <protection locked="0"/>
    </xf>
    <xf numFmtId="0" fontId="7" fillId="0" borderId="6" xfId="0" applyFont="1" applyBorder="1" applyAlignment="1" applyProtection="1">
      <alignment horizontal="left"/>
      <protection locked="0"/>
    </xf>
    <xf numFmtId="9" fontId="7" fillId="2" borderId="4" xfId="0" applyNumberFormat="1" applyFont="1" applyFill="1" applyBorder="1" applyAlignment="1" applyProtection="1">
      <alignment horizontal="left"/>
      <protection locked="0"/>
    </xf>
    <xf numFmtId="0" fontId="7" fillId="3" borderId="7" xfId="0" applyFont="1" applyFill="1" applyBorder="1" applyAlignment="1">
      <alignment horizontal="center"/>
    </xf>
    <xf numFmtId="0" fontId="7" fillId="3" borderId="8" xfId="0" applyFont="1" applyFill="1" applyBorder="1" applyAlignment="1">
      <alignment horizontal="center"/>
    </xf>
    <xf numFmtId="0" fontId="7" fillId="3" borderId="9" xfId="0" applyFont="1" applyFill="1" applyBorder="1" applyAlignment="1">
      <alignment horizontal="center"/>
    </xf>
    <xf numFmtId="0" fontId="0" fillId="0" borderId="17" xfId="0" applyBorder="1" applyAlignment="1">
      <alignment horizontal="center"/>
    </xf>
    <xf numFmtId="0" fontId="0" fillId="0" borderId="4" xfId="0" applyBorder="1" applyAlignment="1">
      <alignment horizontal="center"/>
    </xf>
    <xf numFmtId="9" fontId="0" fillId="0" borderId="17" xfId="2" applyFont="1" applyFill="1" applyBorder="1" applyAlignment="1">
      <alignment horizontal="center" vertical="center"/>
    </xf>
    <xf numFmtId="9" fontId="0" fillId="0" borderId="4" xfId="2" applyFont="1" applyFill="1" applyBorder="1" applyAlignment="1">
      <alignment horizontal="center" vertical="center"/>
    </xf>
    <xf numFmtId="9" fontId="0" fillId="0" borderId="17" xfId="0" applyNumberFormat="1" applyBorder="1" applyAlignment="1">
      <alignment horizontal="center" vertical="center"/>
    </xf>
    <xf numFmtId="0" fontId="0" fillId="0" borderId="4" xfId="0" applyBorder="1" applyAlignment="1">
      <alignment horizontal="center" vertical="center"/>
    </xf>
    <xf numFmtId="0" fontId="0" fillId="0" borderId="17" xfId="0" applyBorder="1" applyAlignment="1">
      <alignment horizontal="left" vertical="center" wrapText="1"/>
    </xf>
    <xf numFmtId="0" fontId="0" fillId="0" borderId="4" xfId="0" applyBorder="1" applyAlignment="1">
      <alignment horizontal="left" vertical="center" wrapText="1"/>
    </xf>
    <xf numFmtId="0" fontId="7" fillId="0" borderId="7" xfId="0" applyFont="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0" borderId="34" xfId="0" applyFont="1" applyBorder="1" applyAlignment="1" applyProtection="1">
      <alignment horizontal="center" vertical="center" wrapText="1"/>
      <protection locked="0"/>
    </xf>
    <xf numFmtId="0" fontId="7" fillId="0" borderId="35" xfId="0" applyFont="1" applyBorder="1" applyAlignment="1" applyProtection="1">
      <alignment horizontal="center" vertical="center" wrapText="1"/>
      <protection locked="0"/>
    </xf>
    <xf numFmtId="0" fontId="7" fillId="0" borderId="36"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30"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14" fillId="0" borderId="7" xfId="0" applyFont="1" applyBorder="1" applyAlignment="1" applyProtection="1">
      <alignment horizontal="center" vertical="center"/>
      <protection locked="0"/>
    </xf>
    <xf numFmtId="0" fontId="14" fillId="0" borderId="8" xfId="0" applyFont="1" applyBorder="1" applyAlignment="1" applyProtection="1">
      <alignment horizontal="center" vertical="center"/>
      <protection locked="0"/>
    </xf>
    <xf numFmtId="0" fontId="14" fillId="0" borderId="9" xfId="0" applyFont="1" applyBorder="1" applyAlignment="1" applyProtection="1">
      <alignment horizontal="center" vertical="center"/>
      <protection locked="0"/>
    </xf>
    <xf numFmtId="0" fontId="7" fillId="2" borderId="22"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14" fillId="2" borderId="17"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14" fillId="4" borderId="7" xfId="0" applyFont="1" applyFill="1" applyBorder="1" applyAlignment="1">
      <alignment horizontal="center" vertical="center"/>
    </xf>
    <xf numFmtId="0" fontId="14" fillId="4" borderId="8" xfId="0" applyFont="1" applyFill="1" applyBorder="1" applyAlignment="1">
      <alignment horizontal="center" vertical="center"/>
    </xf>
    <xf numFmtId="0" fontId="14" fillId="4" borderId="9" xfId="0" applyFont="1" applyFill="1" applyBorder="1" applyAlignment="1">
      <alignment horizontal="center" vertical="center"/>
    </xf>
    <xf numFmtId="0" fontId="7" fillId="2" borderId="62" xfId="0" applyFont="1" applyFill="1" applyBorder="1" applyAlignment="1">
      <alignment horizontal="center" vertical="center" wrapText="1"/>
    </xf>
    <xf numFmtId="0" fontId="7" fillId="2" borderId="63" xfId="0" applyFont="1" applyFill="1" applyBorder="1" applyAlignment="1">
      <alignment horizontal="center" vertical="center" wrapText="1"/>
    </xf>
    <xf numFmtId="0" fontId="14" fillId="4" borderId="27" xfId="0" applyFont="1" applyFill="1" applyBorder="1" applyAlignment="1">
      <alignment horizontal="center" vertical="center" wrapText="1"/>
    </xf>
    <xf numFmtId="0" fontId="14" fillId="4" borderId="19"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6" fillId="0" borderId="1" xfId="0" applyFont="1" applyBorder="1" applyAlignment="1" applyProtection="1">
      <alignment horizontal="center"/>
      <protection locked="0"/>
    </xf>
    <xf numFmtId="0" fontId="6" fillId="0" borderId="37" xfId="0" applyFont="1" applyBorder="1" applyAlignment="1" applyProtection="1">
      <alignment horizontal="center"/>
      <protection locked="0"/>
    </xf>
    <xf numFmtId="0" fontId="6" fillId="0" borderId="12" xfId="0" applyFont="1" applyBorder="1" applyAlignment="1" applyProtection="1">
      <alignment horizontal="center"/>
      <protection locked="0"/>
    </xf>
    <xf numFmtId="0" fontId="6" fillId="0" borderId="2" xfId="0" applyFont="1" applyBorder="1" applyAlignment="1" applyProtection="1">
      <alignment horizontal="center"/>
      <protection locked="0"/>
    </xf>
    <xf numFmtId="0" fontId="6" fillId="0" borderId="0" xfId="0" applyFont="1" applyAlignment="1" applyProtection="1">
      <alignment horizontal="center"/>
      <protection locked="0"/>
    </xf>
    <xf numFmtId="0" fontId="6" fillId="0" borderId="13"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30" xfId="0" applyFont="1" applyBorder="1" applyAlignment="1" applyProtection="1">
      <alignment horizontal="center"/>
      <protection locked="0"/>
    </xf>
    <xf numFmtId="0" fontId="6" fillId="0" borderId="14" xfId="0" applyFont="1" applyBorder="1" applyAlignment="1" applyProtection="1">
      <alignment horizontal="center"/>
      <protection locked="0"/>
    </xf>
    <xf numFmtId="0" fontId="7" fillId="0" borderId="32" xfId="0" applyFont="1" applyBorder="1" applyAlignment="1" applyProtection="1">
      <alignment horizontal="center" vertical="center"/>
      <protection locked="0"/>
    </xf>
    <xf numFmtId="0" fontId="7" fillId="0" borderId="31" xfId="0" applyFont="1" applyBorder="1" applyAlignment="1" applyProtection="1">
      <alignment horizontal="center" vertical="center"/>
      <protection locked="0"/>
    </xf>
    <xf numFmtId="0" fontId="7" fillId="0" borderId="33" xfId="0" applyFont="1" applyBorder="1" applyAlignment="1" applyProtection="1">
      <alignment horizontal="center" vertical="center"/>
      <protection locked="0"/>
    </xf>
    <xf numFmtId="164" fontId="0" fillId="0" borderId="17" xfId="1" applyNumberFormat="1" applyFont="1" applyFill="1" applyBorder="1" applyAlignment="1">
      <alignment horizontal="center"/>
    </xf>
    <xf numFmtId="164" fontId="0" fillId="0" borderId="4" xfId="1" applyNumberFormat="1" applyFont="1" applyFill="1" applyBorder="1" applyAlignment="1">
      <alignment horizontal="center"/>
    </xf>
    <xf numFmtId="0" fontId="0" fillId="0" borderId="17" xfId="2" applyNumberFormat="1" applyFont="1" applyBorder="1" applyAlignment="1" applyProtection="1">
      <alignment horizontal="center" vertical="center"/>
    </xf>
    <xf numFmtId="0" fontId="0" fillId="0" borderId="4" xfId="2" applyNumberFormat="1" applyFont="1" applyBorder="1" applyAlignment="1" applyProtection="1">
      <alignment horizontal="center" vertical="center"/>
    </xf>
    <xf numFmtId="9" fontId="0" fillId="0" borderId="4" xfId="0" applyNumberFormat="1" applyBorder="1" applyAlignment="1">
      <alignment horizontal="center" vertical="center"/>
    </xf>
    <xf numFmtId="0" fontId="14" fillId="0" borderId="17" xfId="0" applyFont="1" applyBorder="1" applyAlignment="1">
      <alignment horizontal="center" vertical="center"/>
    </xf>
    <xf numFmtId="0" fontId="14" fillId="0" borderId="4" xfId="0" applyFont="1" applyBorder="1" applyAlignment="1">
      <alignment horizontal="center" vertical="center"/>
    </xf>
    <xf numFmtId="0" fontId="23" fillId="0" borderId="4" xfId="0" applyFont="1" applyBorder="1" applyAlignment="1">
      <alignment horizontal="left" vertical="center" wrapText="1"/>
    </xf>
    <xf numFmtId="0" fontId="0" fillId="0" borderId="4" xfId="2" applyNumberFormat="1" applyFont="1" applyFill="1" applyBorder="1" applyAlignment="1">
      <alignment horizontal="center" vertical="center"/>
    </xf>
    <xf numFmtId="0" fontId="0" fillId="0" borderId="20" xfId="0" applyBorder="1" applyAlignment="1">
      <alignment horizontal="center"/>
    </xf>
    <xf numFmtId="0" fontId="21" fillId="0" borderId="4" xfId="0" applyFont="1" applyBorder="1" applyAlignment="1">
      <alignment horizontal="center" vertical="center"/>
    </xf>
    <xf numFmtId="164" fontId="0" fillId="0" borderId="4" xfId="1" applyNumberFormat="1" applyFont="1" applyFill="1" applyBorder="1" applyAlignment="1">
      <alignment horizontal="center" vertical="center"/>
    </xf>
    <xf numFmtId="0" fontId="6" fillId="0" borderId="16" xfId="0" applyFont="1" applyBorder="1" applyAlignment="1">
      <alignment horizontal="center" vertical="center"/>
    </xf>
    <xf numFmtId="0" fontId="6" fillId="0" borderId="59" xfId="0" applyFont="1" applyBorder="1" applyAlignment="1">
      <alignment horizontal="center" vertical="center"/>
    </xf>
    <xf numFmtId="0" fontId="0" fillId="0" borderId="17" xfId="0" applyBorder="1" applyAlignment="1">
      <alignment horizontal="justify" vertical="center" wrapText="1"/>
    </xf>
    <xf numFmtId="0" fontId="0" fillId="0" borderId="4" xfId="0" applyBorder="1" applyAlignment="1">
      <alignment horizontal="justify" vertical="center" wrapText="1"/>
    </xf>
    <xf numFmtId="0" fontId="6" fillId="0" borderId="10" xfId="0" applyFont="1" applyBorder="1" applyAlignment="1">
      <alignment horizontal="center" vertical="center"/>
    </xf>
    <xf numFmtId="0" fontId="0" fillId="0" borderId="4" xfId="0" applyBorder="1" applyAlignment="1">
      <alignment horizontal="center" vertical="center" wrapText="1"/>
    </xf>
    <xf numFmtId="0" fontId="0" fillId="0" borderId="11" xfId="0" applyBorder="1" applyAlignment="1">
      <alignment horizontal="center" vertical="center" wrapText="1"/>
    </xf>
    <xf numFmtId="0" fontId="0" fillId="0" borderId="11" xfId="0" applyBorder="1" applyAlignment="1">
      <alignment horizontal="justify" vertical="center" wrapText="1"/>
    </xf>
    <xf numFmtId="0" fontId="0" fillId="0" borderId="20" xfId="0" applyBorder="1" applyAlignment="1">
      <alignment horizontal="center" vertical="center"/>
    </xf>
    <xf numFmtId="0" fontId="0" fillId="0" borderId="18" xfId="0" applyBorder="1" applyAlignment="1">
      <alignment horizontal="center"/>
    </xf>
    <xf numFmtId="0" fontId="6" fillId="0" borderId="5" xfId="0" applyFont="1" applyBorder="1" applyAlignment="1" applyProtection="1">
      <alignment horizontal="center"/>
      <protection locked="0"/>
    </xf>
    <xf numFmtId="0" fontId="6" fillId="0" borderId="15" xfId="0" applyFont="1" applyBorder="1" applyAlignment="1" applyProtection="1">
      <alignment horizontal="center"/>
      <protection locked="0"/>
    </xf>
    <xf numFmtId="0" fontId="6" fillId="0" borderId="6" xfId="0" applyFont="1" applyBorder="1" applyAlignment="1" applyProtection="1">
      <alignment horizontal="center"/>
      <protection locked="0"/>
    </xf>
    <xf numFmtId="0" fontId="7" fillId="3" borderId="7" xfId="0" applyFont="1" applyFill="1" applyBorder="1" applyAlignment="1" applyProtection="1">
      <alignment horizontal="center"/>
      <protection locked="0"/>
    </xf>
    <xf numFmtId="0" fontId="7" fillId="3" borderId="8" xfId="0" applyFont="1" applyFill="1" applyBorder="1" applyAlignment="1" applyProtection="1">
      <alignment horizontal="center"/>
      <protection locked="0"/>
    </xf>
    <xf numFmtId="0" fontId="7" fillId="3" borderId="9" xfId="0" applyFont="1" applyFill="1" applyBorder="1" applyAlignment="1" applyProtection="1">
      <alignment horizontal="center"/>
      <protection locked="0"/>
    </xf>
    <xf numFmtId="0" fontId="7" fillId="2" borderId="7" xfId="0" applyFont="1" applyFill="1" applyBorder="1" applyAlignment="1" applyProtection="1">
      <alignment horizontal="center" vertical="center"/>
      <protection locked="0"/>
    </xf>
    <xf numFmtId="0" fontId="7" fillId="2" borderId="8" xfId="0"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center"/>
      <protection locked="0"/>
    </xf>
    <xf numFmtId="0" fontId="14" fillId="4" borderId="8" xfId="0" applyFont="1" applyFill="1" applyBorder="1" applyAlignment="1" applyProtection="1">
      <alignment horizontal="center" vertical="center"/>
      <protection locked="0"/>
    </xf>
    <xf numFmtId="0" fontId="14" fillId="4" borderId="9" xfId="0" applyFont="1" applyFill="1" applyBorder="1" applyAlignment="1" applyProtection="1">
      <alignment horizontal="center" vertical="center"/>
      <protection locked="0"/>
    </xf>
    <xf numFmtId="0" fontId="14" fillId="4" borderId="27" xfId="0" applyFont="1" applyFill="1" applyBorder="1" applyAlignment="1" applyProtection="1">
      <alignment horizontal="center" vertical="center" wrapText="1"/>
      <protection locked="0"/>
    </xf>
    <xf numFmtId="0" fontId="14" fillId="4" borderId="19" xfId="0" applyFont="1" applyFill="1" applyBorder="1" applyAlignment="1" applyProtection="1">
      <alignment horizontal="center" vertical="center" wrapText="1"/>
      <protection locked="0"/>
    </xf>
    <xf numFmtId="0" fontId="14" fillId="4" borderId="28" xfId="0" applyFont="1" applyFill="1" applyBorder="1" applyAlignment="1" applyProtection="1">
      <alignment horizontal="center" vertical="center" wrapText="1"/>
      <protection locked="0"/>
    </xf>
    <xf numFmtId="0" fontId="14" fillId="4" borderId="21" xfId="0" applyFont="1" applyFill="1" applyBorder="1" applyAlignment="1" applyProtection="1">
      <alignment horizontal="center" vertical="center" wrapText="1"/>
      <protection locked="0"/>
    </xf>
    <xf numFmtId="0" fontId="7" fillId="2" borderId="16"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2" borderId="22" xfId="0" applyFont="1" applyFill="1" applyBorder="1" applyAlignment="1" applyProtection="1">
      <alignment horizontal="center" vertical="center" wrapText="1"/>
      <protection locked="0"/>
    </xf>
    <xf numFmtId="0" fontId="7" fillId="2" borderId="31" xfId="0" applyFont="1" applyFill="1" applyBorder="1" applyAlignment="1" applyProtection="1">
      <alignment horizontal="center" vertical="center" wrapText="1"/>
      <protection locked="0"/>
    </xf>
    <xf numFmtId="0" fontId="7" fillId="2" borderId="23" xfId="0" applyFont="1" applyFill="1" applyBorder="1" applyAlignment="1" applyProtection="1">
      <alignment horizontal="center" vertical="center" wrapText="1"/>
      <protection locked="0"/>
    </xf>
    <xf numFmtId="0" fontId="14" fillId="2" borderId="17" xfId="0" applyFont="1" applyFill="1" applyBorder="1" applyAlignment="1" applyProtection="1">
      <alignment horizontal="center" vertical="center" wrapText="1"/>
      <protection locked="0"/>
    </xf>
    <xf numFmtId="0" fontId="14" fillId="2" borderId="11" xfId="0" applyFont="1" applyFill="1" applyBorder="1" applyAlignment="1" applyProtection="1">
      <alignment horizontal="center" vertical="center" wrapText="1"/>
      <protection locked="0"/>
    </xf>
    <xf numFmtId="0" fontId="7" fillId="2" borderId="62" xfId="0" applyFont="1" applyFill="1" applyBorder="1" applyAlignment="1" applyProtection="1">
      <alignment horizontal="center" vertical="center" wrapText="1"/>
      <protection locked="0"/>
    </xf>
    <xf numFmtId="0" fontId="7" fillId="2" borderId="63" xfId="0" applyFont="1" applyFill="1" applyBorder="1" applyAlignment="1" applyProtection="1">
      <alignment horizontal="center" vertical="center" wrapText="1"/>
      <protection locked="0"/>
    </xf>
    <xf numFmtId="0" fontId="14" fillId="4" borderId="38" xfId="0" applyFont="1" applyFill="1" applyBorder="1" applyAlignment="1" applyProtection="1">
      <alignment horizontal="center" vertical="center" wrapText="1"/>
      <protection locked="0"/>
    </xf>
    <xf numFmtId="0" fontId="14" fillId="4" borderId="37" xfId="0" applyFont="1" applyFill="1" applyBorder="1" applyAlignment="1" applyProtection="1">
      <alignment horizontal="center" vertical="center" wrapText="1"/>
      <protection locked="0"/>
    </xf>
    <xf numFmtId="0" fontId="14" fillId="4" borderId="39" xfId="0" applyFont="1" applyFill="1" applyBorder="1" applyAlignment="1" applyProtection="1">
      <alignment horizontal="center" vertical="center" wrapText="1"/>
      <protection locked="0"/>
    </xf>
    <xf numFmtId="0" fontId="14" fillId="4" borderId="26" xfId="0" applyFont="1" applyFill="1" applyBorder="1" applyAlignment="1" applyProtection="1">
      <alignment horizontal="center" vertical="center" wrapText="1"/>
      <protection locked="0"/>
    </xf>
    <xf numFmtId="0" fontId="14" fillId="4" borderId="41" xfId="0" applyFont="1" applyFill="1" applyBorder="1" applyAlignment="1" applyProtection="1">
      <alignment horizontal="center" vertical="center" wrapText="1"/>
      <protection locked="0"/>
    </xf>
    <xf numFmtId="0" fontId="14" fillId="4" borderId="25" xfId="0" applyFont="1" applyFill="1" applyBorder="1" applyAlignment="1" applyProtection="1">
      <alignment horizontal="center" vertical="center" wrapText="1"/>
      <protection locked="0"/>
    </xf>
    <xf numFmtId="0" fontId="14" fillId="4" borderId="40" xfId="0" applyFont="1" applyFill="1" applyBorder="1" applyAlignment="1" applyProtection="1">
      <alignment horizontal="center" vertical="center" wrapText="1"/>
      <protection locked="0"/>
    </xf>
    <xf numFmtId="0" fontId="7" fillId="2" borderId="17"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12" fillId="4" borderId="19" xfId="0" applyFont="1" applyFill="1" applyBorder="1" applyAlignment="1" applyProtection="1">
      <alignment horizontal="center" vertical="center" wrapText="1"/>
      <protection locked="0"/>
    </xf>
    <xf numFmtId="0" fontId="12" fillId="2" borderId="11" xfId="0" applyFont="1" applyFill="1" applyBorder="1" applyAlignment="1" applyProtection="1">
      <alignment horizontal="center" vertical="center" wrapText="1"/>
      <protection locked="0"/>
    </xf>
    <xf numFmtId="0" fontId="12" fillId="4" borderId="40" xfId="0" applyFont="1" applyFill="1" applyBorder="1" applyAlignment="1" applyProtection="1">
      <alignment horizontal="center" vertical="center" wrapText="1"/>
      <protection locked="0"/>
    </xf>
    <xf numFmtId="0" fontId="12" fillId="4" borderId="41" xfId="0" applyFont="1" applyFill="1" applyBorder="1" applyAlignment="1" applyProtection="1">
      <alignment horizontal="center" vertical="center" wrapText="1"/>
      <protection locked="0"/>
    </xf>
    <xf numFmtId="0" fontId="12" fillId="4" borderId="21" xfId="0" applyFont="1" applyFill="1" applyBorder="1" applyAlignment="1" applyProtection="1">
      <alignment horizontal="center" vertical="center" wrapText="1"/>
      <protection locked="0"/>
    </xf>
    <xf numFmtId="0" fontId="11" fillId="2" borderId="10" xfId="0" applyFont="1" applyFill="1" applyBorder="1" applyAlignment="1" applyProtection="1">
      <alignment horizontal="center" vertical="center" wrapText="1"/>
      <protection locked="0"/>
    </xf>
    <xf numFmtId="0" fontId="11" fillId="2" borderId="11" xfId="0" applyFont="1" applyFill="1" applyBorder="1" applyAlignment="1" applyProtection="1">
      <alignment horizontal="center" vertical="center" wrapText="1"/>
      <protection locked="0"/>
    </xf>
    <xf numFmtId="0" fontId="0" fillId="0" borderId="17" xfId="0" applyBorder="1" applyAlignment="1" applyProtection="1">
      <alignment horizontal="justify" vertical="center" wrapText="1"/>
      <protection locked="0"/>
    </xf>
    <xf numFmtId="0" fontId="0" fillId="0" borderId="4" xfId="0" applyBorder="1" applyAlignment="1" applyProtection="1">
      <alignment horizontal="justify" vertical="center" wrapText="1"/>
      <protection locked="0"/>
    </xf>
    <xf numFmtId="0" fontId="0" fillId="0" borderId="11" xfId="0" applyBorder="1" applyAlignment="1" applyProtection="1">
      <alignment horizontal="justify" vertical="center" wrapText="1"/>
      <protection locked="0"/>
    </xf>
    <xf numFmtId="0" fontId="11" fillId="2" borderId="63" xfId="0" applyFont="1" applyFill="1" applyBorder="1" applyAlignment="1" applyProtection="1">
      <alignment horizontal="center" vertical="center" wrapText="1"/>
      <protection locked="0"/>
    </xf>
    <xf numFmtId="0" fontId="6" fillId="0" borderId="16" xfId="0" applyFont="1" applyBorder="1" applyAlignment="1" applyProtection="1">
      <alignment horizontal="center" vertical="center"/>
      <protection locked="0"/>
    </xf>
    <xf numFmtId="0" fontId="15" fillId="0" borderId="28" xfId="0" applyFont="1" applyBorder="1" applyAlignment="1" applyProtection="1">
      <alignment horizontal="center" vertical="center" wrapText="1"/>
      <protection locked="0"/>
    </xf>
    <xf numFmtId="0" fontId="15" fillId="0" borderId="26" xfId="0" applyFont="1" applyBorder="1" applyAlignment="1" applyProtection="1">
      <alignment horizontal="center" vertical="center" wrapText="1"/>
      <protection locked="0"/>
    </xf>
    <xf numFmtId="0" fontId="15" fillId="0" borderId="21" xfId="0" applyFont="1" applyBorder="1" applyAlignment="1" applyProtection="1">
      <alignment horizontal="center" vertical="center" wrapText="1"/>
      <protection locked="0"/>
    </xf>
    <xf numFmtId="0" fontId="36" fillId="0" borderId="17" xfId="0" applyFont="1" applyBorder="1" applyAlignment="1" applyProtection="1">
      <alignment horizontal="center" vertical="center"/>
      <protection locked="0"/>
    </xf>
    <xf numFmtId="1" fontId="36" fillId="0" borderId="17" xfId="2" applyNumberFormat="1" applyFont="1" applyFill="1" applyBorder="1" applyAlignment="1" applyProtection="1">
      <alignment horizontal="center" vertical="center"/>
      <protection locked="0"/>
    </xf>
    <xf numFmtId="164" fontId="36" fillId="0" borderId="17" xfId="1" applyNumberFormat="1" applyFont="1" applyFill="1" applyBorder="1" applyAlignment="1" applyProtection="1">
      <alignment horizontal="center" vertical="center"/>
      <protection locked="0"/>
    </xf>
    <xf numFmtId="0" fontId="36" fillId="0" borderId="4" xfId="0" applyFont="1" applyBorder="1" applyAlignment="1" applyProtection="1">
      <alignment horizontal="left" vertical="center"/>
      <protection locked="0"/>
    </xf>
    <xf numFmtId="0" fontId="36" fillId="0" borderId="18"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protection locked="0"/>
    </xf>
    <xf numFmtId="164" fontId="36" fillId="0" borderId="4" xfId="1" applyNumberFormat="1" applyFont="1" applyFill="1" applyBorder="1" applyAlignment="1" applyProtection="1">
      <alignment horizontal="center"/>
      <protection locked="0"/>
    </xf>
    <xf numFmtId="0" fontId="36" fillId="0" borderId="53" xfId="2" applyNumberFormat="1" applyFont="1" applyFill="1" applyBorder="1" applyAlignment="1" applyProtection="1">
      <alignment horizontal="center" vertical="center"/>
      <protection locked="0"/>
    </xf>
    <xf numFmtId="0" fontId="36" fillId="0" borderId="54" xfId="2" applyNumberFormat="1" applyFont="1" applyFill="1" applyBorder="1" applyAlignment="1" applyProtection="1">
      <alignment horizontal="center" vertical="center"/>
      <protection locked="0"/>
    </xf>
    <xf numFmtId="0" fontId="36" fillId="0" borderId="20" xfId="0" applyFont="1" applyBorder="1" applyAlignment="1" applyProtection="1">
      <alignment horizontal="left" vertical="center" wrapText="1"/>
      <protection locked="0"/>
    </xf>
    <xf numFmtId="0" fontId="0" fillId="0" borderId="45" xfId="0" applyBorder="1" applyAlignment="1" applyProtection="1">
      <alignment horizontal="left" wrapText="1"/>
      <protection locked="0"/>
    </xf>
    <xf numFmtId="0" fontId="0" fillId="0" borderId="0" xfId="0" applyAlignment="1" applyProtection="1">
      <alignment horizontal="left" wrapText="1"/>
      <protection locked="0"/>
    </xf>
    <xf numFmtId="0" fontId="0" fillId="0" borderId="29" xfId="0" applyBorder="1" applyAlignment="1" applyProtection="1">
      <alignment horizontal="left" wrapText="1"/>
      <protection locked="0"/>
    </xf>
    <xf numFmtId="2" fontId="36" fillId="0" borderId="4" xfId="0" applyNumberFormat="1" applyFont="1" applyBorder="1" applyAlignment="1" applyProtection="1">
      <alignment horizontal="center" vertical="center"/>
      <protection locked="0"/>
    </xf>
    <xf numFmtId="0" fontId="36" fillId="0" borderId="11" xfId="0" applyFont="1" applyBorder="1" applyAlignment="1" applyProtection="1">
      <alignment horizontal="center"/>
      <protection locked="0"/>
    </xf>
    <xf numFmtId="0" fontId="14" fillId="0" borderId="11" xfId="0" applyFont="1" applyBorder="1" applyAlignment="1">
      <alignment horizontal="center" vertical="center"/>
    </xf>
    <xf numFmtId="0" fontId="49" fillId="6" borderId="17" xfId="0" applyFont="1" applyFill="1" applyBorder="1" applyAlignment="1" applyProtection="1">
      <alignment horizontal="center" vertical="center" wrapText="1"/>
      <protection locked="0"/>
    </xf>
    <xf numFmtId="0" fontId="49" fillId="6" borderId="4" xfId="0" applyFont="1" applyFill="1" applyBorder="1" applyAlignment="1" applyProtection="1">
      <alignment horizontal="center" vertical="center" wrapText="1"/>
      <protection locked="0"/>
    </xf>
    <xf numFmtId="0" fontId="49" fillId="6" borderId="11" xfId="0" applyFont="1" applyFill="1" applyBorder="1" applyAlignment="1" applyProtection="1">
      <alignment horizontal="center" vertical="center" wrapText="1"/>
      <protection locked="0"/>
    </xf>
    <xf numFmtId="0" fontId="50" fillId="6" borderId="16" xfId="0" applyFont="1" applyFill="1" applyBorder="1" applyAlignment="1" applyProtection="1">
      <alignment horizontal="center" vertical="center"/>
      <protection locked="0"/>
    </xf>
    <xf numFmtId="0" fontId="50" fillId="6" borderId="59" xfId="0" applyFont="1" applyFill="1" applyBorder="1" applyAlignment="1" applyProtection="1">
      <alignment horizontal="center" vertical="center"/>
      <protection locked="0"/>
    </xf>
    <xf numFmtId="0" fontId="50" fillId="6" borderId="10" xfId="0" applyFont="1" applyFill="1" applyBorder="1" applyAlignment="1" applyProtection="1">
      <alignment horizontal="center" vertical="center"/>
      <protection locked="0"/>
    </xf>
    <xf numFmtId="0" fontId="50" fillId="6" borderId="17" xfId="0" applyFont="1" applyFill="1" applyBorder="1" applyAlignment="1">
      <alignment horizontal="center" vertical="center"/>
    </xf>
    <xf numFmtId="0" fontId="50" fillId="6" borderId="4" xfId="0" applyFont="1" applyFill="1" applyBorder="1" applyAlignment="1">
      <alignment horizontal="center" vertical="center"/>
    </xf>
    <xf numFmtId="0" fontId="0" fillId="0" borderId="28"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49" fillId="6" borderId="18" xfId="0" applyFont="1" applyFill="1" applyBorder="1" applyAlignment="1" applyProtection="1">
      <alignment horizontal="center" vertical="center" wrapText="1"/>
      <protection locked="0"/>
    </xf>
    <xf numFmtId="0" fontId="49" fillId="6" borderId="20" xfId="0" applyFont="1" applyFill="1" applyBorder="1" applyAlignment="1" applyProtection="1">
      <alignment horizontal="center" vertical="center" wrapText="1"/>
      <protection locked="0"/>
    </xf>
    <xf numFmtId="9" fontId="49" fillId="6" borderId="17" xfId="2" applyFont="1" applyFill="1" applyBorder="1" applyAlignment="1" applyProtection="1">
      <alignment horizontal="center" vertical="center"/>
      <protection locked="0"/>
    </xf>
    <xf numFmtId="9" fontId="49" fillId="6" borderId="4" xfId="2" applyFont="1" applyFill="1" applyBorder="1" applyAlignment="1" applyProtection="1">
      <alignment horizontal="center" vertical="center"/>
      <protection locked="0"/>
    </xf>
    <xf numFmtId="164" fontId="23" fillId="0" borderId="53" xfId="1" applyNumberFormat="1" applyFont="1" applyFill="1" applyBorder="1" applyAlignment="1" applyProtection="1">
      <alignment horizontal="center" vertical="center"/>
      <protection locked="0"/>
    </xf>
    <xf numFmtId="164" fontId="23" fillId="0" borderId="26" xfId="1" applyNumberFormat="1" applyFont="1" applyFill="1" applyBorder="1" applyAlignment="1" applyProtection="1">
      <alignment horizontal="center" vertical="center"/>
      <protection locked="0"/>
    </xf>
    <xf numFmtId="164" fontId="23" fillId="0" borderId="54" xfId="1" applyNumberFormat="1" applyFont="1" applyFill="1" applyBorder="1" applyAlignment="1" applyProtection="1">
      <alignment horizontal="center" vertical="center"/>
      <protection locked="0"/>
    </xf>
    <xf numFmtId="1" fontId="22" fillId="0" borderId="4" xfId="2" applyNumberFormat="1" applyFont="1" applyFill="1" applyBorder="1" applyAlignment="1" applyProtection="1">
      <alignment horizontal="center" vertical="center"/>
      <protection locked="0"/>
    </xf>
    <xf numFmtId="0" fontId="49" fillId="6" borderId="17" xfId="2" applyNumberFormat="1" applyFont="1" applyFill="1" applyBorder="1" applyAlignment="1" applyProtection="1">
      <alignment horizontal="center" vertical="center"/>
    </xf>
    <xf numFmtId="0" fontId="49" fillId="6" borderId="4" xfId="2" applyNumberFormat="1" applyFont="1" applyFill="1" applyBorder="1" applyAlignment="1" applyProtection="1">
      <alignment horizontal="center" vertical="center"/>
    </xf>
    <xf numFmtId="9" fontId="49" fillId="6" borderId="17" xfId="0" applyNumberFormat="1" applyFont="1" applyFill="1" applyBorder="1" applyAlignment="1">
      <alignment horizontal="center" vertical="center"/>
    </xf>
    <xf numFmtId="9" fontId="49" fillId="6" borderId="4" xfId="0" applyNumberFormat="1" applyFont="1" applyFill="1" applyBorder="1" applyAlignment="1">
      <alignment horizontal="center" vertical="center"/>
    </xf>
    <xf numFmtId="0" fontId="49" fillId="6" borderId="4" xfId="2" applyNumberFormat="1" applyFont="1" applyFill="1" applyBorder="1" applyAlignment="1" applyProtection="1">
      <alignment horizontal="center" vertical="center" wrapText="1"/>
      <protection locked="0"/>
    </xf>
    <xf numFmtId="0" fontId="49" fillId="6" borderId="4" xfId="2" applyNumberFormat="1" applyFont="1" applyFill="1" applyBorder="1" applyAlignment="1" applyProtection="1">
      <alignment horizontal="center" vertical="center"/>
      <protection locked="0"/>
    </xf>
    <xf numFmtId="0" fontId="49" fillId="6" borderId="17" xfId="2" applyNumberFormat="1" applyFont="1" applyFill="1" applyBorder="1" applyAlignment="1" applyProtection="1">
      <alignment horizontal="center" vertical="center"/>
      <protection locked="0"/>
    </xf>
    <xf numFmtId="0" fontId="49" fillId="6" borderId="19" xfId="0" applyFont="1" applyFill="1" applyBorder="1" applyAlignment="1" applyProtection="1">
      <alignment horizontal="center" vertical="center" wrapText="1"/>
      <protection locked="0"/>
    </xf>
    <xf numFmtId="9" fontId="49" fillId="6" borderId="4" xfId="2" applyFont="1" applyFill="1" applyBorder="1" applyAlignment="1" applyProtection="1">
      <alignment horizontal="center" vertical="center"/>
    </xf>
    <xf numFmtId="0" fontId="49" fillId="6" borderId="11" xfId="2" applyNumberFormat="1" applyFont="1" applyFill="1" applyBorder="1" applyAlignment="1" applyProtection="1">
      <alignment horizontal="center" vertical="center"/>
    </xf>
    <xf numFmtId="9" fontId="49" fillId="6" borderId="4" xfId="0" applyNumberFormat="1" applyFont="1" applyFill="1" applyBorder="1" applyAlignment="1" applyProtection="1">
      <alignment horizontal="center" vertical="center"/>
      <protection locked="0"/>
    </xf>
    <xf numFmtId="0" fontId="49" fillId="6" borderId="4" xfId="0" applyFont="1" applyFill="1" applyBorder="1" applyAlignment="1" applyProtection="1">
      <alignment horizontal="center" vertical="center"/>
      <protection locked="0"/>
    </xf>
    <xf numFmtId="0" fontId="0" fillId="0" borderId="21" xfId="0" applyBorder="1" applyAlignment="1" applyProtection="1">
      <alignment horizontal="center" vertical="center" wrapText="1"/>
      <protection locked="0"/>
    </xf>
    <xf numFmtId="164" fontId="0" fillId="0" borderId="53" xfId="1" applyNumberFormat="1" applyFont="1" applyFill="1" applyBorder="1" applyAlignment="1" applyProtection="1">
      <alignment horizontal="center" vertical="center"/>
      <protection locked="0"/>
    </xf>
    <xf numFmtId="164" fontId="0" fillId="0" borderId="54" xfId="1" applyNumberFormat="1" applyFont="1" applyFill="1" applyBorder="1" applyAlignment="1" applyProtection="1">
      <alignment horizontal="center" vertical="center"/>
      <protection locked="0"/>
    </xf>
    <xf numFmtId="0" fontId="26" fillId="0" borderId="38" xfId="0" applyFont="1" applyBorder="1" applyAlignment="1" applyProtection="1">
      <alignment horizontal="center" vertical="center" wrapText="1"/>
      <protection locked="0"/>
    </xf>
    <xf numFmtId="0" fontId="26" fillId="0" borderId="12" xfId="0" applyFont="1" applyBorder="1" applyAlignment="1" applyProtection="1">
      <alignment horizontal="center" vertical="center" wrapText="1"/>
      <protection locked="0"/>
    </xf>
    <xf numFmtId="0" fontId="15" fillId="2" borderId="1" xfId="0" applyFont="1" applyFill="1" applyBorder="1" applyAlignment="1" applyProtection="1">
      <alignment horizontal="center" vertical="center" wrapText="1"/>
      <protection locked="0"/>
    </xf>
    <xf numFmtId="0" fontId="15" fillId="2" borderId="12" xfId="0" applyFont="1" applyFill="1" applyBorder="1" applyAlignment="1" applyProtection="1">
      <alignment horizontal="center" vertical="center" wrapText="1"/>
      <protection locked="0"/>
    </xf>
    <xf numFmtId="0" fontId="15" fillId="2" borderId="3" xfId="0" applyFont="1" applyFill="1" applyBorder="1" applyAlignment="1" applyProtection="1">
      <alignment horizontal="center" vertical="center" wrapText="1"/>
      <protection locked="0"/>
    </xf>
    <xf numFmtId="0" fontId="15" fillId="2" borderId="14" xfId="0" applyFont="1" applyFill="1" applyBorder="1" applyAlignment="1" applyProtection="1">
      <alignment horizontal="center" vertical="center" wrapText="1"/>
      <protection locked="0"/>
    </xf>
    <xf numFmtId="0" fontId="36" fillId="0" borderId="23" xfId="0" applyFont="1" applyBorder="1" applyAlignment="1" applyProtection="1">
      <alignment horizontal="justify" vertical="center" wrapText="1"/>
      <protection locked="0"/>
    </xf>
    <xf numFmtId="0" fontId="36" fillId="0" borderId="6" xfId="0" applyFont="1" applyBorder="1" applyAlignment="1" applyProtection="1">
      <alignment horizontal="justify" vertical="center" wrapText="1"/>
      <protection locked="0"/>
    </xf>
    <xf numFmtId="0" fontId="25" fillId="2" borderId="4" xfId="0" applyFont="1" applyFill="1" applyBorder="1" applyAlignment="1" applyProtection="1">
      <alignment horizontal="left"/>
      <protection locked="0"/>
    </xf>
    <xf numFmtId="0" fontId="15" fillId="0" borderId="64" xfId="0" applyFont="1" applyBorder="1" applyAlignment="1" applyProtection="1">
      <alignment horizontal="left"/>
      <protection locked="0"/>
    </xf>
    <xf numFmtId="0" fontId="15" fillId="0" borderId="35" xfId="0" applyFont="1" applyBorder="1" applyAlignment="1" applyProtection="1">
      <alignment horizontal="left"/>
      <protection locked="0"/>
    </xf>
    <xf numFmtId="0" fontId="15" fillId="0" borderId="49" xfId="0" applyFont="1" applyBorder="1" applyAlignment="1" applyProtection="1">
      <alignment horizontal="left"/>
      <protection locked="0"/>
    </xf>
    <xf numFmtId="0" fontId="10" fillId="0" borderId="4" xfId="0" applyFont="1" applyBorder="1" applyAlignment="1" applyProtection="1">
      <alignment horizontal="center"/>
      <protection locked="0"/>
    </xf>
    <xf numFmtId="0" fontId="25" fillId="0" borderId="7" xfId="0" applyFont="1" applyBorder="1" applyAlignment="1" applyProtection="1">
      <alignment horizontal="center" vertical="center"/>
      <protection locked="0"/>
    </xf>
    <xf numFmtId="0" fontId="25" fillId="0" borderId="8" xfId="0" applyFont="1" applyBorder="1" applyAlignment="1" applyProtection="1">
      <alignment horizontal="center" vertical="center"/>
      <protection locked="0"/>
    </xf>
    <xf numFmtId="0" fontId="25" fillId="0" borderId="9" xfId="0" applyFont="1" applyBorder="1" applyAlignment="1" applyProtection="1">
      <alignment horizontal="center" vertical="center"/>
      <protection locked="0"/>
    </xf>
    <xf numFmtId="0" fontId="25" fillId="0" borderId="1" xfId="0" applyFont="1" applyBorder="1" applyAlignment="1" applyProtection="1">
      <alignment horizontal="center" vertical="center" wrapText="1"/>
      <protection locked="0"/>
    </xf>
    <xf numFmtId="0" fontId="25" fillId="0" borderId="37" xfId="0" applyFont="1" applyBorder="1" applyAlignment="1" applyProtection="1">
      <alignment horizontal="center" vertical="center" wrapText="1"/>
      <protection locked="0"/>
    </xf>
    <xf numFmtId="0" fontId="25" fillId="0" borderId="12" xfId="0" applyFont="1" applyBorder="1" applyAlignment="1" applyProtection="1">
      <alignment horizontal="center" vertical="center" wrapText="1"/>
      <protection locked="0"/>
    </xf>
    <xf numFmtId="0" fontId="29" fillId="0" borderId="4" xfId="2" applyNumberFormat="1" applyFont="1" applyBorder="1" applyAlignment="1" applyProtection="1">
      <alignment horizontal="center" vertical="center"/>
    </xf>
    <xf numFmtId="0" fontId="29" fillId="0" borderId="11" xfId="2" applyNumberFormat="1" applyFont="1" applyBorder="1" applyAlignment="1" applyProtection="1">
      <alignment horizontal="center" vertical="center"/>
    </xf>
    <xf numFmtId="9" fontId="29" fillId="0" borderId="4" xfId="0" applyNumberFormat="1" applyFont="1" applyBorder="1" applyAlignment="1">
      <alignment horizontal="center" vertical="center"/>
    </xf>
    <xf numFmtId="9" fontId="29" fillId="0" borderId="11" xfId="0" applyNumberFormat="1" applyFont="1" applyBorder="1" applyAlignment="1">
      <alignment horizontal="center" vertical="center"/>
    </xf>
    <xf numFmtId="9" fontId="0" fillId="0" borderId="4" xfId="0" applyNumberFormat="1" applyBorder="1" applyAlignment="1" applyProtection="1">
      <alignment horizontal="center"/>
      <protection locked="0"/>
    </xf>
    <xf numFmtId="0" fontId="0" fillId="0" borderId="11" xfId="0" applyBorder="1" applyAlignment="1" applyProtection="1">
      <alignment horizontal="center"/>
      <protection locked="0"/>
    </xf>
    <xf numFmtId="0" fontId="0" fillId="0" borderId="4" xfId="0" applyBorder="1" applyAlignment="1" applyProtection="1">
      <alignment horizontal="center" wrapText="1"/>
      <protection locked="0"/>
    </xf>
    <xf numFmtId="0" fontId="0" fillId="0" borderId="11" xfId="0" applyBorder="1" applyAlignment="1" applyProtection="1">
      <alignment horizontal="center" wrapText="1"/>
      <protection locked="0"/>
    </xf>
    <xf numFmtId="0" fontId="0" fillId="0" borderId="20" xfId="0" applyBorder="1" applyAlignment="1" applyProtection="1">
      <alignment horizontal="center" wrapText="1"/>
      <protection locked="0"/>
    </xf>
    <xf numFmtId="0" fontId="0" fillId="0" borderId="19" xfId="0" applyBorder="1" applyAlignment="1" applyProtection="1">
      <alignment horizontal="center" wrapText="1"/>
      <protection locked="0"/>
    </xf>
    <xf numFmtId="0" fontId="49" fillId="0" borderId="4" xfId="0" applyFont="1" applyBorder="1" applyAlignment="1">
      <alignment horizontal="center" vertical="center" wrapText="1"/>
    </xf>
    <xf numFmtId="0" fontId="49" fillId="0" borderId="11" xfId="0" applyFont="1" applyBorder="1" applyAlignment="1">
      <alignment horizontal="center" vertical="center" wrapText="1"/>
    </xf>
    <xf numFmtId="0" fontId="29" fillId="6" borderId="4" xfId="0" applyFont="1" applyFill="1" applyBorder="1" applyAlignment="1" applyProtection="1">
      <alignment horizontal="center" vertical="center" wrapText="1"/>
      <protection locked="0"/>
    </xf>
    <xf numFmtId="0" fontId="29" fillId="6" borderId="11" xfId="0" applyFont="1" applyFill="1" applyBorder="1" applyAlignment="1" applyProtection="1">
      <alignment horizontal="center" vertical="center" wrapText="1"/>
      <protection locked="0"/>
    </xf>
    <xf numFmtId="0" fontId="29" fillId="0" borderId="4" xfId="2" applyNumberFormat="1" applyFont="1" applyFill="1" applyBorder="1" applyAlignment="1" applyProtection="1">
      <alignment horizontal="center" vertical="center"/>
      <protection locked="0"/>
    </xf>
    <xf numFmtId="0" fontId="29" fillId="0" borderId="11" xfId="2" applyNumberFormat="1" applyFont="1" applyFill="1" applyBorder="1" applyAlignment="1" applyProtection="1">
      <alignment horizontal="center" vertical="center"/>
      <protection locked="0"/>
    </xf>
    <xf numFmtId="0" fontId="33" fillId="0" borderId="4" xfId="0" applyFont="1" applyBorder="1" applyAlignment="1" applyProtection="1">
      <alignment horizontal="center" vertical="center" wrapText="1"/>
      <protection locked="0"/>
    </xf>
    <xf numFmtId="0" fontId="33" fillId="0" borderId="11" xfId="0" applyFont="1" applyBorder="1" applyAlignment="1" applyProtection="1">
      <alignment horizontal="center" vertical="center" wrapText="1"/>
      <protection locked="0"/>
    </xf>
    <xf numFmtId="164" fontId="29" fillId="0" borderId="4" xfId="1" applyNumberFormat="1" applyFont="1" applyFill="1" applyBorder="1" applyAlignment="1" applyProtection="1">
      <alignment horizontal="center" vertical="center"/>
      <protection locked="0"/>
    </xf>
    <xf numFmtId="164" fontId="29" fillId="0" borderId="11" xfId="1" applyNumberFormat="1" applyFont="1" applyFill="1" applyBorder="1" applyAlignment="1" applyProtection="1">
      <alignment horizontal="center" vertical="center"/>
      <protection locked="0"/>
    </xf>
    <xf numFmtId="164" fontId="33" fillId="0" borderId="4" xfId="1" applyNumberFormat="1" applyFont="1" applyFill="1" applyBorder="1" applyAlignment="1" applyProtection="1">
      <alignment horizontal="center" vertical="center"/>
      <protection locked="0"/>
    </xf>
    <xf numFmtId="164" fontId="33" fillId="0" borderId="11" xfId="1" applyNumberFormat="1" applyFont="1" applyFill="1" applyBorder="1" applyAlignment="1" applyProtection="1">
      <alignment horizontal="center" vertical="center"/>
      <protection locked="0"/>
    </xf>
    <xf numFmtId="0" fontId="29" fillId="0" borderId="17" xfId="2" applyNumberFormat="1" applyFont="1" applyFill="1" applyBorder="1" applyAlignment="1" applyProtection="1">
      <alignment horizontal="center" vertical="center"/>
      <protection locked="0"/>
    </xf>
    <xf numFmtId="0" fontId="33" fillId="0" borderId="17" xfId="0" applyFont="1" applyBorder="1" applyAlignment="1" applyProtection="1">
      <alignment horizontal="center" vertical="center" wrapText="1"/>
      <protection locked="0"/>
    </xf>
    <xf numFmtId="164" fontId="29" fillId="0" borderId="17" xfId="1" applyNumberFormat="1" applyFont="1" applyFill="1" applyBorder="1" applyAlignment="1" applyProtection="1">
      <alignment horizontal="center" vertical="center"/>
      <protection locked="0"/>
    </xf>
    <xf numFmtId="0" fontId="0" fillId="0" borderId="17" xfId="0"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16" fillId="0" borderId="32" xfId="0" applyFont="1" applyBorder="1" applyAlignment="1" applyProtection="1">
      <alignment horizontal="center" vertical="center"/>
      <protection locked="0"/>
    </xf>
    <xf numFmtId="0" fontId="16" fillId="0" borderId="31" xfId="0" applyFont="1" applyBorder="1" applyAlignment="1" applyProtection="1">
      <alignment horizontal="center" vertical="center"/>
      <protection locked="0"/>
    </xf>
    <xf numFmtId="0" fontId="16" fillId="0" borderId="33" xfId="0" applyFont="1" applyBorder="1" applyAlignment="1" applyProtection="1">
      <alignment horizontal="center" vertical="center"/>
      <protection locked="0"/>
    </xf>
    <xf numFmtId="0" fontId="16" fillId="0" borderId="34" xfId="0" applyFont="1" applyBorder="1" applyAlignment="1" applyProtection="1">
      <alignment horizontal="center" vertical="center" wrapText="1"/>
      <protection locked="0"/>
    </xf>
    <xf numFmtId="0" fontId="16" fillId="0" borderId="35" xfId="0" applyFont="1" applyBorder="1" applyAlignment="1" applyProtection="1">
      <alignment horizontal="center" vertical="center" wrapText="1"/>
      <protection locked="0"/>
    </xf>
    <xf numFmtId="0" fontId="16" fillId="0" borderId="36" xfId="0" applyFont="1"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33" fillId="6" borderId="4" xfId="0" applyFont="1" applyFill="1" applyBorder="1" applyAlignment="1" applyProtection="1">
      <alignment horizontal="center" vertical="center" wrapText="1"/>
      <protection locked="0"/>
    </xf>
    <xf numFmtId="1" fontId="22" fillId="0" borderId="53" xfId="2" applyNumberFormat="1" applyFont="1" applyFill="1" applyBorder="1" applyAlignment="1" applyProtection="1">
      <alignment horizontal="center" vertical="center"/>
      <protection locked="0"/>
    </xf>
    <xf numFmtId="1" fontId="22" fillId="0" borderId="26" xfId="2" applyNumberFormat="1" applyFont="1" applyFill="1" applyBorder="1" applyAlignment="1" applyProtection="1">
      <alignment horizontal="center" vertical="center"/>
      <protection locked="0"/>
    </xf>
    <xf numFmtId="1" fontId="22" fillId="0" borderId="54" xfId="2" applyNumberFormat="1" applyFont="1" applyFill="1" applyBorder="1" applyAlignment="1" applyProtection="1">
      <alignment horizontal="center" vertical="center"/>
      <protection locked="0"/>
    </xf>
    <xf numFmtId="0" fontId="29" fillId="0" borderId="17" xfId="2" applyNumberFormat="1" applyFont="1" applyBorder="1" applyAlignment="1" applyProtection="1">
      <alignment horizontal="center" vertical="center"/>
    </xf>
    <xf numFmtId="9" fontId="29" fillId="0" borderId="17" xfId="0" applyNumberFormat="1" applyFont="1" applyBorder="1" applyAlignment="1">
      <alignment horizontal="center" vertical="center"/>
    </xf>
    <xf numFmtId="9" fontId="0" fillId="0" borderId="17" xfId="0" applyNumberFormat="1" applyBorder="1" applyAlignment="1" applyProtection="1">
      <alignment horizontal="center" vertical="center"/>
      <protection locked="0"/>
    </xf>
    <xf numFmtId="9" fontId="0" fillId="0" borderId="4" xfId="0" applyNumberFormat="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29" fillId="6" borderId="17" xfId="0" applyFont="1" applyFill="1" applyBorder="1" applyAlignment="1" applyProtection="1">
      <alignment horizontal="center" vertical="center" wrapText="1"/>
      <protection locked="0"/>
    </xf>
    <xf numFmtId="0" fontId="29" fillId="0" borderId="53" xfId="2" applyNumberFormat="1" applyFont="1" applyBorder="1" applyAlignment="1" applyProtection="1">
      <alignment horizontal="center" vertical="center"/>
    </xf>
    <xf numFmtId="0" fontId="29" fillId="0" borderId="26" xfId="2" applyNumberFormat="1" applyFont="1" applyBorder="1" applyAlignment="1" applyProtection="1">
      <alignment horizontal="center" vertical="center"/>
    </xf>
    <xf numFmtId="0" fontId="29" fillId="0" borderId="54" xfId="2" applyNumberFormat="1" applyFont="1" applyBorder="1" applyAlignment="1" applyProtection="1">
      <alignment horizontal="center" vertical="center"/>
    </xf>
    <xf numFmtId="9" fontId="0" fillId="0" borderId="4" xfId="0" applyNumberFormat="1" applyBorder="1" applyAlignment="1" applyProtection="1">
      <alignment horizontal="center" vertical="center" wrapText="1"/>
      <protection locked="0"/>
    </xf>
    <xf numFmtId="0" fontId="29" fillId="0" borderId="4" xfId="0" applyFont="1" applyBorder="1" applyAlignment="1" applyProtection="1">
      <alignment horizontal="center" vertical="center"/>
      <protection locked="0"/>
    </xf>
    <xf numFmtId="0" fontId="14" fillId="0" borderId="53" xfId="0" applyFont="1" applyBorder="1" applyAlignment="1">
      <alignment horizontal="center" vertical="center"/>
    </xf>
    <xf numFmtId="0" fontId="14" fillId="0" borderId="26" xfId="0" applyFont="1" applyBorder="1" applyAlignment="1">
      <alignment horizontal="center" vertical="center"/>
    </xf>
    <xf numFmtId="0" fontId="14" fillId="0" borderId="54" xfId="0" applyFont="1" applyBorder="1" applyAlignment="1">
      <alignment horizontal="center" vertical="center"/>
    </xf>
    <xf numFmtId="0" fontId="0" fillId="0" borderId="4" xfId="0" applyBorder="1" applyAlignment="1" applyProtection="1">
      <alignment horizontal="center"/>
      <protection locked="0"/>
    </xf>
    <xf numFmtId="0" fontId="29" fillId="0" borderId="4" xfId="0" applyFont="1" applyBorder="1" applyAlignment="1" applyProtection="1">
      <alignment horizontal="left" vertical="center" wrapText="1"/>
      <protection locked="0"/>
    </xf>
    <xf numFmtId="0" fontId="22" fillId="0" borderId="28" xfId="0" applyFont="1" applyBorder="1" applyAlignment="1" applyProtection="1">
      <alignment horizontal="center" vertical="center" wrapText="1"/>
      <protection locked="0"/>
    </xf>
    <xf numFmtId="0" fontId="22" fillId="0" borderId="26" xfId="0" applyFont="1" applyBorder="1" applyAlignment="1" applyProtection="1">
      <alignment horizontal="center" vertical="center" wrapText="1"/>
      <protection locked="0"/>
    </xf>
    <xf numFmtId="0" fontId="22" fillId="0" borderId="54" xfId="0" applyFont="1" applyBorder="1" applyAlignment="1" applyProtection="1">
      <alignment horizontal="center" vertical="center" wrapText="1"/>
      <protection locked="0"/>
    </xf>
    <xf numFmtId="0" fontId="20" fillId="2" borderId="1" xfId="0" applyFont="1" applyFill="1" applyBorder="1" applyAlignment="1" applyProtection="1">
      <alignment horizontal="center" vertical="center"/>
      <protection locked="0"/>
    </xf>
    <xf numFmtId="0" fontId="20" fillId="2" borderId="37" xfId="0" applyFont="1" applyFill="1" applyBorder="1" applyAlignment="1" applyProtection="1">
      <alignment horizontal="center" vertical="center"/>
      <protection locked="0"/>
    </xf>
    <xf numFmtId="0" fontId="22" fillId="0" borderId="53" xfId="0" applyFont="1" applyBorder="1" applyAlignment="1" applyProtection="1">
      <alignment horizontal="center" vertical="center" wrapText="1"/>
      <protection locked="0"/>
    </xf>
    <xf numFmtId="0" fontId="0" fillId="0" borderId="53" xfId="0" applyBorder="1" applyAlignment="1" applyProtection="1">
      <alignment horizontal="center" vertical="center" wrapText="1"/>
      <protection locked="0"/>
    </xf>
    <xf numFmtId="0" fontId="0" fillId="0" borderId="54" xfId="0" applyBorder="1" applyAlignment="1" applyProtection="1">
      <alignment horizontal="center" vertical="center" wrapText="1"/>
      <protection locked="0"/>
    </xf>
    <xf numFmtId="0" fontId="50" fillId="0" borderId="17" xfId="0" applyFont="1" applyBorder="1" applyAlignment="1">
      <alignment horizontal="justify" vertical="center" wrapText="1"/>
    </xf>
    <xf numFmtId="0" fontId="50" fillId="0" borderId="4" xfId="0" applyFont="1" applyBorder="1" applyAlignment="1">
      <alignment horizontal="justify" vertical="center" wrapText="1"/>
    </xf>
    <xf numFmtId="0" fontId="50" fillId="0" borderId="53" xfId="0" applyFont="1" applyBorder="1" applyAlignment="1">
      <alignment horizontal="justify" vertical="center" wrapText="1"/>
    </xf>
    <xf numFmtId="0" fontId="15" fillId="2" borderId="32" xfId="0" applyFont="1" applyFill="1" applyBorder="1" applyAlignment="1" applyProtection="1">
      <alignment horizontal="center" vertical="center" wrapText="1"/>
      <protection locked="0"/>
    </xf>
    <xf numFmtId="0" fontId="15" fillId="2" borderId="67" xfId="0" applyFont="1" applyFill="1" applyBorder="1" applyAlignment="1" applyProtection="1">
      <alignment horizontal="center" vertical="center" wrapText="1"/>
      <protection locked="0"/>
    </xf>
    <xf numFmtId="0" fontId="15" fillId="2" borderId="18" xfId="0" applyFont="1" applyFill="1" applyBorder="1" applyAlignment="1" applyProtection="1">
      <alignment horizontal="center" vertical="center" wrapText="1"/>
      <protection locked="0"/>
    </xf>
    <xf numFmtId="0" fontId="15" fillId="2" borderId="19" xfId="0" applyFont="1" applyFill="1" applyBorder="1" applyAlignment="1" applyProtection="1">
      <alignment horizontal="center" vertical="center" wrapText="1"/>
      <protection locked="0"/>
    </xf>
    <xf numFmtId="0" fontId="40" fillId="0" borderId="55" xfId="0" applyFont="1" applyBorder="1" applyAlignment="1" applyProtection="1">
      <alignment horizontal="center" vertical="center"/>
      <protection locked="0"/>
    </xf>
    <xf numFmtId="0" fontId="15" fillId="2" borderId="24" xfId="0" applyFont="1" applyFill="1" applyBorder="1" applyAlignment="1" applyProtection="1">
      <alignment horizontal="center" vertical="center" wrapText="1"/>
      <protection locked="0"/>
    </xf>
    <xf numFmtId="0" fontId="15" fillId="2" borderId="17" xfId="0" applyFont="1" applyFill="1" applyBorder="1" applyAlignment="1" applyProtection="1">
      <alignment horizontal="center" vertical="center"/>
      <protection locked="0"/>
    </xf>
    <xf numFmtId="0" fontId="15" fillId="2" borderId="11" xfId="0" applyFont="1" applyFill="1" applyBorder="1" applyAlignment="1" applyProtection="1">
      <alignment horizontal="center" vertical="center"/>
      <protection locked="0"/>
    </xf>
    <xf numFmtId="0" fontId="31" fillId="5" borderId="12" xfId="4" applyFont="1" applyFill="1" applyBorder="1" applyAlignment="1">
      <alignment horizontal="center" wrapText="1"/>
    </xf>
    <xf numFmtId="0" fontId="31" fillId="5" borderId="14" xfId="4" applyFont="1" applyFill="1" applyBorder="1" applyAlignment="1">
      <alignment horizontal="center" wrapText="1"/>
    </xf>
    <xf numFmtId="0" fontId="21" fillId="0" borderId="45" xfId="0" applyFont="1" applyBorder="1" applyAlignment="1" applyProtection="1">
      <alignment horizontal="center" vertical="center"/>
      <protection locked="0"/>
    </xf>
    <xf numFmtId="0" fontId="21" fillId="0" borderId="0" xfId="0" applyFont="1" applyAlignment="1" applyProtection="1">
      <alignment horizontal="center" vertical="center"/>
      <protection locked="0"/>
    </xf>
    <xf numFmtId="0" fontId="21" fillId="0" borderId="13" xfId="0" applyFont="1" applyBorder="1" applyAlignment="1" applyProtection="1">
      <alignment horizontal="center" vertical="center"/>
      <protection locked="0"/>
    </xf>
    <xf numFmtId="0" fontId="21" fillId="0" borderId="46" xfId="0" applyFont="1" applyBorder="1" applyAlignment="1" applyProtection="1">
      <alignment horizontal="center" vertical="center"/>
      <protection locked="0"/>
    </xf>
    <xf numFmtId="0" fontId="21" fillId="0" borderId="30" xfId="0" applyFont="1" applyBorder="1" applyAlignment="1" applyProtection="1">
      <alignment horizontal="center" vertical="center"/>
      <protection locked="0"/>
    </xf>
    <xf numFmtId="0" fontId="21" fillId="0" borderId="14" xfId="0" applyFont="1" applyBorder="1" applyAlignment="1" applyProtection="1">
      <alignment horizontal="center" vertical="center"/>
      <protection locked="0"/>
    </xf>
    <xf numFmtId="0" fontId="15" fillId="0" borderId="1" xfId="0" applyFont="1" applyBorder="1" applyAlignment="1" applyProtection="1">
      <alignment horizontal="center" vertical="center" wrapText="1"/>
      <protection locked="0"/>
    </xf>
    <xf numFmtId="0" fontId="15" fillId="0" borderId="37"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0" fontId="42" fillId="0" borderId="4" xfId="0" applyFont="1" applyBorder="1" applyAlignment="1">
      <alignment horizontal="left"/>
    </xf>
    <xf numFmtId="0" fontId="15" fillId="0" borderId="3" xfId="0" applyFont="1" applyBorder="1" applyAlignment="1" applyProtection="1">
      <alignment horizontal="center"/>
      <protection locked="0"/>
    </xf>
    <xf numFmtId="0" fontId="15" fillId="0" borderId="30" xfId="0" applyFont="1" applyBorder="1" applyAlignment="1" applyProtection="1">
      <alignment horizontal="center"/>
      <protection locked="0"/>
    </xf>
    <xf numFmtId="0" fontId="15" fillId="0" borderId="14" xfId="0" applyFont="1" applyBorder="1" applyAlignment="1" applyProtection="1">
      <alignment horizontal="center"/>
      <protection locked="0"/>
    </xf>
    <xf numFmtId="0" fontId="21" fillId="4" borderId="7" xfId="0" applyFont="1" applyFill="1" applyBorder="1" applyAlignment="1" applyProtection="1">
      <alignment horizontal="center" vertical="center"/>
      <protection locked="0"/>
    </xf>
    <xf numFmtId="0" fontId="36" fillId="6" borderId="33" xfId="0" applyFont="1" applyFill="1" applyBorder="1" applyAlignment="1" applyProtection="1">
      <alignment horizontal="justify" vertical="center" wrapText="1"/>
      <protection locked="0"/>
    </xf>
    <xf numFmtId="0" fontId="36" fillId="6" borderId="75" xfId="0" applyFont="1" applyFill="1" applyBorder="1" applyAlignment="1" applyProtection="1">
      <alignment horizontal="justify" vertical="center" wrapText="1"/>
      <protection locked="0"/>
    </xf>
    <xf numFmtId="0" fontId="36" fillId="6" borderId="75" xfId="0" applyFont="1" applyFill="1" applyBorder="1" applyAlignment="1" applyProtection="1">
      <alignment horizontal="justify" vertical="center" wrapText="1"/>
      <protection locked="0"/>
    </xf>
    <xf numFmtId="0" fontId="36" fillId="6" borderId="76" xfId="0" applyFont="1" applyFill="1" applyBorder="1" applyAlignment="1" applyProtection="1">
      <alignment horizontal="justify" vertical="center" wrapText="1"/>
      <protection locked="0"/>
    </xf>
    <xf numFmtId="0" fontId="0" fillId="0" borderId="11" xfId="2" applyNumberFormat="1" applyFont="1" applyFill="1" applyBorder="1" applyAlignment="1" applyProtection="1">
      <alignment horizontal="center" vertical="center"/>
      <protection locked="0"/>
    </xf>
    <xf numFmtId="164" fontId="0" fillId="0" borderId="11" xfId="1" applyNumberFormat="1" applyFont="1" applyFill="1" applyBorder="1" applyAlignment="1" applyProtection="1">
      <alignment horizontal="center" vertical="center"/>
      <protection locked="0"/>
    </xf>
    <xf numFmtId="164" fontId="23" fillId="0" borderId="11" xfId="1" applyNumberFormat="1" applyFont="1" applyFill="1" applyBorder="1" applyAlignment="1" applyProtection="1">
      <alignment horizontal="center" vertical="center"/>
      <protection locked="0"/>
    </xf>
    <xf numFmtId="0" fontId="50" fillId="0" borderId="17" xfId="0" applyFont="1" applyBorder="1" applyAlignment="1">
      <alignment horizontal="center" vertical="center" wrapText="1"/>
    </xf>
    <xf numFmtId="0" fontId="50" fillId="0" borderId="4" xfId="0" applyFont="1" applyBorder="1" applyAlignment="1">
      <alignment horizontal="center" vertical="center" wrapText="1"/>
    </xf>
    <xf numFmtId="0" fontId="50" fillId="0" borderId="11" xfId="0" applyFont="1" applyBorder="1" applyAlignment="1">
      <alignment horizontal="center" vertical="center" wrapText="1"/>
    </xf>
    <xf numFmtId="0" fontId="36" fillId="0" borderId="32" xfId="0" applyFont="1" applyBorder="1" applyAlignment="1" applyProtection="1">
      <alignment horizontal="center" vertical="center"/>
      <protection locked="0"/>
    </xf>
    <xf numFmtId="0" fontId="36" fillId="0" borderId="68" xfId="0" applyFont="1" applyBorder="1" applyAlignment="1" applyProtection="1">
      <alignment horizontal="center" vertical="center"/>
      <protection locked="0"/>
    </xf>
    <xf numFmtId="0" fontId="36" fillId="0" borderId="67" xfId="0" applyFont="1" applyBorder="1" applyAlignment="1" applyProtection="1">
      <alignment horizontal="center" vertical="center"/>
      <protection locked="0"/>
    </xf>
    <xf numFmtId="0" fontId="36" fillId="0" borderId="16" xfId="0" applyFont="1" applyBorder="1" applyAlignment="1" applyProtection="1">
      <alignment horizontal="justify" vertical="center" wrapText="1"/>
      <protection locked="0"/>
    </xf>
    <xf numFmtId="0" fontId="36" fillId="0" borderId="59" xfId="0" applyFont="1" applyBorder="1" applyAlignment="1" applyProtection="1">
      <alignment horizontal="justify" vertical="center" wrapText="1"/>
      <protection locked="0"/>
    </xf>
    <xf numFmtId="0" fontId="36" fillId="0" borderId="10" xfId="0" applyFont="1" applyBorder="1" applyAlignment="1" applyProtection="1">
      <alignment horizontal="justify" vertical="center" wrapText="1"/>
      <protection locked="0"/>
    </xf>
    <xf numFmtId="9" fontId="36" fillId="0" borderId="21" xfId="0" applyNumberFormat="1" applyFont="1" applyBorder="1" applyAlignment="1">
      <alignment horizontal="center" vertical="center"/>
    </xf>
  </cellXfs>
  <cellStyles count="9">
    <cellStyle name="Bueno" xfId="5" builtinId="26"/>
    <cellStyle name="Incorrecto" xfId="7" builtinId="27"/>
    <cellStyle name="Millares" xfId="3" builtinId="3"/>
    <cellStyle name="Moneda" xfId="1" builtinId="4"/>
    <cellStyle name="Normal" xfId="0" builtinId="0"/>
    <cellStyle name="Normal 2" xfId="4" xr:uid="{00000000-0005-0000-0000-000005000000}"/>
    <cellStyle name="Normal 2 2" xfId="6" xr:uid="{00000000-0005-0000-0000-000006000000}"/>
    <cellStyle name="Normal 2 2 2" xfId="8" xr:uid="{1A0F4914-29B8-44AD-AF06-3293818A9833}"/>
    <cellStyle name="Porcentaje" xfId="2" builtinId="5"/>
  </cellStyles>
  <dxfs count="130">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rgb="FF9C5700"/>
      </font>
      <fill>
        <patternFill>
          <bgColor rgb="FFFFEB9C"/>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ill>
        <patternFill>
          <bgColor rgb="FF00B05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1. </a:t>
            </a:r>
            <a:r>
              <a:rPr lang="en-US" b="1">
                <a:solidFill>
                  <a:sysClr val="windowText" lastClr="000000"/>
                </a:solidFill>
                <a:latin typeface="Artifex CF Light" panose="00000400000000000000" pitchFamily="50" charset="0"/>
              </a:rPr>
              <a:t>Nivel de Cumplimiento Julio-Septiembre</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manualLayout>
          <c:layoutTarget val="inner"/>
          <c:xMode val="edge"/>
          <c:yMode val="edge"/>
          <c:x val="0.16860270476144312"/>
          <c:y val="0.11827346547282469"/>
          <c:w val="0.82860361791189907"/>
          <c:h val="0.39975939561107754"/>
        </c:manualLayout>
      </c:layout>
      <c:barChart>
        <c:barDir val="col"/>
        <c:grouping val="clustered"/>
        <c:varyColors val="0"/>
        <c:ser>
          <c:idx val="0"/>
          <c:order val="0"/>
          <c:tx>
            <c:strRef>
              <c:f>'PLANTILLA RESUMEN'!$F$8</c:f>
              <c:strCache>
                <c:ptCount val="1"/>
                <c:pt idx="0">
                  <c:v>Nivel de Cumplimiento</c:v>
                </c:pt>
              </c:strCache>
            </c:strRef>
          </c:tx>
          <c:spPr>
            <a:solidFill>
              <a:schemeClr val="accent1"/>
            </a:solidFill>
            <a:ln>
              <a:noFill/>
            </a:ln>
            <a:effectLst/>
          </c:spPr>
          <c:invertIfNegative val="0"/>
          <c:cat>
            <c:strRef>
              <c:f>'PLANTILLA RESUMEN'!$E$9:$E$21</c:f>
              <c:strCache>
                <c:ptCount val="13"/>
                <c:pt idx="0">
                  <c:v>1.1. Detección de desviaciones en los planes, programas y proyectos institucionales</c:v>
                </c:pt>
                <c:pt idx="1">
                  <c:v>1.2. Transparencia y Rendición de Cuentas</c:v>
                </c:pt>
                <c:pt idx="2">
                  <c:v>1.3. Indicador SISMAP Actualizado</c:v>
                </c:pt>
                <c:pt idx="3">
                  <c:v>1.4. Fortalecimiento de la estructura organizativa</c:v>
                </c:pt>
                <c:pt idx="4">
                  <c:v>1.5. Sistema de Administración y Control Interno fortalecido</c:v>
                </c:pt>
                <c:pt idx="5">
                  <c:v>1.6. Sistema de Gestión Integrado Calidad, Antisoborno y Cumplimiento Normativo</c:v>
                </c:pt>
                <c:pt idx="6">
                  <c:v>1.7. Fortalecimiento de la Gestión Integral de Riesgos, de desastres y Cambios Climaticos</c:v>
                </c:pt>
                <c:pt idx="7">
                  <c:v>1.8. Fomento de la Cultura de Equidad de Genero</c:v>
                </c:pt>
                <c:pt idx="8">
                  <c:v>Profesionalización del Talento Humano </c:v>
                </c:pt>
                <c:pt idx="9">
                  <c:v>1.11. Fortalecimiento de la Identidad Institucional del Talento Humano</c:v>
                </c:pt>
                <c:pt idx="10">
                  <c:v>1.12. Mantenimiento Infraestructura fisica </c:v>
                </c:pt>
                <c:pt idx="11">
                  <c:v>1.13. Gestionar la infraestructura Tecnologica </c:v>
                </c:pt>
                <c:pt idx="12">
                  <c:v>1.14. Gestionar la seguridad física y tecnológica</c:v>
                </c:pt>
              </c:strCache>
            </c:strRef>
          </c:cat>
          <c:val>
            <c:numRef>
              <c:f>'PLANTILLA RESUMEN'!$F$9:$F$21</c:f>
              <c:numCache>
                <c:formatCode>0%</c:formatCode>
                <c:ptCount val="13"/>
                <c:pt idx="0">
                  <c:v>0.9966666666666667</c:v>
                </c:pt>
                <c:pt idx="1">
                  <c:v>0.83333333333333337</c:v>
                </c:pt>
                <c:pt idx="2">
                  <c:v>0.97499999999999998</c:v>
                </c:pt>
                <c:pt idx="3">
                  <c:v>1</c:v>
                </c:pt>
                <c:pt idx="4">
                  <c:v>0.82833333333333325</c:v>
                </c:pt>
                <c:pt idx="5">
                  <c:v>1</c:v>
                </c:pt>
                <c:pt idx="6">
                  <c:v>0.75</c:v>
                </c:pt>
                <c:pt idx="7">
                  <c:v>1</c:v>
                </c:pt>
                <c:pt idx="8">
                  <c:v>0.5</c:v>
                </c:pt>
                <c:pt idx="9">
                  <c:v>0.93</c:v>
                </c:pt>
                <c:pt idx="10">
                  <c:v>1</c:v>
                </c:pt>
                <c:pt idx="11">
                  <c:v>1</c:v>
                </c:pt>
                <c:pt idx="12">
                  <c:v>0.85</c:v>
                </c:pt>
              </c:numCache>
            </c:numRef>
          </c:val>
          <c:extLst>
            <c:ext xmlns:c16="http://schemas.microsoft.com/office/drawing/2014/chart" uri="{C3380CC4-5D6E-409C-BE32-E72D297353CC}">
              <c16:uniqueId val="{00000000-C590-4AB2-B65D-21BD215683E9}"/>
            </c:ext>
          </c:extLst>
        </c:ser>
        <c:dLbls>
          <c:showLegendKey val="0"/>
          <c:showVal val="0"/>
          <c:showCatName val="0"/>
          <c:showSerName val="0"/>
          <c:showPercent val="0"/>
          <c:showBubbleSize val="0"/>
        </c:dLbls>
        <c:gapWidth val="150"/>
        <c:axId val="488182472"/>
        <c:axId val="488182864"/>
      </c:barChart>
      <c:catAx>
        <c:axId val="48818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488182864"/>
        <c:crosses val="autoZero"/>
        <c:auto val="1"/>
        <c:lblAlgn val="ctr"/>
        <c:lblOffset val="100"/>
        <c:noMultiLvlLbl val="0"/>
      </c:catAx>
      <c:valAx>
        <c:axId val="4881828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DO"/>
          </a:p>
        </c:txPr>
        <c:crossAx val="48818247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D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2.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Julio-Septiembre</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n-US"/>
        </a:p>
      </c:txPr>
    </c:title>
    <c:autoTitleDeleted val="0"/>
    <c:plotArea>
      <c:layout>
        <c:manualLayout>
          <c:layoutTarget val="inner"/>
          <c:xMode val="edge"/>
          <c:yMode val="edge"/>
          <c:x val="2.3326339159174592E-2"/>
          <c:y val="0.23499404802809065"/>
          <c:w val="0.95714982210428112"/>
          <c:h val="0.53953914822778004"/>
        </c:manualLayout>
      </c:layout>
      <c:barChart>
        <c:barDir val="col"/>
        <c:grouping val="clustered"/>
        <c:varyColors val="0"/>
        <c:ser>
          <c:idx val="0"/>
          <c:order val="0"/>
          <c:tx>
            <c:strRef>
              <c:f>'PLANTILLA RESUMEN'!$F$22</c:f>
              <c:strCache>
                <c:ptCount val="1"/>
                <c:pt idx="0">
                  <c:v>Nivel de Cumplimiento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RESUMEN'!$E$23:$E$25</c:f>
              <c:strCache>
                <c:ptCount val="3"/>
                <c:pt idx="0">
                  <c:v>2.1. Estudio de inteligencia comercial para la inserción de los subsectores productivos de zonas francas</c:v>
                </c:pt>
                <c:pt idx="1">
                  <c:v>2.2. Participacion en misiones, eventos y ferias multisectoriales para promoción de inversón en zonas francas </c:v>
                </c:pt>
                <c:pt idx="2">
                  <c:v>2.3. Creación de clústeres de exportación de bienes y servicios</c:v>
                </c:pt>
              </c:strCache>
            </c:strRef>
          </c:cat>
          <c:val>
            <c:numRef>
              <c:f>'PLANTILLA RESUMEN'!$F$23:$F$25</c:f>
              <c:numCache>
                <c:formatCode>0%</c:formatCode>
                <c:ptCount val="3"/>
                <c:pt idx="0">
                  <c:v>1</c:v>
                </c:pt>
                <c:pt idx="1">
                  <c:v>1</c:v>
                </c:pt>
                <c:pt idx="2">
                  <c:v>1</c:v>
                </c:pt>
              </c:numCache>
            </c:numRef>
          </c:val>
          <c:extLst>
            <c:ext xmlns:c16="http://schemas.microsoft.com/office/drawing/2014/chart" uri="{C3380CC4-5D6E-409C-BE32-E72D297353CC}">
              <c16:uniqueId val="{00000000-2215-4DDE-843A-C1B548B6F141}"/>
            </c:ext>
          </c:extLst>
        </c:ser>
        <c:dLbls>
          <c:showLegendKey val="0"/>
          <c:showVal val="1"/>
          <c:showCatName val="0"/>
          <c:showSerName val="0"/>
          <c:showPercent val="0"/>
          <c:showBubbleSize val="0"/>
        </c:dLbls>
        <c:gapWidth val="150"/>
        <c:overlap val="-25"/>
        <c:axId val="488183648"/>
        <c:axId val="398212896"/>
      </c:barChart>
      <c:catAx>
        <c:axId val="488183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8212896"/>
        <c:crosses val="autoZero"/>
        <c:auto val="1"/>
        <c:lblAlgn val="ctr"/>
        <c:lblOffset val="100"/>
        <c:noMultiLvlLbl val="0"/>
      </c:catAx>
      <c:valAx>
        <c:axId val="398212896"/>
        <c:scaling>
          <c:orientation val="minMax"/>
        </c:scaling>
        <c:delete val="1"/>
        <c:axPos val="l"/>
        <c:numFmt formatCode="0%" sourceLinked="1"/>
        <c:majorTickMark val="none"/>
        <c:minorTickMark val="none"/>
        <c:tickLblPos val="nextTo"/>
        <c:crossAx val="4881836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3.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Julio-Septiembre</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n-US"/>
        </a:p>
      </c:txPr>
    </c:title>
    <c:autoTitleDeleted val="0"/>
    <c:plotArea>
      <c:layout>
        <c:manualLayout>
          <c:layoutTarget val="inner"/>
          <c:xMode val="edge"/>
          <c:yMode val="edge"/>
          <c:x val="1.7072412447976193E-2"/>
          <c:y val="0.12746376338142626"/>
          <c:w val="0.96585517510404761"/>
          <c:h val="0.75089193611538874"/>
        </c:manualLayout>
      </c:layout>
      <c:barChart>
        <c:barDir val="col"/>
        <c:grouping val="clustered"/>
        <c:varyColors val="0"/>
        <c:ser>
          <c:idx val="0"/>
          <c:order val="0"/>
          <c:tx>
            <c:strRef>
              <c:f>'PLANTILLA RESUMEN'!$F$26</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RESUMEN'!$E$27:$E$31</c:f>
              <c:strCache>
                <c:ptCount val="5"/>
                <c:pt idx="0">
                  <c:v>3.1. Simplificación de permisología para parques y empresas de zonas francas</c:v>
                </c:pt>
                <c:pt idx="1">
                  <c:v>3.1. Permisos de Operación para empresas de zonas francas </c:v>
                </c:pt>
                <c:pt idx="2">
                  <c:v>3.2. Nuevas Instalaciones de zonas francas </c:v>
                </c:pt>
                <c:pt idx="3">
                  <c:v>3.3. Autorizacion de Ampliacion y/o construcción de parques de zonas francas </c:v>
                </c:pt>
                <c:pt idx="4">
                  <c:v>3.4. Creación de encadenamientos productivos </c:v>
                </c:pt>
              </c:strCache>
            </c:strRef>
          </c:cat>
          <c:val>
            <c:numRef>
              <c:f>'PLANTILLA RESUMEN'!$F$27:$F$31</c:f>
              <c:numCache>
                <c:formatCode>0%</c:formatCode>
                <c:ptCount val="5"/>
                <c:pt idx="0">
                  <c:v>1</c:v>
                </c:pt>
                <c:pt idx="1">
                  <c:v>1</c:v>
                </c:pt>
                <c:pt idx="2">
                  <c:v>1</c:v>
                </c:pt>
                <c:pt idx="3">
                  <c:v>1</c:v>
                </c:pt>
                <c:pt idx="4">
                  <c:v>1</c:v>
                </c:pt>
              </c:numCache>
            </c:numRef>
          </c:val>
          <c:extLst>
            <c:ext xmlns:c16="http://schemas.microsoft.com/office/drawing/2014/chart" uri="{C3380CC4-5D6E-409C-BE32-E72D297353CC}">
              <c16:uniqueId val="{00000000-2B31-4243-8329-2DE0E5B7D50C}"/>
            </c:ext>
          </c:extLst>
        </c:ser>
        <c:dLbls>
          <c:showLegendKey val="0"/>
          <c:showVal val="1"/>
          <c:showCatName val="0"/>
          <c:showSerName val="0"/>
          <c:showPercent val="0"/>
          <c:showBubbleSize val="0"/>
        </c:dLbls>
        <c:gapWidth val="150"/>
        <c:overlap val="-25"/>
        <c:axId val="398214072"/>
        <c:axId val="398214464"/>
      </c:barChart>
      <c:catAx>
        <c:axId val="398214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8214464"/>
        <c:crosses val="autoZero"/>
        <c:auto val="1"/>
        <c:lblAlgn val="ctr"/>
        <c:lblOffset val="100"/>
        <c:noMultiLvlLbl val="0"/>
      </c:catAx>
      <c:valAx>
        <c:axId val="398214464"/>
        <c:scaling>
          <c:orientation val="minMax"/>
        </c:scaling>
        <c:delete val="1"/>
        <c:axPos val="l"/>
        <c:numFmt formatCode="0%" sourceLinked="1"/>
        <c:majorTickMark val="none"/>
        <c:minorTickMark val="none"/>
        <c:tickLblPos val="nextTo"/>
        <c:crossAx val="3982140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1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1" Type="http://schemas.openxmlformats.org/officeDocument/2006/relationships/image" Target="../media/image3.png"/></Relationships>
</file>

<file path=xl/drawings/_rels/drawing19.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0.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253026</xdr:colOff>
      <xdr:row>0</xdr:row>
      <xdr:rowOff>0</xdr:rowOff>
    </xdr:from>
    <xdr:to>
      <xdr:col>4</xdr:col>
      <xdr:colOff>466134</xdr:colOff>
      <xdr:row>3</xdr:row>
      <xdr:rowOff>172779</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08591" y="0"/>
          <a:ext cx="1575285" cy="756569"/>
        </a:xfrm>
        <a:prstGeom prst="rect">
          <a:avLst/>
        </a:prstGeom>
      </xdr:spPr>
    </xdr:pic>
    <xdr:clientData/>
  </xdr:twoCellAnchor>
  <xdr:twoCellAnchor>
    <xdr:from>
      <xdr:col>4</xdr:col>
      <xdr:colOff>91782</xdr:colOff>
      <xdr:row>40</xdr:row>
      <xdr:rowOff>40968</xdr:rowOff>
    </xdr:from>
    <xdr:to>
      <xdr:col>6</xdr:col>
      <xdr:colOff>727176</xdr:colOff>
      <xdr:row>60</xdr:row>
      <xdr:rowOff>204837</xdr:rowOff>
    </xdr:to>
    <xdr:graphicFrame macro="">
      <xdr:nvGraphicFramePr>
        <xdr:cNvPr id="4" name="Gráfico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65093</xdr:colOff>
      <xdr:row>61</xdr:row>
      <xdr:rowOff>21688</xdr:rowOff>
    </xdr:from>
    <xdr:to>
      <xdr:col>6</xdr:col>
      <xdr:colOff>952501</xdr:colOff>
      <xdr:row>75</xdr:row>
      <xdr:rowOff>342979</xdr:rowOff>
    </xdr:to>
    <xdr:graphicFrame macro="">
      <xdr:nvGraphicFramePr>
        <xdr:cNvPr id="5" name="Gráfico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133266</xdr:colOff>
      <xdr:row>79</xdr:row>
      <xdr:rowOff>73271</xdr:rowOff>
    </xdr:from>
    <xdr:to>
      <xdr:col>6</xdr:col>
      <xdr:colOff>1037981</xdr:colOff>
      <xdr:row>95</xdr:row>
      <xdr:rowOff>334842</xdr:rowOff>
    </xdr:to>
    <xdr:graphicFrame macro="">
      <xdr:nvGraphicFramePr>
        <xdr:cNvPr id="6" name="Gráfico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E1590B59-EF7D-4D0C-B3D1-9595BBA37D6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2475"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137639</xdr:colOff>
      <xdr:row>0</xdr:row>
      <xdr:rowOff>36549</xdr:rowOff>
    </xdr:from>
    <xdr:to>
      <xdr:col>2</xdr:col>
      <xdr:colOff>2492341</xdr:colOff>
      <xdr:row>5</xdr:row>
      <xdr:rowOff>161925</xdr:rowOff>
    </xdr:to>
    <xdr:pic>
      <xdr:nvPicPr>
        <xdr:cNvPr id="3" name="Imagen 2">
          <a:extLst>
            <a:ext uri="{FF2B5EF4-FFF2-40B4-BE49-F238E27FC236}">
              <a16:creationId xmlns:a16="http://schemas.microsoft.com/office/drawing/2014/main" id="{F5A6D6AB-A9E9-4529-8977-A1BA805C888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47116" y="36549"/>
          <a:ext cx="3872056" cy="114432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1659C22D-C241-408D-A23F-AB1F26BC32D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2475"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2</xdr:row>
      <xdr:rowOff>0</xdr:rowOff>
    </xdr:from>
    <xdr:to>
      <xdr:col>0</xdr:col>
      <xdr:colOff>0</xdr:colOff>
      <xdr:row>3</xdr:row>
      <xdr:rowOff>224154</xdr:rowOff>
    </xdr:to>
    <xdr:pic>
      <xdr:nvPicPr>
        <xdr:cNvPr id="3" name="Picture 1" descr="cnzfe logo">
          <a:extLst>
            <a:ext uri="{FF2B5EF4-FFF2-40B4-BE49-F238E27FC236}">
              <a16:creationId xmlns:a16="http://schemas.microsoft.com/office/drawing/2014/main" id="{1EC2906B-92A7-446D-BAFD-7C1C053BF30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581025"/>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206087</xdr:colOff>
      <xdr:row>0</xdr:row>
      <xdr:rowOff>123825</xdr:rowOff>
    </xdr:from>
    <xdr:to>
      <xdr:col>2</xdr:col>
      <xdr:colOff>1831351</xdr:colOff>
      <xdr:row>7</xdr:row>
      <xdr:rowOff>100542</xdr:rowOff>
    </xdr:to>
    <xdr:pic>
      <xdr:nvPicPr>
        <xdr:cNvPr id="4" name="Imagen 3">
          <a:extLst>
            <a:ext uri="{FF2B5EF4-FFF2-40B4-BE49-F238E27FC236}">
              <a16:creationId xmlns:a16="http://schemas.microsoft.com/office/drawing/2014/main" id="{35E7FCAB-EAF2-443F-8B77-C6C4DBAE83D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6087" y="123825"/>
          <a:ext cx="3873164" cy="11430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65722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152401</xdr:colOff>
      <xdr:row>1</xdr:row>
      <xdr:rowOff>85726</xdr:rowOff>
    </xdr:from>
    <xdr:to>
      <xdr:col>2</xdr:col>
      <xdr:colOff>372033</xdr:colOff>
      <xdr:row>3</xdr:row>
      <xdr:rowOff>142876</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85876" y="257176"/>
          <a:ext cx="1353107" cy="40005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381001</xdr:colOff>
      <xdr:row>1</xdr:row>
      <xdr:rowOff>47626</xdr:rowOff>
    </xdr:from>
    <xdr:to>
      <xdr:col>1</xdr:col>
      <xdr:colOff>1555315</xdr:colOff>
      <xdr:row>3</xdr:row>
      <xdr:rowOff>147638</xdr:rowOff>
    </xdr:to>
    <xdr:pic>
      <xdr:nvPicPr>
        <xdr:cNvPr id="3" name="Imagen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81001" y="247651"/>
          <a:ext cx="1612464" cy="4953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1</xdr:row>
      <xdr:rowOff>76200</xdr:rowOff>
    </xdr:from>
    <xdr:to>
      <xdr:col>1</xdr:col>
      <xdr:colOff>1147795</xdr:colOff>
      <xdr:row>4</xdr:row>
      <xdr:rowOff>0</xdr:rowOff>
    </xdr:to>
    <xdr:pic>
      <xdr:nvPicPr>
        <xdr:cNvPr id="3" name="Imagen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7038" y="276225"/>
          <a:ext cx="1482626" cy="43815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294987</xdr:colOff>
      <xdr:row>1</xdr:row>
      <xdr:rowOff>123825</xdr:rowOff>
    </xdr:from>
    <xdr:to>
      <xdr:col>1</xdr:col>
      <xdr:colOff>768999</xdr:colOff>
      <xdr:row>3</xdr:row>
      <xdr:rowOff>142875</xdr:rowOff>
    </xdr:to>
    <xdr:pic>
      <xdr:nvPicPr>
        <xdr:cNvPr id="3" name="Imagen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4987" y="323850"/>
          <a:ext cx="1245537" cy="36195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291812</xdr:colOff>
      <xdr:row>1</xdr:row>
      <xdr:rowOff>0</xdr:rowOff>
    </xdr:from>
    <xdr:to>
      <xdr:col>1</xdr:col>
      <xdr:colOff>1109131</xdr:colOff>
      <xdr:row>3</xdr:row>
      <xdr:rowOff>145977</xdr:rowOff>
    </xdr:to>
    <xdr:pic>
      <xdr:nvPicPr>
        <xdr:cNvPr id="3" name="Imagen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1812" y="171450"/>
          <a:ext cx="1579319" cy="46672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104609</xdr:rowOff>
    </xdr:to>
    <xdr:pic>
      <xdr:nvPicPr>
        <xdr:cNvPr id="3" name="Imagen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9912" y="276225"/>
          <a:ext cx="1553995" cy="42862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104609</xdr:rowOff>
    </xdr:to>
    <xdr:pic>
      <xdr:nvPicPr>
        <xdr:cNvPr id="2" name="Imagen 1">
          <a:extLst>
            <a:ext uri="{FF2B5EF4-FFF2-40B4-BE49-F238E27FC236}">
              <a16:creationId xmlns:a16="http://schemas.microsoft.com/office/drawing/2014/main" id="{BB6021E6-E77C-48DB-81B0-F35322EAEF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2287" y="276225"/>
          <a:ext cx="1553995" cy="44555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104609</xdr:rowOff>
    </xdr:to>
    <xdr:pic>
      <xdr:nvPicPr>
        <xdr:cNvPr id="2" name="Imagen 1">
          <a:extLst>
            <a:ext uri="{FF2B5EF4-FFF2-40B4-BE49-F238E27FC236}">
              <a16:creationId xmlns:a16="http://schemas.microsoft.com/office/drawing/2014/main" id="{DAF51DBC-E07B-4B79-A073-81A1FEF29B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2287" y="266700"/>
          <a:ext cx="1553995" cy="4475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609600"/>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201325</xdr:colOff>
      <xdr:row>2</xdr:row>
      <xdr:rowOff>202406</xdr:rowOff>
    </xdr:from>
    <xdr:to>
      <xdr:col>4</xdr:col>
      <xdr:colOff>4069046</xdr:colOff>
      <xdr:row>5</xdr:row>
      <xdr:rowOff>229394</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56169" y="607219"/>
          <a:ext cx="3867721" cy="1059656"/>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2867025"/>
          <a:ext cx="0" cy="3638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272762</xdr:colOff>
      <xdr:row>1</xdr:row>
      <xdr:rowOff>47625</xdr:rowOff>
    </xdr:from>
    <xdr:to>
      <xdr:col>1</xdr:col>
      <xdr:colOff>952963</xdr:colOff>
      <xdr:row>3</xdr:row>
      <xdr:rowOff>71438</xdr:rowOff>
    </xdr:to>
    <xdr:pic>
      <xdr:nvPicPr>
        <xdr:cNvPr id="3" name="Imagen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2762" y="247650"/>
          <a:ext cx="1442201" cy="41910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796018</xdr:colOff>
      <xdr:row>3</xdr:row>
      <xdr:rowOff>106186</xdr:rowOff>
    </xdr:to>
    <xdr:pic>
      <xdr:nvPicPr>
        <xdr:cNvPr id="3" name="Imagen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09575"/>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1226344</xdr:colOff>
      <xdr:row>3</xdr:row>
      <xdr:rowOff>103541</xdr:rowOff>
    </xdr:to>
    <xdr:pic>
      <xdr:nvPicPr>
        <xdr:cNvPr id="3" name="Imagen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19100"/>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809625</xdr:colOff>
      <xdr:row>3</xdr:row>
      <xdr:rowOff>124708</xdr:rowOff>
    </xdr:to>
    <xdr:pic>
      <xdr:nvPicPr>
        <xdr:cNvPr id="3" name="Imagen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14325"/>
          <a:ext cx="1356013" cy="39405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4" name="Picture 1" descr="cnzfe logo">
          <a:extLst>
            <a:ext uri="{FF2B5EF4-FFF2-40B4-BE49-F238E27FC236}">
              <a16:creationId xmlns:a16="http://schemas.microsoft.com/office/drawing/2014/main" id="{F357806E-66A0-49FF-A2BC-C8CDEBA24D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297042</xdr:colOff>
      <xdr:row>0</xdr:row>
      <xdr:rowOff>0</xdr:rowOff>
    </xdr:from>
    <xdr:to>
      <xdr:col>2</xdr:col>
      <xdr:colOff>1025434</xdr:colOff>
      <xdr:row>2</xdr:row>
      <xdr:rowOff>458648</xdr:rowOff>
    </xdr:to>
    <xdr:pic>
      <xdr:nvPicPr>
        <xdr:cNvPr id="5" name="Imagen 4">
          <a:extLst>
            <a:ext uri="{FF2B5EF4-FFF2-40B4-BE49-F238E27FC236}">
              <a16:creationId xmlns:a16="http://schemas.microsoft.com/office/drawing/2014/main" id="{7CBBC4B3-4D25-470E-90C2-7A9BAF33FA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7042" y="0"/>
          <a:ext cx="3884716" cy="1100418"/>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92A02AC0-4C99-48DA-960A-501A156E7D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185533</xdr:colOff>
      <xdr:row>3</xdr:row>
      <xdr:rowOff>12657</xdr:rowOff>
    </xdr:from>
    <xdr:to>
      <xdr:col>3</xdr:col>
      <xdr:colOff>1139412</xdr:colOff>
      <xdr:row>5</xdr:row>
      <xdr:rowOff>30144</xdr:rowOff>
    </xdr:to>
    <xdr:pic>
      <xdr:nvPicPr>
        <xdr:cNvPr id="3" name="Imagen 2">
          <a:extLst>
            <a:ext uri="{FF2B5EF4-FFF2-40B4-BE49-F238E27FC236}">
              <a16:creationId xmlns:a16="http://schemas.microsoft.com/office/drawing/2014/main" id="{EFA3ABE1-25D6-45B6-B40F-7F8EBF59982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5533" y="837383"/>
          <a:ext cx="3730068" cy="1260383"/>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571DDB55-165A-4D5A-B62C-33F9AD64D76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185998</xdr:colOff>
      <xdr:row>0</xdr:row>
      <xdr:rowOff>0</xdr:rowOff>
    </xdr:from>
    <xdr:to>
      <xdr:col>2</xdr:col>
      <xdr:colOff>952500</xdr:colOff>
      <xdr:row>2</xdr:row>
      <xdr:rowOff>207187</xdr:rowOff>
    </xdr:to>
    <xdr:pic>
      <xdr:nvPicPr>
        <xdr:cNvPr id="3" name="Imagen 2">
          <a:extLst>
            <a:ext uri="{FF2B5EF4-FFF2-40B4-BE49-F238E27FC236}">
              <a16:creationId xmlns:a16="http://schemas.microsoft.com/office/drawing/2014/main" id="{7543BB47-F324-4755-AD8C-F58B7BE537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5998" y="0"/>
          <a:ext cx="2162245" cy="622137"/>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64C0CABB-E81C-4B0B-9019-ABCDAD19B8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0</xdr:rowOff>
    </xdr:from>
    <xdr:to>
      <xdr:col>3</xdr:col>
      <xdr:colOff>357869</xdr:colOff>
      <xdr:row>3</xdr:row>
      <xdr:rowOff>1248</xdr:rowOff>
    </xdr:to>
    <xdr:pic>
      <xdr:nvPicPr>
        <xdr:cNvPr id="3" name="Imagen 2">
          <a:extLst>
            <a:ext uri="{FF2B5EF4-FFF2-40B4-BE49-F238E27FC236}">
              <a16:creationId xmlns:a16="http://schemas.microsoft.com/office/drawing/2014/main" id="{EB15ACB3-94C6-4055-9FA9-CC4DB8B8217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0"/>
          <a:ext cx="3118138" cy="906123"/>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0CEC3F7D-21A6-4842-BEB7-79A2D5CA67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82263</xdr:colOff>
      <xdr:row>0</xdr:row>
      <xdr:rowOff>47625</xdr:rowOff>
    </xdr:from>
    <xdr:to>
      <xdr:col>2</xdr:col>
      <xdr:colOff>1352551</xdr:colOff>
      <xdr:row>3</xdr:row>
      <xdr:rowOff>28927</xdr:rowOff>
    </xdr:to>
    <xdr:pic>
      <xdr:nvPicPr>
        <xdr:cNvPr id="3" name="Imagen 2">
          <a:extLst>
            <a:ext uri="{FF2B5EF4-FFF2-40B4-BE49-F238E27FC236}">
              <a16:creationId xmlns:a16="http://schemas.microsoft.com/office/drawing/2014/main" id="{E2F49F5F-042F-431D-9359-A3078DD0942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2788" y="47625"/>
          <a:ext cx="3213388" cy="933802"/>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147DB933-DA92-4255-81DB-CB6FA673EB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291812</xdr:colOff>
      <xdr:row>0</xdr:row>
      <xdr:rowOff>0</xdr:rowOff>
    </xdr:from>
    <xdr:to>
      <xdr:col>3</xdr:col>
      <xdr:colOff>978183</xdr:colOff>
      <xdr:row>3</xdr:row>
      <xdr:rowOff>47625</xdr:rowOff>
    </xdr:to>
    <xdr:pic>
      <xdr:nvPicPr>
        <xdr:cNvPr id="3" name="Imagen 2">
          <a:extLst>
            <a:ext uri="{FF2B5EF4-FFF2-40B4-BE49-F238E27FC236}">
              <a16:creationId xmlns:a16="http://schemas.microsoft.com/office/drawing/2014/main" id="{33EE1A19-11DC-4A98-9244-32160CA13DA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1812" y="0"/>
          <a:ext cx="3867721" cy="11239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123825</xdr:rowOff>
    </xdr:from>
    <xdr:to>
      <xdr:col>1</xdr:col>
      <xdr:colOff>1572874</xdr:colOff>
      <xdr:row>3</xdr:row>
      <xdr:rowOff>142875</xdr:rowOff>
    </xdr:to>
    <xdr:pic>
      <xdr:nvPicPr>
        <xdr:cNvPr id="3" name="Imagen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123825"/>
          <a:ext cx="1804936" cy="53340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1</xdr:col>
      <xdr:colOff>24295</xdr:colOff>
      <xdr:row>0</xdr:row>
      <xdr:rowOff>0</xdr:rowOff>
    </xdr:from>
    <xdr:to>
      <xdr:col>2</xdr:col>
      <xdr:colOff>1152525</xdr:colOff>
      <xdr:row>3</xdr:row>
      <xdr:rowOff>97805</xdr:rowOff>
    </xdr:to>
    <xdr:pic>
      <xdr:nvPicPr>
        <xdr:cNvPr id="2" name="Imagen 1">
          <a:extLst>
            <a:ext uri="{FF2B5EF4-FFF2-40B4-BE49-F238E27FC236}">
              <a16:creationId xmlns:a16="http://schemas.microsoft.com/office/drawing/2014/main" id="{6EEF8CF6-39B3-4044-A2D4-1DCD0D303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3395" y="0"/>
          <a:ext cx="2404580" cy="110745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69D2F370-DE53-43F6-8A2A-FCA3FECF2A5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2925" y="247650"/>
          <a:ext cx="0" cy="4781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297042</xdr:colOff>
      <xdr:row>0</xdr:row>
      <xdr:rowOff>0</xdr:rowOff>
    </xdr:from>
    <xdr:to>
      <xdr:col>1</xdr:col>
      <xdr:colOff>3416209</xdr:colOff>
      <xdr:row>3</xdr:row>
      <xdr:rowOff>27642</xdr:rowOff>
    </xdr:to>
    <xdr:pic>
      <xdr:nvPicPr>
        <xdr:cNvPr id="3" name="Imagen 2">
          <a:extLst>
            <a:ext uri="{FF2B5EF4-FFF2-40B4-BE49-F238E27FC236}">
              <a16:creationId xmlns:a16="http://schemas.microsoft.com/office/drawing/2014/main" id="{CAA71872-3A92-40AD-BB0B-179FC26476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7042" y="0"/>
          <a:ext cx="3881167" cy="12182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158463</xdr:colOff>
      <xdr:row>4</xdr:row>
      <xdr:rowOff>72628</xdr:rowOff>
    </xdr:from>
    <xdr:to>
      <xdr:col>1</xdr:col>
      <xdr:colOff>1007645</xdr:colOff>
      <xdr:row>7</xdr:row>
      <xdr:rowOff>71479</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463" y="772120"/>
          <a:ext cx="1608205" cy="4881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9100" y="342900"/>
          <a:ext cx="0" cy="230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320388</xdr:colOff>
      <xdr:row>2</xdr:row>
      <xdr:rowOff>0</xdr:rowOff>
    </xdr:from>
    <xdr:to>
      <xdr:col>2</xdr:col>
      <xdr:colOff>382249</xdr:colOff>
      <xdr:row>4</xdr:row>
      <xdr:rowOff>161925</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20388" y="390525"/>
          <a:ext cx="1804936" cy="561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253713</xdr:colOff>
      <xdr:row>1</xdr:row>
      <xdr:rowOff>0</xdr:rowOff>
    </xdr:from>
    <xdr:to>
      <xdr:col>1</xdr:col>
      <xdr:colOff>1116882</xdr:colOff>
      <xdr:row>3</xdr:row>
      <xdr:rowOff>139775</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53713" y="166688"/>
          <a:ext cx="1570929" cy="44291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215613</xdr:colOff>
      <xdr:row>1</xdr:row>
      <xdr:rowOff>57150</xdr:rowOff>
    </xdr:from>
    <xdr:to>
      <xdr:col>1</xdr:col>
      <xdr:colOff>954944</xdr:colOff>
      <xdr:row>3</xdr:row>
      <xdr:rowOff>152400</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3" y="227747"/>
          <a:ext cx="1486464" cy="43644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89C97036-9F66-4F81-867C-1E04B81B5BB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2475"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310862</xdr:colOff>
      <xdr:row>1</xdr:row>
      <xdr:rowOff>9525</xdr:rowOff>
    </xdr:from>
    <xdr:to>
      <xdr:col>2</xdr:col>
      <xdr:colOff>1493449</xdr:colOff>
      <xdr:row>5</xdr:row>
      <xdr:rowOff>38100</xdr:rowOff>
    </xdr:to>
    <xdr:pic>
      <xdr:nvPicPr>
        <xdr:cNvPr id="3" name="Imagen 2">
          <a:extLst>
            <a:ext uri="{FF2B5EF4-FFF2-40B4-BE49-F238E27FC236}">
              <a16:creationId xmlns:a16="http://schemas.microsoft.com/office/drawing/2014/main" id="{BFD7D510-1CF6-43D6-8398-80469CBF374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10862" y="200025"/>
          <a:ext cx="3449537" cy="10858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5:I99"/>
  <sheetViews>
    <sheetView tabSelected="1" view="pageBreakPreview" zoomScale="93" zoomScaleNormal="93" zoomScaleSheetLayoutView="93" workbookViewId="0">
      <selection activeCell="B98" sqref="B98"/>
    </sheetView>
  </sheetViews>
  <sheetFormatPr baseColWidth="10" defaultColWidth="11.42578125" defaultRowHeight="15"/>
  <cols>
    <col min="1" max="1" width="34" style="672" customWidth="1"/>
    <col min="2" max="2" width="83.85546875" style="29" customWidth="1"/>
    <col min="3" max="3" width="17.85546875" style="29" customWidth="1"/>
    <col min="4" max="4" width="2.5703125" style="29" customWidth="1"/>
    <col min="5" max="5" width="92" style="29" customWidth="1"/>
    <col min="6" max="6" width="22.42578125" style="29" customWidth="1"/>
    <col min="7" max="7" width="18.140625" style="106" customWidth="1"/>
    <col min="8" max="16384" width="11.42578125" style="29"/>
  </cols>
  <sheetData>
    <row r="5" spans="1:7" ht="15.75">
      <c r="A5" s="982" t="s">
        <v>1070</v>
      </c>
      <c r="B5" s="982"/>
      <c r="C5" s="982"/>
      <c r="D5" s="982"/>
      <c r="E5" s="982"/>
      <c r="F5" s="982"/>
      <c r="G5" s="982"/>
    </row>
    <row r="6" spans="1:7" ht="15.75">
      <c r="A6" s="982" t="s">
        <v>323</v>
      </c>
      <c r="B6" s="982"/>
      <c r="C6" s="982"/>
      <c r="D6" s="982"/>
      <c r="E6" s="982"/>
      <c r="F6" s="982"/>
      <c r="G6" s="982"/>
    </row>
    <row r="7" spans="1:7" ht="15.75">
      <c r="A7" s="983" t="s">
        <v>1250</v>
      </c>
      <c r="B7" s="983"/>
      <c r="C7" s="983"/>
      <c r="D7" s="983"/>
      <c r="E7" s="983"/>
      <c r="F7" s="983"/>
      <c r="G7" s="983"/>
    </row>
    <row r="8" spans="1:7" ht="30.75" customHeight="1">
      <c r="A8" s="264" t="s">
        <v>308</v>
      </c>
      <c r="B8" s="263" t="s">
        <v>317</v>
      </c>
      <c r="C8" s="264" t="s">
        <v>309</v>
      </c>
      <c r="D8" s="265"/>
      <c r="E8" s="266" t="s">
        <v>337</v>
      </c>
      <c r="F8" s="264" t="s">
        <v>356</v>
      </c>
      <c r="G8" s="263" t="s">
        <v>351</v>
      </c>
    </row>
    <row r="9" spans="1:7" ht="30">
      <c r="A9" s="984" t="s">
        <v>1225</v>
      </c>
      <c r="B9" s="255" t="s">
        <v>314</v>
      </c>
      <c r="C9" s="249">
        <v>1</v>
      </c>
      <c r="D9" s="34"/>
      <c r="E9" s="255" t="s">
        <v>265</v>
      </c>
      <c r="F9" s="32">
        <f>AVERAGE(C9+C44+C81)/3</f>
        <v>0.9966666666666667</v>
      </c>
      <c r="G9" s="824"/>
    </row>
    <row r="10" spans="1:7">
      <c r="A10" s="985"/>
      <c r="B10" s="256" t="s">
        <v>1101</v>
      </c>
      <c r="C10" s="249">
        <v>1</v>
      </c>
      <c r="D10" s="34"/>
      <c r="E10" s="259" t="s">
        <v>1102</v>
      </c>
      <c r="F10" s="32">
        <f>AVERAGE(C10+C23+C28+C33+C85+C91)/6</f>
        <v>0.83333333333333337</v>
      </c>
      <c r="G10" s="32">
        <v>0.17</v>
      </c>
    </row>
    <row r="11" spans="1:7">
      <c r="A11" s="985"/>
      <c r="B11" s="256" t="s">
        <v>1098</v>
      </c>
      <c r="C11" s="249">
        <v>1</v>
      </c>
      <c r="D11" s="34"/>
      <c r="E11" s="259" t="s">
        <v>1089</v>
      </c>
      <c r="F11" s="32">
        <f>AVERAGE(C11+C18)/2</f>
        <v>0.97499999999999998</v>
      </c>
      <c r="G11" s="32">
        <v>0.02</v>
      </c>
    </row>
    <row r="12" spans="1:7">
      <c r="A12" s="985"/>
      <c r="B12" s="257" t="s">
        <v>315</v>
      </c>
      <c r="C12" s="249">
        <v>1</v>
      </c>
      <c r="D12" s="34"/>
      <c r="E12" s="257" t="s">
        <v>1090</v>
      </c>
      <c r="F12" s="32">
        <f>AVERAGE(C12)/1</f>
        <v>1</v>
      </c>
      <c r="G12" s="824"/>
    </row>
    <row r="13" spans="1:7" ht="18.75" customHeight="1">
      <c r="A13" s="985"/>
      <c r="B13" s="256" t="s">
        <v>1072</v>
      </c>
      <c r="C13" s="249">
        <v>1</v>
      </c>
      <c r="D13" s="34"/>
      <c r="E13" s="259" t="s">
        <v>1104</v>
      </c>
      <c r="F13" s="32">
        <f>AVERAGE(C13+C45+C47+C49+C81+C83)/6</f>
        <v>0.82833333333333325</v>
      </c>
      <c r="G13" s="81">
        <v>0.17</v>
      </c>
    </row>
    <row r="14" spans="1:7" ht="30">
      <c r="A14" s="985"/>
      <c r="B14" s="256" t="s">
        <v>1073</v>
      </c>
      <c r="C14" s="249">
        <v>1</v>
      </c>
      <c r="D14" s="34"/>
      <c r="E14" s="259" t="s">
        <v>1091</v>
      </c>
      <c r="F14" s="32">
        <f>AVERAGE(C14+C29+C57)/3</f>
        <v>1</v>
      </c>
      <c r="G14" s="81"/>
    </row>
    <row r="15" spans="1:7" ht="30">
      <c r="A15" s="985"/>
      <c r="B15" s="257" t="s">
        <v>1074</v>
      </c>
      <c r="C15" s="249">
        <v>0.75</v>
      </c>
      <c r="D15" s="34"/>
      <c r="E15" s="257" t="s">
        <v>1092</v>
      </c>
      <c r="F15" s="32">
        <f>AVERAGE(C15)/1</f>
        <v>0.75</v>
      </c>
      <c r="G15" s="32">
        <v>0.25</v>
      </c>
    </row>
    <row r="16" spans="1:7">
      <c r="A16" s="986"/>
      <c r="B16" s="257" t="s">
        <v>1075</v>
      </c>
      <c r="C16" s="249">
        <v>1</v>
      </c>
      <c r="D16" s="34"/>
      <c r="E16" s="257" t="s">
        <v>1093</v>
      </c>
      <c r="F16" s="32">
        <f>AVERAGE(C16)/1</f>
        <v>1</v>
      </c>
      <c r="G16" s="824"/>
    </row>
    <row r="17" spans="1:7">
      <c r="A17" s="681"/>
      <c r="B17" s="34"/>
      <c r="C17" s="35"/>
      <c r="D17" s="34"/>
      <c r="E17" s="258" t="s">
        <v>1103</v>
      </c>
      <c r="F17" s="32">
        <f>AVERAGE(C20+C89)/2</f>
        <v>0.5</v>
      </c>
      <c r="G17" s="81"/>
    </row>
    <row r="18" spans="1:7" ht="20.25" customHeight="1">
      <c r="A18" s="984" t="s">
        <v>310</v>
      </c>
      <c r="B18" s="256" t="s">
        <v>1071</v>
      </c>
      <c r="C18" s="249">
        <v>0.95</v>
      </c>
      <c r="D18" s="34"/>
      <c r="E18" s="258" t="s">
        <v>1094</v>
      </c>
      <c r="F18" s="32">
        <f>AVERAGE(C21)/1</f>
        <v>0.93</v>
      </c>
      <c r="G18" s="81">
        <v>7.0000000000000007E-2</v>
      </c>
    </row>
    <row r="19" spans="1:7" ht="30">
      <c r="A19" s="985"/>
      <c r="B19" s="256" t="s">
        <v>1073</v>
      </c>
      <c r="C19" s="249">
        <v>1</v>
      </c>
      <c r="D19" s="34"/>
      <c r="E19" s="258" t="s">
        <v>1095</v>
      </c>
      <c r="F19" s="32">
        <f>AVERAGE(C78)/1</f>
        <v>1</v>
      </c>
      <c r="G19" s="354"/>
    </row>
    <row r="20" spans="1:7">
      <c r="A20" s="985"/>
      <c r="B20" s="258" t="s">
        <v>1103</v>
      </c>
      <c r="C20" s="249">
        <v>1</v>
      </c>
      <c r="D20" s="34"/>
      <c r="E20" s="258" t="s">
        <v>1096</v>
      </c>
      <c r="F20" s="32">
        <f>AVERAGE(C35+C42)/2</f>
        <v>1</v>
      </c>
      <c r="G20" s="354"/>
    </row>
    <row r="21" spans="1:7" ht="24" customHeight="1">
      <c r="A21" s="986"/>
      <c r="B21" s="258" t="s">
        <v>1076</v>
      </c>
      <c r="C21" s="249">
        <v>0.93</v>
      </c>
      <c r="D21" s="34"/>
      <c r="E21" s="268" t="s">
        <v>1097</v>
      </c>
      <c r="F21" s="81">
        <f>AVERAGE(C37+C39)/2</f>
        <v>0.85</v>
      </c>
      <c r="G21" s="81">
        <v>0.15</v>
      </c>
    </row>
    <row r="22" spans="1:7" ht="30" customHeight="1">
      <c r="A22" s="681"/>
      <c r="B22" s="34"/>
      <c r="C22" s="35"/>
      <c r="D22" s="34"/>
      <c r="E22" s="269" t="s">
        <v>338</v>
      </c>
      <c r="F22" s="355" t="s">
        <v>356</v>
      </c>
      <c r="G22" s="825" t="s">
        <v>351</v>
      </c>
    </row>
    <row r="23" spans="1:7" ht="36" customHeight="1">
      <c r="A23" s="984" t="s">
        <v>311</v>
      </c>
      <c r="B23" s="256" t="s">
        <v>1101</v>
      </c>
      <c r="C23" s="249">
        <v>1</v>
      </c>
      <c r="D23" s="227"/>
      <c r="E23" s="669" t="s">
        <v>1082</v>
      </c>
      <c r="F23" s="32">
        <f>AVERAGE(C65+C59+C61+C63)/4</f>
        <v>1</v>
      </c>
      <c r="G23" s="824"/>
    </row>
    <row r="24" spans="1:7" ht="29.25" customHeight="1">
      <c r="A24" s="985"/>
      <c r="B24" s="257" t="s">
        <v>1079</v>
      </c>
      <c r="C24" s="249">
        <v>1</v>
      </c>
      <c r="D24" s="34"/>
      <c r="E24" s="668" t="s">
        <v>1083</v>
      </c>
      <c r="F24" s="32">
        <f>C54</f>
        <v>1</v>
      </c>
      <c r="G24" s="824"/>
    </row>
    <row r="25" spans="1:7">
      <c r="A25" s="985"/>
      <c r="B25" s="257"/>
      <c r="C25" s="249"/>
      <c r="D25" s="34"/>
      <c r="E25" s="28" t="s">
        <v>1084</v>
      </c>
      <c r="F25" s="32">
        <f>AVERAGE(C52+C66)/2</f>
        <v>1</v>
      </c>
      <c r="G25" s="32"/>
    </row>
    <row r="26" spans="1:7" ht="30.75">
      <c r="A26" s="986"/>
      <c r="B26" s="259" t="s">
        <v>1080</v>
      </c>
      <c r="C26" s="249">
        <v>1</v>
      </c>
      <c r="D26" s="34"/>
      <c r="E26" s="269" t="s">
        <v>339</v>
      </c>
      <c r="F26" s="30"/>
      <c r="G26" s="825" t="s">
        <v>351</v>
      </c>
    </row>
    <row r="27" spans="1:7" ht="31.5">
      <c r="A27" s="267"/>
      <c r="B27" s="34"/>
      <c r="C27" s="35"/>
      <c r="D27" s="34"/>
      <c r="E27" s="688" t="s">
        <v>1125</v>
      </c>
      <c r="F27" s="689">
        <f>AVERAGE(C69+C73+C76)/3</f>
        <v>1</v>
      </c>
      <c r="G27" s="826"/>
    </row>
    <row r="28" spans="1:7">
      <c r="A28" s="987" t="s">
        <v>1227</v>
      </c>
      <c r="B28" s="256" t="s">
        <v>1101</v>
      </c>
      <c r="C28" s="872">
        <v>1</v>
      </c>
      <c r="D28" s="34"/>
      <c r="E28" s="257" t="s">
        <v>1088</v>
      </c>
      <c r="F28" s="32">
        <f>AVERAGE(C24+C30+C68+C72+C75)/5</f>
        <v>1</v>
      </c>
      <c r="G28" s="32"/>
    </row>
    <row r="29" spans="1:7" ht="30">
      <c r="A29" s="988"/>
      <c r="B29" s="256" t="s">
        <v>1073</v>
      </c>
      <c r="C29" s="872">
        <v>1</v>
      </c>
      <c r="D29" s="34"/>
      <c r="E29" s="259" t="s">
        <v>1085</v>
      </c>
      <c r="F29" s="32">
        <f>AVERAGE(C57+C70)/2</f>
        <v>1</v>
      </c>
      <c r="G29" s="32"/>
    </row>
    <row r="30" spans="1:7" ht="30">
      <c r="A30" s="988"/>
      <c r="B30" s="257" t="s">
        <v>1079</v>
      </c>
      <c r="C30" s="872">
        <v>1</v>
      </c>
      <c r="D30" s="34"/>
      <c r="E30" s="259" t="s">
        <v>1086</v>
      </c>
      <c r="F30" s="32">
        <f>AVERAGE(C26+C31)/2</f>
        <v>1</v>
      </c>
      <c r="G30" s="824"/>
    </row>
    <row r="31" spans="1:7" ht="30">
      <c r="A31" s="989"/>
      <c r="B31" s="259" t="s">
        <v>1080</v>
      </c>
      <c r="C31" s="872">
        <v>1</v>
      </c>
      <c r="D31" s="34"/>
      <c r="E31" s="259" t="s">
        <v>1087</v>
      </c>
      <c r="F31" s="32">
        <f>AVERAGE(C51)/1</f>
        <v>1</v>
      </c>
      <c r="G31" s="827"/>
    </row>
    <row r="32" spans="1:7">
      <c r="A32" s="267"/>
      <c r="B32" s="34"/>
      <c r="C32" s="35"/>
      <c r="D32" s="34"/>
      <c r="F32" s="675"/>
    </row>
    <row r="33" spans="1:9" ht="17.25">
      <c r="A33" s="781" t="s">
        <v>320</v>
      </c>
      <c r="B33" s="256" t="s">
        <v>1101</v>
      </c>
      <c r="C33" s="249">
        <v>1</v>
      </c>
      <c r="D33" s="34"/>
      <c r="E33" s="685" t="s">
        <v>1122</v>
      </c>
      <c r="F33" s="686">
        <f>AVERAGE(F9:F32)</f>
        <v>0.93634920634920638</v>
      </c>
      <c r="G33" s="828"/>
      <c r="H33" s="676"/>
      <c r="I33" s="677"/>
    </row>
    <row r="34" spans="1:9">
      <c r="A34" s="267"/>
      <c r="B34" s="34"/>
      <c r="C34" s="36"/>
      <c r="D34" s="34"/>
    </row>
    <row r="35" spans="1:9" ht="16.5" customHeight="1">
      <c r="A35" s="782" t="s">
        <v>1253</v>
      </c>
      <c r="B35" s="258" t="s">
        <v>1078</v>
      </c>
      <c r="C35" s="249">
        <v>1</v>
      </c>
      <c r="D35" s="34"/>
    </row>
    <row r="36" spans="1:9">
      <c r="A36" s="267"/>
      <c r="B36" s="34"/>
      <c r="C36" s="36"/>
      <c r="D36" s="34"/>
    </row>
    <row r="37" spans="1:9" ht="29.25" customHeight="1">
      <c r="A37" s="781" t="s">
        <v>1106</v>
      </c>
      <c r="B37" s="33" t="s">
        <v>1015</v>
      </c>
      <c r="C37" s="249">
        <v>0.7</v>
      </c>
      <c r="D37" s="34"/>
    </row>
    <row r="38" spans="1:9">
      <c r="A38" s="267"/>
      <c r="B38" s="34"/>
      <c r="C38" s="36"/>
      <c r="D38" s="34"/>
    </row>
    <row r="39" spans="1:9" ht="30">
      <c r="A39" s="679" t="s">
        <v>1263</v>
      </c>
      <c r="B39" s="33" t="s">
        <v>1015</v>
      </c>
      <c r="C39" s="249">
        <v>1</v>
      </c>
      <c r="D39" s="34"/>
    </row>
    <row r="40" spans="1:9">
      <c r="A40" s="678"/>
      <c r="B40" s="34"/>
      <c r="C40" s="36"/>
      <c r="D40" s="34"/>
    </row>
    <row r="41" spans="1:9" ht="30.75" customHeight="1">
      <c r="A41" s="264" t="s">
        <v>308</v>
      </c>
      <c r="B41" s="263" t="s">
        <v>317</v>
      </c>
      <c r="C41" s="264" t="s">
        <v>309</v>
      </c>
      <c r="D41" s="34"/>
    </row>
    <row r="42" spans="1:9">
      <c r="A42" s="679" t="s">
        <v>1107</v>
      </c>
      <c r="B42" s="258" t="s">
        <v>1078</v>
      </c>
      <c r="C42" s="249">
        <v>1</v>
      </c>
      <c r="D42" s="34"/>
    </row>
    <row r="43" spans="1:9">
      <c r="A43" s="678"/>
      <c r="B43" s="34"/>
      <c r="C43" s="36"/>
      <c r="D43" s="34"/>
    </row>
    <row r="44" spans="1:9" ht="18.75" customHeight="1">
      <c r="A44" s="679" t="s">
        <v>86</v>
      </c>
      <c r="B44" s="33" t="s">
        <v>314</v>
      </c>
      <c r="C44" s="249">
        <v>1</v>
      </c>
      <c r="D44" s="34"/>
    </row>
    <row r="45" spans="1:9">
      <c r="A45" s="680"/>
      <c r="B45" s="256" t="s">
        <v>1008</v>
      </c>
      <c r="C45" s="32"/>
      <c r="D45" s="34"/>
    </row>
    <row r="46" spans="1:9" ht="9.75" customHeight="1">
      <c r="A46" s="678"/>
      <c r="B46" s="34"/>
      <c r="C46" s="36"/>
      <c r="D46" s="34"/>
      <c r="E46" s="174"/>
      <c r="F46" s="174"/>
      <c r="G46" s="324"/>
    </row>
    <row r="47" spans="1:9">
      <c r="A47" s="679" t="s">
        <v>322</v>
      </c>
      <c r="B47" s="256" t="s">
        <v>1008</v>
      </c>
      <c r="C47" s="32">
        <v>0.98</v>
      </c>
      <c r="D47" s="34"/>
    </row>
    <row r="48" spans="1:9" ht="19.5" customHeight="1">
      <c r="A48" s="678"/>
      <c r="B48" s="34"/>
      <c r="C48" s="36"/>
      <c r="D48" s="34"/>
    </row>
    <row r="49" spans="1:8">
      <c r="A49" s="679" t="s">
        <v>324</v>
      </c>
      <c r="B49" s="256" t="s">
        <v>1008</v>
      </c>
      <c r="C49" s="249">
        <v>1</v>
      </c>
      <c r="D49" s="34"/>
    </row>
    <row r="50" spans="1:8">
      <c r="A50" s="678"/>
      <c r="B50" s="34"/>
      <c r="C50" s="34"/>
      <c r="D50" s="34"/>
    </row>
    <row r="51" spans="1:8" ht="18" customHeight="1">
      <c r="A51" s="980" t="s">
        <v>170</v>
      </c>
      <c r="B51" s="259" t="s">
        <v>1081</v>
      </c>
      <c r="C51" s="249">
        <v>1</v>
      </c>
      <c r="D51" s="34"/>
    </row>
    <row r="52" spans="1:8">
      <c r="A52" s="981"/>
      <c r="B52" s="31" t="s">
        <v>326</v>
      </c>
      <c r="C52" s="249">
        <v>1</v>
      </c>
      <c r="D52" s="34"/>
    </row>
    <row r="53" spans="1:8">
      <c r="A53" s="678"/>
      <c r="B53" s="34"/>
      <c r="C53" s="34"/>
      <c r="D53" s="34"/>
    </row>
    <row r="54" spans="1:8" ht="12.75" customHeight="1">
      <c r="A54" s="782" t="s">
        <v>327</v>
      </c>
      <c r="B54" s="31" t="s">
        <v>1224</v>
      </c>
      <c r="C54" s="249">
        <v>1</v>
      </c>
      <c r="D54" s="34"/>
    </row>
    <row r="55" spans="1:8">
      <c r="A55" s="678"/>
      <c r="B55" s="34"/>
      <c r="C55" s="777"/>
      <c r="D55" s="34"/>
    </row>
    <row r="56" spans="1:8" ht="32.25" customHeight="1">
      <c r="A56" s="980" t="s">
        <v>69</v>
      </c>
      <c r="B56" s="256" t="s">
        <v>1073</v>
      </c>
      <c r="C56" s="249">
        <v>1</v>
      </c>
      <c r="D56" s="34"/>
    </row>
    <row r="57" spans="1:8" ht="18" customHeight="1">
      <c r="A57" s="981"/>
      <c r="B57" s="256" t="s">
        <v>312</v>
      </c>
      <c r="C57" s="249">
        <v>1</v>
      </c>
      <c r="D57" s="34"/>
    </row>
    <row r="58" spans="1:8" ht="15" customHeight="1">
      <c r="A58" s="267"/>
      <c r="B58" s="34"/>
      <c r="C58" s="34"/>
      <c r="D58" s="34"/>
    </row>
    <row r="59" spans="1:8" ht="28.5" customHeight="1">
      <c r="A59" s="781" t="s">
        <v>331</v>
      </c>
      <c r="B59" s="28" t="s">
        <v>333</v>
      </c>
      <c r="C59" s="873">
        <v>1</v>
      </c>
      <c r="D59" s="34"/>
      <c r="H59" s="174"/>
    </row>
    <row r="60" spans="1:8">
      <c r="A60" s="267"/>
      <c r="B60" s="830"/>
      <c r="C60" s="34"/>
      <c r="D60" s="34"/>
    </row>
    <row r="61" spans="1:8" ht="30.75" customHeight="1">
      <c r="A61" s="781" t="s">
        <v>655</v>
      </c>
      <c r="B61" s="28" t="s">
        <v>333</v>
      </c>
      <c r="C61" s="249">
        <v>1</v>
      </c>
      <c r="D61" s="34"/>
    </row>
    <row r="62" spans="1:8">
      <c r="A62" s="267"/>
      <c r="B62" s="830"/>
      <c r="C62" s="34"/>
      <c r="D62" s="34"/>
    </row>
    <row r="63" spans="1:8" ht="30">
      <c r="A63" s="781" t="s">
        <v>1064</v>
      </c>
      <c r="B63" s="28" t="s">
        <v>333</v>
      </c>
      <c r="C63" s="249">
        <v>1</v>
      </c>
      <c r="D63" s="34"/>
    </row>
    <row r="64" spans="1:8" ht="15" customHeight="1">
      <c r="A64" s="267"/>
      <c r="B64" s="34"/>
      <c r="C64" s="34"/>
      <c r="D64" s="34"/>
    </row>
    <row r="65" spans="1:4" ht="30">
      <c r="A65" s="980" t="s">
        <v>1252</v>
      </c>
      <c r="B65" s="31" t="s">
        <v>333</v>
      </c>
      <c r="C65" s="249">
        <v>1</v>
      </c>
      <c r="D65" s="34"/>
    </row>
    <row r="66" spans="1:4">
      <c r="A66" s="981"/>
      <c r="B66" s="31" t="s">
        <v>326</v>
      </c>
      <c r="C66" s="249">
        <v>1</v>
      </c>
      <c r="D66" s="34"/>
    </row>
    <row r="67" spans="1:4">
      <c r="A67" s="678"/>
      <c r="B67" s="34"/>
      <c r="C67" s="34"/>
      <c r="D67" s="34"/>
    </row>
    <row r="68" spans="1:4" ht="21" customHeight="1">
      <c r="A68" s="984" t="s">
        <v>328</v>
      </c>
      <c r="B68" s="257" t="s">
        <v>1079</v>
      </c>
      <c r="C68" s="249">
        <v>1</v>
      </c>
      <c r="D68" s="34"/>
    </row>
    <row r="69" spans="1:4" ht="30">
      <c r="A69" s="985"/>
      <c r="B69" s="257" t="s">
        <v>1099</v>
      </c>
      <c r="C69" s="249">
        <v>1</v>
      </c>
      <c r="D69" s="34"/>
    </row>
    <row r="70" spans="1:4">
      <c r="A70" s="986"/>
      <c r="B70" s="33" t="s">
        <v>312</v>
      </c>
      <c r="C70" s="874">
        <v>1</v>
      </c>
      <c r="D70" s="34"/>
    </row>
    <row r="71" spans="1:4">
      <c r="A71" s="678"/>
      <c r="B71" s="34"/>
      <c r="C71" s="34"/>
      <c r="D71" s="34"/>
    </row>
    <row r="72" spans="1:4" ht="16.5" customHeight="1">
      <c r="A72" s="980" t="s">
        <v>354</v>
      </c>
      <c r="B72" s="257" t="s">
        <v>1079</v>
      </c>
      <c r="C72" s="249">
        <v>1</v>
      </c>
      <c r="D72" s="34"/>
    </row>
    <row r="73" spans="1:4" ht="30">
      <c r="A73" s="981"/>
      <c r="B73" s="257" t="s">
        <v>1099</v>
      </c>
      <c r="C73" s="249">
        <v>1</v>
      </c>
      <c r="D73" s="34"/>
    </row>
    <row r="74" spans="1:4">
      <c r="A74" s="678"/>
      <c r="B74" s="34"/>
      <c r="C74" s="34"/>
      <c r="D74" s="34"/>
    </row>
    <row r="75" spans="1:4" ht="14.25" customHeight="1">
      <c r="A75" s="980" t="s">
        <v>329</v>
      </c>
      <c r="B75" s="257" t="s">
        <v>1079</v>
      </c>
      <c r="C75" s="249">
        <v>1</v>
      </c>
      <c r="D75" s="34"/>
    </row>
    <row r="76" spans="1:4" ht="28.5" customHeight="1">
      <c r="A76" s="981"/>
      <c r="B76" s="257" t="s">
        <v>1099</v>
      </c>
      <c r="C76" s="249">
        <v>1</v>
      </c>
      <c r="D76" s="34"/>
    </row>
    <row r="77" spans="1:4">
      <c r="A77" s="670"/>
      <c r="B77" s="156"/>
      <c r="C77" s="35"/>
      <c r="D77" s="34"/>
    </row>
    <row r="78" spans="1:4">
      <c r="A78" s="781" t="s">
        <v>543</v>
      </c>
      <c r="B78" s="258" t="s">
        <v>1077</v>
      </c>
      <c r="C78" s="249">
        <v>1</v>
      </c>
      <c r="D78" s="34"/>
    </row>
    <row r="79" spans="1:4" ht="31.5" customHeight="1">
      <c r="A79" s="264" t="s">
        <v>308</v>
      </c>
      <c r="B79" s="263" t="s">
        <v>317</v>
      </c>
      <c r="C79" s="264" t="s">
        <v>309</v>
      </c>
      <c r="D79" s="34"/>
    </row>
    <row r="80" spans="1:4" ht="31.5" customHeight="1">
      <c r="A80" s="978" t="s">
        <v>544</v>
      </c>
      <c r="B80" s="255" t="s">
        <v>314</v>
      </c>
      <c r="C80" s="874">
        <v>0.97</v>
      </c>
      <c r="D80" s="34"/>
    </row>
    <row r="81" spans="1:4" ht="19.5" customHeight="1">
      <c r="A81" s="979"/>
      <c r="B81" s="256" t="s">
        <v>1008</v>
      </c>
      <c r="C81" s="249">
        <v>0.99</v>
      </c>
      <c r="D81" s="34"/>
    </row>
    <row r="82" spans="1:4" ht="15.75" customHeight="1">
      <c r="A82" s="267"/>
      <c r="B82" s="34"/>
      <c r="C82" s="777"/>
      <c r="D82" s="34"/>
    </row>
    <row r="83" spans="1:4">
      <c r="A83" s="781" t="s">
        <v>483</v>
      </c>
      <c r="B83" s="256" t="s">
        <v>1008</v>
      </c>
      <c r="C83" s="874">
        <v>1</v>
      </c>
      <c r="D83" s="34"/>
    </row>
    <row r="84" spans="1:4">
      <c r="A84" s="267"/>
      <c r="B84" s="34"/>
      <c r="C84" s="34"/>
      <c r="D84" s="34"/>
    </row>
    <row r="85" spans="1:4" ht="30">
      <c r="A85" s="781" t="s">
        <v>484</v>
      </c>
      <c r="B85" s="256" t="s">
        <v>1101</v>
      </c>
      <c r="C85" s="874">
        <v>1</v>
      </c>
      <c r="D85" s="34"/>
    </row>
    <row r="86" spans="1:4">
      <c r="A86" s="267"/>
      <c r="B86" s="152"/>
      <c r="C86" s="153"/>
      <c r="D86" s="34"/>
    </row>
    <row r="87" spans="1:4" ht="30">
      <c r="A87" s="781" t="s">
        <v>1223</v>
      </c>
      <c r="B87" s="257" t="s">
        <v>1099</v>
      </c>
      <c r="C87" s="874">
        <v>1</v>
      </c>
      <c r="D87" s="34"/>
    </row>
    <row r="88" spans="1:4">
      <c r="A88" s="267"/>
      <c r="B88" s="152"/>
      <c r="C88" s="153"/>
      <c r="D88" s="34"/>
    </row>
    <row r="89" spans="1:4">
      <c r="A89" s="829" t="s">
        <v>642</v>
      </c>
      <c r="B89" s="258" t="s">
        <v>1103</v>
      </c>
      <c r="C89" s="888">
        <v>0</v>
      </c>
      <c r="D89" s="34"/>
    </row>
    <row r="90" spans="1:4">
      <c r="A90" s="267"/>
      <c r="B90" s="152"/>
      <c r="C90" s="153"/>
      <c r="D90" s="34"/>
    </row>
    <row r="91" spans="1:4">
      <c r="A91" s="781" t="s">
        <v>709</v>
      </c>
      <c r="B91" s="256" t="s">
        <v>1101</v>
      </c>
      <c r="C91" s="888">
        <v>0</v>
      </c>
      <c r="D91" s="34"/>
    </row>
    <row r="92" spans="1:4" ht="15.75">
      <c r="A92" s="671"/>
      <c r="B92" s="152"/>
      <c r="C92" s="153"/>
      <c r="D92" s="34"/>
    </row>
    <row r="94" spans="1:4" ht="31.5" customHeight="1">
      <c r="A94" s="976" t="s">
        <v>342</v>
      </c>
      <c r="B94" s="976"/>
    </row>
    <row r="95" spans="1:4" ht="13.5" customHeight="1">
      <c r="A95" s="977" t="s">
        <v>545</v>
      </c>
      <c r="B95" s="977"/>
    </row>
    <row r="96" spans="1:4" ht="31.5">
      <c r="A96" s="673" t="s">
        <v>1249</v>
      </c>
    </row>
    <row r="97" spans="1:1" ht="15.75">
      <c r="A97" s="674"/>
    </row>
    <row r="99" spans="1:1" ht="15.75" customHeight="1"/>
  </sheetData>
  <mergeCells count="16">
    <mergeCell ref="A5:G5"/>
    <mergeCell ref="A6:G6"/>
    <mergeCell ref="A7:G7"/>
    <mergeCell ref="A65:A66"/>
    <mergeCell ref="A68:A70"/>
    <mergeCell ref="A28:A31"/>
    <mergeCell ref="A18:A21"/>
    <mergeCell ref="A23:A26"/>
    <mergeCell ref="A9:A16"/>
    <mergeCell ref="A51:A52"/>
    <mergeCell ref="A56:A57"/>
    <mergeCell ref="A94:B94"/>
    <mergeCell ref="A95:B95"/>
    <mergeCell ref="A80:A81"/>
    <mergeCell ref="A72:A73"/>
    <mergeCell ref="A75:A76"/>
  </mergeCells>
  <pageMargins left="0.70866141732283472" right="0.70866141732283472" top="0.74803149606299213" bottom="0.74803149606299213" header="0.31496062992125984" footer="0.31496062992125984"/>
  <pageSetup paperSize="5" scale="59" fitToHeight="0" orientation="landscape" r:id="rId1"/>
  <rowBreaks count="1" manualBreakCount="1">
    <brk id="40" max="6"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B7AD3-7227-4981-A402-88045460DEF9}">
  <dimension ref="A1:S28"/>
  <sheetViews>
    <sheetView topLeftCell="A15" zoomScale="70" zoomScaleNormal="70" workbookViewId="0">
      <selection activeCell="O17" sqref="O17:O21"/>
    </sheetView>
  </sheetViews>
  <sheetFormatPr baseColWidth="10" defaultColWidth="11.42578125" defaultRowHeight="15"/>
  <cols>
    <col min="1" max="1" width="7.5703125" customWidth="1"/>
    <col min="2" max="2" width="22.7109375" customWidth="1"/>
    <col min="3" max="3" width="40.7109375" customWidth="1"/>
    <col min="4" max="4" width="41.140625" customWidth="1"/>
    <col min="7" max="7" width="11.42578125" style="870"/>
    <col min="9" max="9" width="42.7109375" customWidth="1"/>
    <col min="10" max="10" width="24.7109375" customWidth="1"/>
    <col min="11" max="11" width="15.85546875" customWidth="1"/>
    <col min="13" max="13" width="11.42578125" style="870"/>
    <col min="16" max="16" width="18.7109375" style="870" customWidth="1"/>
    <col min="17" max="17" width="23.85546875" style="722" customWidth="1"/>
    <col min="18" max="18" width="22.140625" customWidth="1"/>
    <col min="19" max="19" width="21.42578125" customWidth="1"/>
  </cols>
  <sheetData>
    <row r="1" spans="1:19">
      <c r="A1" s="121"/>
      <c r="B1" s="121"/>
      <c r="C1" s="121"/>
      <c r="D1" s="121"/>
      <c r="E1" s="223"/>
      <c r="F1" s="223"/>
      <c r="G1" s="299"/>
      <c r="H1" s="223"/>
      <c r="I1" s="121"/>
      <c r="J1" s="121"/>
      <c r="K1" s="121"/>
      <c r="L1" s="121"/>
      <c r="M1" s="299"/>
      <c r="N1" s="121"/>
      <c r="O1" s="121"/>
      <c r="P1" s="299"/>
      <c r="Q1" s="718"/>
      <c r="R1" s="121"/>
      <c r="S1" s="121"/>
    </row>
    <row r="2" spans="1:19" ht="15.75" thickBot="1">
      <c r="A2" s="121"/>
      <c r="B2" s="121"/>
      <c r="C2" s="121"/>
      <c r="D2" s="121"/>
      <c r="E2" s="223"/>
      <c r="F2" s="223"/>
      <c r="G2" s="299"/>
      <c r="H2" s="223"/>
      <c r="I2" s="121"/>
      <c r="J2" s="121"/>
      <c r="K2" s="121"/>
      <c r="L2" s="121"/>
      <c r="M2" s="299"/>
      <c r="N2" s="121"/>
      <c r="O2" s="121"/>
      <c r="P2" s="299"/>
      <c r="Q2" s="718"/>
      <c r="R2" s="121"/>
      <c r="S2" s="121"/>
    </row>
    <row r="3" spans="1:19" ht="16.5" thickBot="1">
      <c r="A3" s="1143"/>
      <c r="B3" s="1144"/>
      <c r="C3" s="1144"/>
      <c r="D3" s="1145"/>
      <c r="E3" s="1491" t="s">
        <v>18</v>
      </c>
      <c r="F3" s="1492"/>
      <c r="G3" s="1492"/>
      <c r="H3" s="1492"/>
      <c r="I3" s="1492"/>
      <c r="J3" s="1492"/>
      <c r="K3" s="1492"/>
      <c r="L3" s="1493"/>
      <c r="M3" s="1155" t="s">
        <v>708</v>
      </c>
      <c r="N3" s="1156"/>
      <c r="O3" s="1156"/>
      <c r="P3" s="1156"/>
      <c r="Q3" s="1156"/>
      <c r="R3" s="1156"/>
      <c r="S3" s="1429"/>
    </row>
    <row r="4" spans="1:19" ht="16.5" thickBot="1">
      <c r="A4" s="1146"/>
      <c r="B4" s="1147"/>
      <c r="C4" s="1147"/>
      <c r="D4" s="1148"/>
      <c r="E4" s="1430" t="s">
        <v>17</v>
      </c>
      <c r="F4" s="1431"/>
      <c r="G4" s="1431"/>
      <c r="H4" s="1431"/>
      <c r="I4" s="1431"/>
      <c r="J4" s="1431"/>
      <c r="K4" s="1431"/>
      <c r="L4" s="1432"/>
      <c r="M4" s="1163" t="s">
        <v>863</v>
      </c>
      <c r="N4" s="1164"/>
      <c r="O4" s="1164"/>
      <c r="P4" s="1164"/>
      <c r="Q4" s="1164"/>
      <c r="R4" s="1164"/>
      <c r="S4" s="1436"/>
    </row>
    <row r="5" spans="1:19" ht="16.5" thickBot="1">
      <c r="A5" s="1149"/>
      <c r="B5" s="1150"/>
      <c r="C5" s="1150"/>
      <c r="D5" s="1151"/>
      <c r="E5" s="1433"/>
      <c r="F5" s="1434"/>
      <c r="G5" s="1434"/>
      <c r="H5" s="1434"/>
      <c r="I5" s="1434"/>
      <c r="J5" s="1434"/>
      <c r="K5" s="1434"/>
      <c r="L5" s="1435"/>
      <c r="M5" s="1165" t="s">
        <v>8</v>
      </c>
      <c r="N5" s="1166"/>
      <c r="O5" s="1166"/>
      <c r="P5" s="1166"/>
      <c r="Q5" s="1166"/>
      <c r="R5" s="1166"/>
      <c r="S5" s="1437"/>
    </row>
    <row r="6" spans="1:19" ht="15.75" thickBot="1">
      <c r="A6" s="121"/>
      <c r="B6" s="121"/>
      <c r="C6" s="121"/>
      <c r="D6" s="121"/>
      <c r="E6" s="223"/>
      <c r="F6" s="223"/>
      <c r="G6" s="299"/>
      <c r="H6" s="223"/>
      <c r="I6" s="122"/>
      <c r="J6" s="122"/>
      <c r="K6" s="123"/>
      <c r="L6" s="123"/>
      <c r="M6" s="231"/>
      <c r="N6" s="123"/>
      <c r="O6" s="123"/>
      <c r="P6" s="231"/>
      <c r="Q6" s="877"/>
      <c r="R6" s="123"/>
      <c r="S6" s="123"/>
    </row>
    <row r="7" spans="1:19" ht="15.75" thickBot="1">
      <c r="A7" s="1419" t="s">
        <v>10</v>
      </c>
      <c r="B7" s="1487"/>
      <c r="C7" s="1420"/>
      <c r="D7" s="1421"/>
      <c r="E7" s="1488" t="s">
        <v>1264</v>
      </c>
      <c r="F7" s="1489"/>
      <c r="G7" s="1489"/>
      <c r="H7" s="1489"/>
      <c r="I7" s="1489"/>
      <c r="J7" s="1489"/>
      <c r="K7" s="1489"/>
      <c r="L7" s="1490"/>
      <c r="M7" s="231"/>
      <c r="N7" s="123"/>
      <c r="O7" s="123"/>
      <c r="P7" s="231"/>
      <c r="Q7" s="877"/>
      <c r="R7" s="123"/>
      <c r="S7" s="123"/>
    </row>
    <row r="8" spans="1:19" ht="15.75" thickBot="1">
      <c r="A8" s="1419" t="s">
        <v>25</v>
      </c>
      <c r="B8" s="1487"/>
      <c r="C8" s="1420"/>
      <c r="D8" s="1421"/>
      <c r="E8" s="1016">
        <v>2025</v>
      </c>
      <c r="F8" s="1017"/>
      <c r="G8" s="1017"/>
      <c r="H8" s="1017"/>
      <c r="I8" s="1017"/>
      <c r="J8" s="1017"/>
      <c r="K8" s="1017"/>
      <c r="L8" s="1018"/>
      <c r="M8" s="231"/>
      <c r="N8" s="123"/>
      <c r="O8" s="123"/>
      <c r="P8" s="231"/>
      <c r="Q8" s="877"/>
      <c r="R8" s="123"/>
      <c r="S8" s="123"/>
    </row>
    <row r="9" spans="1:19" ht="15.75" thickBot="1">
      <c r="A9" s="1419" t="s">
        <v>6</v>
      </c>
      <c r="B9" s="1487"/>
      <c r="C9" s="1420"/>
      <c r="D9" s="1421"/>
      <c r="E9" s="1016" t="s">
        <v>712</v>
      </c>
      <c r="F9" s="1017"/>
      <c r="G9" s="1017"/>
      <c r="H9" s="1017"/>
      <c r="I9" s="1017"/>
      <c r="J9" s="1017"/>
      <c r="K9" s="1017"/>
      <c r="L9" s="1018"/>
      <c r="M9" s="231"/>
      <c r="N9" s="123"/>
      <c r="O9" s="123"/>
      <c r="P9" s="231"/>
      <c r="Q9" s="877"/>
      <c r="R9" s="123"/>
      <c r="S9" s="123"/>
    </row>
    <row r="10" spans="1:19" ht="15.75" thickBot="1">
      <c r="A10" s="1425" t="s">
        <v>7</v>
      </c>
      <c r="B10" s="1486"/>
      <c r="C10" s="1426"/>
      <c r="D10" s="1427"/>
      <c r="E10" s="1016" t="s">
        <v>1231</v>
      </c>
      <c r="F10" s="1017"/>
      <c r="G10" s="1017"/>
      <c r="H10" s="1017"/>
      <c r="I10" s="1017"/>
      <c r="J10" s="1017"/>
      <c r="K10" s="1017"/>
      <c r="L10" s="1018"/>
      <c r="M10" s="231"/>
      <c r="N10" s="123"/>
      <c r="O10" s="123"/>
      <c r="P10" s="231"/>
      <c r="Q10" s="877"/>
      <c r="R10" s="123"/>
      <c r="S10" s="123"/>
    </row>
    <row r="11" spans="1:19" ht="15.75" thickBot="1">
      <c r="A11" s="124"/>
      <c r="B11" s="124"/>
      <c r="C11" s="124"/>
      <c r="D11" s="124"/>
      <c r="E11" s="224"/>
      <c r="F11" s="224"/>
      <c r="G11" s="875"/>
      <c r="H11" s="242"/>
      <c r="I11" s="122"/>
      <c r="J11" s="122"/>
      <c r="K11" s="122"/>
      <c r="L11" s="122"/>
      <c r="M11" s="231"/>
      <c r="N11" s="123"/>
      <c r="O11" s="123"/>
      <c r="P11" s="231"/>
      <c r="Q11" s="877"/>
      <c r="R11" s="123"/>
      <c r="S11" s="123"/>
    </row>
    <row r="12" spans="1:19" ht="32.25" thickBot="1">
      <c r="A12" s="1172" t="s">
        <v>9</v>
      </c>
      <c r="B12" s="1173"/>
      <c r="C12" s="1173"/>
      <c r="D12" s="1173"/>
      <c r="E12" s="1173"/>
      <c r="F12" s="1173"/>
      <c r="G12" s="1173"/>
      <c r="H12" s="1173"/>
      <c r="I12" s="1173"/>
      <c r="J12" s="1173"/>
      <c r="K12" s="1173"/>
      <c r="L12" s="1173"/>
      <c r="M12" s="1173"/>
      <c r="N12" s="1173"/>
      <c r="O12" s="1173"/>
      <c r="P12" s="1173"/>
      <c r="Q12" s="1173"/>
      <c r="R12" s="1173"/>
      <c r="S12" s="1174"/>
    </row>
    <row r="13" spans="1:19" ht="16.5" thickBot="1">
      <c r="A13" s="125"/>
      <c r="B13" s="126"/>
      <c r="C13" s="126"/>
      <c r="D13" s="126"/>
      <c r="E13" s="225"/>
      <c r="F13" s="225"/>
      <c r="G13" s="225"/>
      <c r="H13" s="225"/>
      <c r="I13" s="126"/>
      <c r="J13" s="126"/>
      <c r="K13" s="126"/>
      <c r="L13" s="126"/>
      <c r="M13" s="225"/>
      <c r="N13" s="126"/>
      <c r="O13" s="126"/>
      <c r="P13" s="225"/>
      <c r="Q13" s="720"/>
      <c r="R13" s="126"/>
      <c r="S13" s="127"/>
    </row>
    <row r="14" spans="1:19" ht="27" thickBot="1">
      <c r="A14" s="1175" t="s">
        <v>16</v>
      </c>
      <c r="B14" s="1176"/>
      <c r="C14" s="1176"/>
      <c r="D14" s="1176"/>
      <c r="E14" s="1176"/>
      <c r="F14" s="1176"/>
      <c r="G14" s="1176"/>
      <c r="H14" s="1176"/>
      <c r="I14" s="1176"/>
      <c r="J14" s="1176"/>
      <c r="K14" s="1177"/>
      <c r="L14" s="1178" t="s">
        <v>1</v>
      </c>
      <c r="M14" s="1178"/>
      <c r="N14" s="1178"/>
      <c r="O14" s="1178"/>
      <c r="P14" s="1178"/>
      <c r="Q14" s="1178"/>
      <c r="R14" s="1178"/>
      <c r="S14" s="1179"/>
    </row>
    <row r="15" spans="1:19" ht="32.25" customHeight="1" thickBot="1">
      <c r="A15" s="1167" t="s">
        <v>27</v>
      </c>
      <c r="B15" s="1297" t="s">
        <v>253</v>
      </c>
      <c r="C15" s="1414" t="s">
        <v>26</v>
      </c>
      <c r="D15" s="1414" t="s">
        <v>19</v>
      </c>
      <c r="E15" s="1416" t="s">
        <v>11</v>
      </c>
      <c r="F15" s="1417"/>
      <c r="G15" s="1417"/>
      <c r="H15" s="1418"/>
      <c r="I15" s="1463" t="s">
        <v>20</v>
      </c>
      <c r="J15" s="1465" t="s">
        <v>21</v>
      </c>
      <c r="K15" s="1465" t="s">
        <v>2</v>
      </c>
      <c r="L15" s="1467" t="s">
        <v>22</v>
      </c>
      <c r="M15" s="1411" t="s">
        <v>3</v>
      </c>
      <c r="N15" s="1412"/>
      <c r="O15" s="1412"/>
      <c r="P15" s="1469" t="s">
        <v>4</v>
      </c>
      <c r="Q15" s="1404" t="s">
        <v>5</v>
      </c>
      <c r="R15" s="241" t="s">
        <v>29</v>
      </c>
      <c r="S15" s="1461" t="s">
        <v>0</v>
      </c>
    </row>
    <row r="16" spans="1:19" ht="33" customHeight="1" thickBot="1">
      <c r="A16" s="1471"/>
      <c r="B16" s="1298"/>
      <c r="C16" s="1472"/>
      <c r="D16" s="1472"/>
      <c r="E16" s="198" t="s">
        <v>12</v>
      </c>
      <c r="F16" s="230" t="s">
        <v>13</v>
      </c>
      <c r="G16" s="230" t="s">
        <v>14</v>
      </c>
      <c r="H16" s="230" t="s">
        <v>15</v>
      </c>
      <c r="I16" s="1464"/>
      <c r="J16" s="1466"/>
      <c r="K16" s="1466"/>
      <c r="L16" s="1468"/>
      <c r="M16" s="243" t="s">
        <v>30</v>
      </c>
      <c r="N16" s="243" t="s">
        <v>28</v>
      </c>
      <c r="O16" s="243" t="s">
        <v>31</v>
      </c>
      <c r="P16" s="1470"/>
      <c r="Q16" s="1444"/>
      <c r="R16" s="244"/>
      <c r="S16" s="1462"/>
    </row>
    <row r="17" spans="1:19" ht="31.5">
      <c r="A17" s="1294">
        <v>1</v>
      </c>
      <c r="B17" s="1481" t="s">
        <v>840</v>
      </c>
      <c r="C17" s="1484" t="s">
        <v>883</v>
      </c>
      <c r="D17" s="863" t="s">
        <v>1241</v>
      </c>
      <c r="E17" s="1473">
        <v>475</v>
      </c>
      <c r="F17" s="1476">
        <v>529</v>
      </c>
      <c r="G17" s="1473">
        <v>603</v>
      </c>
      <c r="H17" s="1473"/>
      <c r="I17" s="1445" t="s">
        <v>884</v>
      </c>
      <c r="J17" s="1453">
        <v>0</v>
      </c>
      <c r="K17" s="1453">
        <v>0</v>
      </c>
      <c r="L17" s="1451">
        <v>1</v>
      </c>
      <c r="M17" s="1449">
        <v>0</v>
      </c>
      <c r="N17" s="1447">
        <v>100</v>
      </c>
      <c r="O17" s="1093" t="str">
        <f>IF(N17&lt;=U$16,"T",IF(N17&lt;$Z$16,"R",IF(N17&gt;=$Z$16,"P")))</f>
        <v>P</v>
      </c>
      <c r="P17" s="1138">
        <v>1</v>
      </c>
      <c r="Q17" s="1534" t="s">
        <v>885</v>
      </c>
      <c r="R17" s="1440" t="s">
        <v>886</v>
      </c>
      <c r="S17" s="1525" t="s">
        <v>854</v>
      </c>
    </row>
    <row r="18" spans="1:19" ht="15.75">
      <c r="A18" s="1295"/>
      <c r="B18" s="1482"/>
      <c r="C18" s="1485"/>
      <c r="D18" s="862" t="s">
        <v>1242</v>
      </c>
      <c r="E18" s="1474"/>
      <c r="F18" s="1477"/>
      <c r="G18" s="1474"/>
      <c r="H18" s="1474"/>
      <c r="I18" s="1446"/>
      <c r="J18" s="1454"/>
      <c r="K18" s="1454"/>
      <c r="L18" s="1452"/>
      <c r="M18" s="1450"/>
      <c r="N18" s="1448"/>
      <c r="O18" s="1077"/>
      <c r="P18" s="1513"/>
      <c r="Q18" s="1535"/>
      <c r="R18" s="1441"/>
      <c r="S18" s="1526"/>
    </row>
    <row r="19" spans="1:19" ht="31.5">
      <c r="A19" s="1295"/>
      <c r="B19" s="1482"/>
      <c r="C19" s="1485"/>
      <c r="D19" s="862" t="s">
        <v>1243</v>
      </c>
      <c r="E19" s="1474"/>
      <c r="F19" s="1477"/>
      <c r="G19" s="1474"/>
      <c r="H19" s="1474"/>
      <c r="I19" s="1446"/>
      <c r="J19" s="1454"/>
      <c r="K19" s="1454"/>
      <c r="L19" s="1452"/>
      <c r="M19" s="1450"/>
      <c r="N19" s="1448"/>
      <c r="O19" s="1077"/>
      <c r="P19" s="1513"/>
      <c r="Q19" s="1535"/>
      <c r="R19" s="1441"/>
      <c r="S19" s="1526"/>
    </row>
    <row r="20" spans="1:19" ht="15.75">
      <c r="A20" s="1295"/>
      <c r="B20" s="1482"/>
      <c r="C20" s="1485"/>
      <c r="D20" s="862" t="s">
        <v>1244</v>
      </c>
      <c r="E20" s="1474"/>
      <c r="F20" s="1477"/>
      <c r="G20" s="1474"/>
      <c r="H20" s="1474"/>
      <c r="I20" s="1446"/>
      <c r="J20" s="1454"/>
      <c r="K20" s="1454"/>
      <c r="L20" s="1452"/>
      <c r="M20" s="1450"/>
      <c r="N20" s="1448"/>
      <c r="O20" s="1077"/>
      <c r="P20" s="1513"/>
      <c r="Q20" s="1535"/>
      <c r="R20" s="1441"/>
      <c r="S20" s="1526"/>
    </row>
    <row r="21" spans="1:19" ht="15.75">
      <c r="A21" s="1295"/>
      <c r="B21" s="1482"/>
      <c r="C21" s="1485"/>
      <c r="D21" s="862" t="s">
        <v>1245</v>
      </c>
      <c r="E21" s="1475"/>
      <c r="F21" s="1478"/>
      <c r="G21" s="1475"/>
      <c r="H21" s="1475"/>
      <c r="I21" s="1446"/>
      <c r="J21" s="1454"/>
      <c r="K21" s="1454"/>
      <c r="L21" s="1452"/>
      <c r="M21" s="1450"/>
      <c r="N21" s="1448"/>
      <c r="O21" s="1077"/>
      <c r="P21" s="1514"/>
      <c r="Q21" s="1535"/>
      <c r="R21" s="1441"/>
      <c r="S21" s="1527"/>
    </row>
    <row r="22" spans="1:19" ht="90">
      <c r="A22" s="1295"/>
      <c r="B22" s="1482"/>
      <c r="C22" s="860" t="s">
        <v>1254</v>
      </c>
      <c r="D22" s="858"/>
      <c r="E22" s="466"/>
      <c r="F22" s="466"/>
      <c r="G22" s="973"/>
      <c r="H22" s="466"/>
      <c r="I22" s="883" t="s">
        <v>1256</v>
      </c>
      <c r="J22" s="871">
        <v>0</v>
      </c>
      <c r="K22" s="871">
        <v>0</v>
      </c>
      <c r="L22" s="861">
        <v>1</v>
      </c>
      <c r="M22" s="876">
        <v>0</v>
      </c>
      <c r="N22" s="975">
        <v>1</v>
      </c>
      <c r="O22" s="438" t="str">
        <f t="shared" ref="O22:O26" si="0">IF(N22&lt;=U$16,"T",IF(N22&lt;$Z$16,"R",IF(N22&gt;=$Z$16,"P")))</f>
        <v>P</v>
      </c>
      <c r="P22" s="471">
        <v>0.95</v>
      </c>
      <c r="Q22" s="882" t="s">
        <v>1259</v>
      </c>
      <c r="R22" s="974" t="s">
        <v>853</v>
      </c>
      <c r="S22" s="864"/>
    </row>
    <row r="23" spans="1:19" ht="78.75">
      <c r="A23" s="1295"/>
      <c r="B23" s="1482"/>
      <c r="C23" s="860" t="s">
        <v>1232</v>
      </c>
      <c r="D23" s="858" t="s">
        <v>1234</v>
      </c>
      <c r="E23" s="466"/>
      <c r="F23" s="466"/>
      <c r="G23" s="973">
        <v>1</v>
      </c>
      <c r="H23" s="466"/>
      <c r="I23" s="883" t="s">
        <v>1255</v>
      </c>
      <c r="J23" s="871">
        <v>0</v>
      </c>
      <c r="K23" s="871">
        <v>0</v>
      </c>
      <c r="L23" s="861">
        <v>1</v>
      </c>
      <c r="M23" s="876">
        <v>0</v>
      </c>
      <c r="N23" s="975">
        <v>1</v>
      </c>
      <c r="O23" s="438" t="str">
        <f t="shared" si="0"/>
        <v>P</v>
      </c>
      <c r="P23" s="471">
        <v>1</v>
      </c>
      <c r="Q23" s="882" t="s">
        <v>1260</v>
      </c>
      <c r="R23" s="974" t="s">
        <v>853</v>
      </c>
      <c r="S23" s="864"/>
    </row>
    <row r="24" spans="1:19" ht="47.25">
      <c r="A24" s="1295"/>
      <c r="B24" s="1482"/>
      <c r="C24" s="1438" t="s">
        <v>1233</v>
      </c>
      <c r="D24" s="858" t="s">
        <v>1235</v>
      </c>
      <c r="E24" s="1455"/>
      <c r="F24" s="1455"/>
      <c r="G24" s="1458">
        <v>1</v>
      </c>
      <c r="H24" s="1455"/>
      <c r="I24" s="1442" t="s">
        <v>1257</v>
      </c>
      <c r="J24" s="1499">
        <v>0</v>
      </c>
      <c r="K24" s="1499">
        <v>0</v>
      </c>
      <c r="L24" s="1503">
        <v>1</v>
      </c>
      <c r="M24" s="1496">
        <v>0</v>
      </c>
      <c r="N24" s="1509">
        <v>1</v>
      </c>
      <c r="O24" s="1132" t="str">
        <f t="shared" si="0"/>
        <v>P</v>
      </c>
      <c r="P24" s="1515">
        <v>1</v>
      </c>
      <c r="Q24" s="1519" t="s">
        <v>1261</v>
      </c>
      <c r="R24" s="1528" t="s">
        <v>853</v>
      </c>
      <c r="S24" s="1530"/>
    </row>
    <row r="25" spans="1:19" ht="94.5">
      <c r="A25" s="1295"/>
      <c r="B25" s="1482"/>
      <c r="C25" s="1438"/>
      <c r="D25" s="859" t="s">
        <v>1236</v>
      </c>
      <c r="E25" s="1479"/>
      <c r="F25" s="1479"/>
      <c r="G25" s="1480"/>
      <c r="H25" s="1479"/>
      <c r="I25" s="1443"/>
      <c r="J25" s="1502"/>
      <c r="K25" s="1502"/>
      <c r="L25" s="1504"/>
      <c r="M25" s="1508"/>
      <c r="N25" s="1510"/>
      <c r="O25" s="1133"/>
      <c r="P25" s="1516"/>
      <c r="Q25" s="1524"/>
      <c r="R25" s="1529"/>
      <c r="S25" s="1533"/>
    </row>
    <row r="26" spans="1:19" ht="31.5">
      <c r="A26" s="1295"/>
      <c r="B26" s="1482"/>
      <c r="C26" s="1438" t="s">
        <v>1237</v>
      </c>
      <c r="D26" s="858" t="s">
        <v>1238</v>
      </c>
      <c r="E26" s="1455"/>
      <c r="F26" s="1455"/>
      <c r="G26" s="1458">
        <v>1</v>
      </c>
      <c r="H26" s="1455"/>
      <c r="I26" s="1442" t="s">
        <v>1258</v>
      </c>
      <c r="J26" s="1499">
        <v>708000</v>
      </c>
      <c r="K26" s="1496">
        <v>708000</v>
      </c>
      <c r="L26" s="1505">
        <v>1</v>
      </c>
      <c r="M26" s="1496">
        <v>0</v>
      </c>
      <c r="N26" s="1509">
        <v>1</v>
      </c>
      <c r="O26" s="1132" t="str">
        <f t="shared" si="0"/>
        <v>P</v>
      </c>
      <c r="P26" s="1515">
        <v>1</v>
      </c>
      <c r="Q26" s="1519" t="s">
        <v>1262</v>
      </c>
      <c r="R26" s="1536" t="s">
        <v>853</v>
      </c>
      <c r="S26" s="1530"/>
    </row>
    <row r="27" spans="1:19" ht="31.5">
      <c r="A27" s="1295"/>
      <c r="B27" s="1482"/>
      <c r="C27" s="1438"/>
      <c r="D27" s="858" t="s">
        <v>1239</v>
      </c>
      <c r="E27" s="1456"/>
      <c r="F27" s="1456"/>
      <c r="G27" s="1459"/>
      <c r="H27" s="1456"/>
      <c r="I27" s="1494"/>
      <c r="J27" s="1500"/>
      <c r="K27" s="1497"/>
      <c r="L27" s="1506"/>
      <c r="M27" s="1497"/>
      <c r="N27" s="1517"/>
      <c r="O27" s="1511"/>
      <c r="P27" s="1522"/>
      <c r="Q27" s="1520"/>
      <c r="R27" s="1536"/>
      <c r="S27" s="1531"/>
    </row>
    <row r="28" spans="1:19" ht="32.25" thickBot="1">
      <c r="A28" s="1296"/>
      <c r="B28" s="1483"/>
      <c r="C28" s="1439"/>
      <c r="D28" s="865" t="s">
        <v>1240</v>
      </c>
      <c r="E28" s="1457"/>
      <c r="F28" s="1457"/>
      <c r="G28" s="1460"/>
      <c r="H28" s="1457"/>
      <c r="I28" s="1495"/>
      <c r="J28" s="1501"/>
      <c r="K28" s="1498"/>
      <c r="L28" s="1507"/>
      <c r="M28" s="1498"/>
      <c r="N28" s="1518"/>
      <c r="O28" s="1512"/>
      <c r="P28" s="1523"/>
      <c r="Q28" s="1521"/>
      <c r="R28" s="1537"/>
      <c r="S28" s="1532"/>
    </row>
  </sheetData>
  <mergeCells count="80">
    <mergeCell ref="Q26:Q28"/>
    <mergeCell ref="P26:P28"/>
    <mergeCell ref="Q24:Q25"/>
    <mergeCell ref="S17:S21"/>
    <mergeCell ref="R24:R25"/>
    <mergeCell ref="S26:S28"/>
    <mergeCell ref="S24:S25"/>
    <mergeCell ref="Q17:Q21"/>
    <mergeCell ref="R26:R28"/>
    <mergeCell ref="M24:M25"/>
    <mergeCell ref="N24:N25"/>
    <mergeCell ref="O24:O25"/>
    <mergeCell ref="O26:O28"/>
    <mergeCell ref="P17:P21"/>
    <mergeCell ref="P24:P25"/>
    <mergeCell ref="M26:M28"/>
    <mergeCell ref="N26:N28"/>
    <mergeCell ref="I26:I28"/>
    <mergeCell ref="K26:K28"/>
    <mergeCell ref="J26:J28"/>
    <mergeCell ref="J24:J25"/>
    <mergeCell ref="L24:L25"/>
    <mergeCell ref="K24:K25"/>
    <mergeCell ref="L26:L28"/>
    <mergeCell ref="A3:D5"/>
    <mergeCell ref="E3:L3"/>
    <mergeCell ref="M3:S3"/>
    <mergeCell ref="E4:L5"/>
    <mergeCell ref="M4:S4"/>
    <mergeCell ref="M5:S5"/>
    <mergeCell ref="A7:D7"/>
    <mergeCell ref="E7:L7"/>
    <mergeCell ref="A8:D8"/>
    <mergeCell ref="E8:L8"/>
    <mergeCell ref="A9:D9"/>
    <mergeCell ref="E9:L9"/>
    <mergeCell ref="A10:D10"/>
    <mergeCell ref="E10:L10"/>
    <mergeCell ref="A12:S12"/>
    <mergeCell ref="A14:K14"/>
    <mergeCell ref="L14:S14"/>
    <mergeCell ref="A15:A16"/>
    <mergeCell ref="C15:C16"/>
    <mergeCell ref="D15:D16"/>
    <mergeCell ref="E15:H15"/>
    <mergeCell ref="A17:A28"/>
    <mergeCell ref="B15:B16"/>
    <mergeCell ref="E17:E21"/>
    <mergeCell ref="F17:F21"/>
    <mergeCell ref="G17:G21"/>
    <mergeCell ref="H17:H21"/>
    <mergeCell ref="E24:E25"/>
    <mergeCell ref="F24:F25"/>
    <mergeCell ref="G24:G25"/>
    <mergeCell ref="H24:H25"/>
    <mergeCell ref="B17:B28"/>
    <mergeCell ref="C17:C21"/>
    <mergeCell ref="S15:S16"/>
    <mergeCell ref="I15:I16"/>
    <mergeCell ref="J15:J16"/>
    <mergeCell ref="K15:K16"/>
    <mergeCell ref="L15:L16"/>
    <mergeCell ref="M15:O15"/>
    <mergeCell ref="P15:P16"/>
    <mergeCell ref="C24:C25"/>
    <mergeCell ref="C26:C28"/>
    <mergeCell ref="R17:R21"/>
    <mergeCell ref="I24:I25"/>
    <mergeCell ref="Q15:Q16"/>
    <mergeCell ref="I17:I21"/>
    <mergeCell ref="O17:O21"/>
    <mergeCell ref="N17:N21"/>
    <mergeCell ref="M17:M21"/>
    <mergeCell ref="L17:L21"/>
    <mergeCell ref="K17:K21"/>
    <mergeCell ref="J17:J21"/>
    <mergeCell ref="E26:E28"/>
    <mergeCell ref="F26:F28"/>
    <mergeCell ref="G26:G28"/>
    <mergeCell ref="H26:H28"/>
  </mergeCells>
  <conditionalFormatting sqref="O17 O22:O24 O26">
    <cfRule type="containsText" dxfId="102" priority="523" stopIfTrue="1" operator="containsText" text="P">
      <formula>NOT(ISERROR(SEARCH("P",O17)))</formula>
    </cfRule>
    <cfRule type="containsText" dxfId="101" priority="524" stopIfTrue="1" operator="containsText" text="R">
      <formula>NOT(ISERROR(SEARCH("R",O17)))</formula>
    </cfRule>
    <cfRule type="containsText" dxfId="100" priority="525" operator="containsText" text="T">
      <formula>NOT(ISERROR(SEARCH("T",O17)))</formula>
    </cfRule>
    <cfRule type="iconSet" priority="526">
      <iconSet iconSet="3Symbols2">
        <cfvo type="percent" val="0"/>
        <cfvo type="percent" val="0.74"/>
        <cfvo type="percent" val="0.85"/>
      </iconSet>
    </cfRule>
  </conditionalFormatting>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071BF-539A-42A6-9433-AEF905AE7583}">
  <dimension ref="A1:R22"/>
  <sheetViews>
    <sheetView topLeftCell="A13" zoomScale="90" zoomScaleNormal="90" workbookViewId="0">
      <selection activeCell="J20" sqref="J20"/>
    </sheetView>
  </sheetViews>
  <sheetFormatPr baseColWidth="10" defaultColWidth="11.42578125" defaultRowHeight="12.75"/>
  <cols>
    <col min="1" max="1" width="4.42578125" style="270" customWidth="1"/>
    <col min="2" max="2" width="29.28515625" style="270" customWidth="1"/>
    <col min="3" max="3" width="36.85546875" style="270" customWidth="1"/>
    <col min="4" max="7" width="11.42578125" style="270"/>
    <col min="8" max="8" width="32" style="270" customWidth="1"/>
    <col min="9" max="9" width="14.42578125" style="270" customWidth="1"/>
    <col min="10" max="10" width="15.28515625" style="270" customWidth="1"/>
    <col min="11" max="14" width="11.42578125" style="270"/>
    <col min="15" max="15" width="19.7109375" style="270" customWidth="1"/>
    <col min="16" max="16" width="19.5703125" style="270" customWidth="1"/>
    <col min="17" max="17" width="20.85546875" style="270" customWidth="1"/>
    <col min="18" max="18" width="17" style="270" customWidth="1"/>
    <col min="19" max="16384" width="11.42578125" style="270"/>
  </cols>
  <sheetData>
    <row r="1" spans="1:18">
      <c r="A1" s="183"/>
      <c r="B1" s="183"/>
      <c r="C1" s="183"/>
      <c r="D1" s="937"/>
      <c r="E1" s="937"/>
      <c r="F1" s="937"/>
      <c r="G1" s="937"/>
      <c r="H1" s="183"/>
      <c r="I1" s="183"/>
      <c r="J1" s="183"/>
      <c r="K1" s="183"/>
      <c r="L1" s="183"/>
      <c r="M1" s="183"/>
      <c r="N1" s="183"/>
      <c r="O1" s="183"/>
      <c r="P1" s="271"/>
      <c r="Q1" s="183"/>
      <c r="R1" s="183"/>
    </row>
    <row r="2" spans="1:18" ht="13.5" thickBot="1">
      <c r="A2" s="183"/>
      <c r="B2" s="183"/>
      <c r="C2" s="183"/>
      <c r="D2" s="937"/>
      <c r="E2" s="937"/>
      <c r="F2" s="937"/>
      <c r="G2" s="937"/>
      <c r="H2" s="183"/>
      <c r="I2" s="183"/>
      <c r="J2" s="183"/>
      <c r="K2" s="183"/>
      <c r="L2" s="183"/>
      <c r="M2" s="183"/>
      <c r="N2" s="183"/>
      <c r="O2" s="183"/>
      <c r="P2" s="271"/>
      <c r="Q2" s="183"/>
      <c r="R2" s="183"/>
    </row>
    <row r="3" spans="1:18" ht="13.5" thickBot="1">
      <c r="A3" s="1345"/>
      <c r="B3" s="1346"/>
      <c r="C3" s="1347"/>
      <c r="D3" s="1571" t="s">
        <v>18</v>
      </c>
      <c r="E3" s="1572"/>
      <c r="F3" s="1572"/>
      <c r="G3" s="1572"/>
      <c r="H3" s="1572"/>
      <c r="I3" s="1572"/>
      <c r="J3" s="1572"/>
      <c r="K3" s="1573"/>
      <c r="L3" s="1357" t="s">
        <v>708</v>
      </c>
      <c r="M3" s="1358"/>
      <c r="N3" s="1358"/>
      <c r="O3" s="1358"/>
      <c r="P3" s="1358"/>
      <c r="Q3" s="1358"/>
      <c r="R3" s="1359"/>
    </row>
    <row r="4" spans="1:18" ht="13.5" thickBot="1">
      <c r="A4" s="1348"/>
      <c r="B4" s="1349"/>
      <c r="C4" s="1350"/>
      <c r="D4" s="1574" t="s">
        <v>17</v>
      </c>
      <c r="E4" s="1575"/>
      <c r="F4" s="1575"/>
      <c r="G4" s="1575"/>
      <c r="H4" s="1575"/>
      <c r="I4" s="1575"/>
      <c r="J4" s="1575"/>
      <c r="K4" s="1576"/>
      <c r="L4" s="1366" t="s">
        <v>863</v>
      </c>
      <c r="M4" s="1367"/>
      <c r="N4" s="1367"/>
      <c r="O4" s="1367"/>
      <c r="P4" s="1367"/>
      <c r="Q4" s="1367"/>
      <c r="R4" s="1368"/>
    </row>
    <row r="5" spans="1:18" ht="13.5" thickBot="1">
      <c r="A5" s="1351"/>
      <c r="B5" s="1352"/>
      <c r="C5" s="1353"/>
      <c r="D5" s="1363"/>
      <c r="E5" s="1364"/>
      <c r="F5" s="1364"/>
      <c r="G5" s="1364"/>
      <c r="H5" s="1364"/>
      <c r="I5" s="1364"/>
      <c r="J5" s="1364"/>
      <c r="K5" s="1365"/>
      <c r="L5" s="1369" t="s">
        <v>8</v>
      </c>
      <c r="M5" s="1370"/>
      <c r="N5" s="1370"/>
      <c r="O5" s="1370"/>
      <c r="P5" s="1370"/>
      <c r="Q5" s="1370"/>
      <c r="R5" s="1371"/>
    </row>
    <row r="6" spans="1:18" ht="13.5" thickBot="1">
      <c r="A6" s="183"/>
      <c r="B6" s="183"/>
      <c r="C6" s="183"/>
      <c r="D6" s="937"/>
      <c r="E6" s="937"/>
      <c r="F6" s="937"/>
      <c r="G6" s="937"/>
      <c r="H6" s="271"/>
      <c r="I6" s="271"/>
      <c r="J6" s="123"/>
      <c r="K6" s="123"/>
      <c r="L6" s="123"/>
      <c r="M6" s="123"/>
      <c r="N6" s="123"/>
      <c r="O6" s="123"/>
      <c r="P6" s="231"/>
      <c r="Q6" s="123"/>
      <c r="R6" s="123"/>
    </row>
    <row r="7" spans="1:18" ht="13.5" thickBot="1">
      <c r="A7" s="1565" t="s">
        <v>10</v>
      </c>
      <c r="B7" s="1566"/>
      <c r="C7" s="1567"/>
      <c r="D7" s="1568" t="s">
        <v>903</v>
      </c>
      <c r="E7" s="1569"/>
      <c r="F7" s="1569"/>
      <c r="G7" s="1569"/>
      <c r="H7" s="1569"/>
      <c r="I7" s="1569"/>
      <c r="J7" s="1569"/>
      <c r="K7" s="1570"/>
      <c r="L7" s="123"/>
      <c r="M7" s="123"/>
      <c r="N7" s="123"/>
      <c r="O7" s="123"/>
      <c r="P7" s="231"/>
      <c r="Q7" s="123"/>
      <c r="R7" s="123"/>
    </row>
    <row r="8" spans="1:18" ht="13.5" thickBot="1">
      <c r="A8" s="1565" t="s">
        <v>25</v>
      </c>
      <c r="B8" s="1566"/>
      <c r="C8" s="1567"/>
      <c r="D8" s="1322">
        <v>2025</v>
      </c>
      <c r="E8" s="1323"/>
      <c r="F8" s="1323"/>
      <c r="G8" s="1323"/>
      <c r="H8" s="1323"/>
      <c r="I8" s="1323"/>
      <c r="J8" s="1323"/>
      <c r="K8" s="1324"/>
      <c r="L8" s="123"/>
      <c r="M8" s="123"/>
      <c r="N8" s="123"/>
      <c r="O8" s="123"/>
      <c r="P8" s="231"/>
      <c r="Q8" s="123"/>
      <c r="R8" s="123"/>
    </row>
    <row r="9" spans="1:18" ht="13.5" thickBot="1">
      <c r="A9" s="1565" t="s">
        <v>6</v>
      </c>
      <c r="B9" s="1566"/>
      <c r="C9" s="1567"/>
      <c r="D9" s="1322" t="s">
        <v>712</v>
      </c>
      <c r="E9" s="1323"/>
      <c r="F9" s="1323"/>
      <c r="G9" s="1323"/>
      <c r="H9" s="1323"/>
      <c r="I9" s="1323"/>
      <c r="J9" s="1323"/>
      <c r="K9" s="1324"/>
      <c r="L9" s="123"/>
      <c r="M9" s="123"/>
      <c r="N9" s="123"/>
      <c r="O9" s="123"/>
      <c r="P9" s="231"/>
      <c r="Q9" s="123"/>
      <c r="R9" s="123"/>
    </row>
    <row r="10" spans="1:18" ht="13.5" thickBot="1">
      <c r="A10" s="1562" t="s">
        <v>7</v>
      </c>
      <c r="B10" s="1563"/>
      <c r="C10" s="1564"/>
      <c r="D10" s="1322" t="s">
        <v>1228</v>
      </c>
      <c r="E10" s="1323"/>
      <c r="F10" s="1323"/>
      <c r="G10" s="1323"/>
      <c r="H10" s="1323"/>
      <c r="I10" s="1323"/>
      <c r="J10" s="1323"/>
      <c r="K10" s="1324"/>
      <c r="L10" s="123"/>
      <c r="M10" s="123"/>
      <c r="N10" s="123"/>
      <c r="O10" s="123"/>
      <c r="P10" s="231"/>
      <c r="Q10" s="123"/>
      <c r="R10" s="123"/>
    </row>
    <row r="11" spans="1:18" ht="13.5" thickBot="1">
      <c r="A11" s="272"/>
      <c r="B11" s="272"/>
      <c r="C11" s="272"/>
      <c r="D11" s="938"/>
      <c r="E11" s="938"/>
      <c r="F11" s="938"/>
      <c r="G11" s="939"/>
      <c r="H11" s="271"/>
      <c r="I11" s="271"/>
      <c r="J11" s="271"/>
      <c r="K11" s="271"/>
      <c r="L11" s="123"/>
      <c r="M11" s="123"/>
      <c r="N11" s="123"/>
      <c r="O11" s="123"/>
      <c r="P11" s="231"/>
      <c r="Q11" s="123"/>
      <c r="R11" s="123"/>
    </row>
    <row r="12" spans="1:18" ht="13.5" thickBot="1">
      <c r="A12" s="1377" t="s">
        <v>9</v>
      </c>
      <c r="B12" s="1378"/>
      <c r="C12" s="1378"/>
      <c r="D12" s="1378"/>
      <c r="E12" s="1378"/>
      <c r="F12" s="1378"/>
      <c r="G12" s="1378"/>
      <c r="H12" s="1378"/>
      <c r="I12" s="1378"/>
      <c r="J12" s="1378"/>
      <c r="K12" s="1378"/>
      <c r="L12" s="1378"/>
      <c r="M12" s="1378"/>
      <c r="N12" s="1378"/>
      <c r="O12" s="1378"/>
      <c r="P12" s="1378"/>
      <c r="Q12" s="1378"/>
      <c r="R12" s="1379"/>
    </row>
    <row r="13" spans="1:18" ht="13.5" thickBot="1">
      <c r="A13" s="273"/>
      <c r="B13" s="274"/>
      <c r="C13" s="274"/>
      <c r="D13" s="940"/>
      <c r="E13" s="940"/>
      <c r="F13" s="940"/>
      <c r="G13" s="940"/>
      <c r="H13" s="274"/>
      <c r="I13" s="274"/>
      <c r="J13" s="274"/>
      <c r="K13" s="274"/>
      <c r="L13" s="274"/>
      <c r="M13" s="274"/>
      <c r="N13" s="274"/>
      <c r="O13" s="274"/>
      <c r="P13" s="274"/>
      <c r="Q13" s="274"/>
      <c r="R13" s="275"/>
    </row>
    <row r="14" spans="1:18" ht="13.5" thickBot="1">
      <c r="A14" s="1380" t="s">
        <v>16</v>
      </c>
      <c r="B14" s="1381"/>
      <c r="C14" s="1381"/>
      <c r="D14" s="1381"/>
      <c r="E14" s="1381"/>
      <c r="F14" s="1381"/>
      <c r="G14" s="1381"/>
      <c r="H14" s="1381"/>
      <c r="I14" s="1381"/>
      <c r="J14" s="1382"/>
      <c r="K14" s="1383" t="s">
        <v>1</v>
      </c>
      <c r="L14" s="1383"/>
      <c r="M14" s="1383"/>
      <c r="N14" s="1383"/>
      <c r="O14" s="1383"/>
      <c r="P14" s="1383"/>
      <c r="Q14" s="1383"/>
      <c r="R14" s="1384"/>
    </row>
    <row r="15" spans="1:18" ht="13.5" thickBot="1">
      <c r="A15" s="1386" t="s">
        <v>27</v>
      </c>
      <c r="B15" s="1557" t="s">
        <v>26</v>
      </c>
      <c r="C15" s="1557" t="s">
        <v>19</v>
      </c>
      <c r="D15" s="1559" t="s">
        <v>11</v>
      </c>
      <c r="E15" s="1560"/>
      <c r="F15" s="1560"/>
      <c r="G15" s="1561"/>
      <c r="H15" s="1546" t="s">
        <v>20</v>
      </c>
      <c r="I15" s="1548" t="s">
        <v>21</v>
      </c>
      <c r="J15" s="1548" t="s">
        <v>2</v>
      </c>
      <c r="K15" s="1550" t="s">
        <v>22</v>
      </c>
      <c r="L15" s="1552" t="s">
        <v>3</v>
      </c>
      <c r="M15" s="1553"/>
      <c r="N15" s="1553"/>
      <c r="O15" s="1554" t="s">
        <v>4</v>
      </c>
      <c r="P15" s="1538" t="s">
        <v>5</v>
      </c>
      <c r="Q15" s="941" t="s">
        <v>29</v>
      </c>
      <c r="R15" s="1540" t="s">
        <v>0</v>
      </c>
    </row>
    <row r="16" spans="1:18" ht="35.25" customHeight="1" thickBot="1">
      <c r="A16" s="1556"/>
      <c r="B16" s="1558"/>
      <c r="C16" s="1558"/>
      <c r="D16" s="881" t="s">
        <v>12</v>
      </c>
      <c r="E16" s="880" t="s">
        <v>13</v>
      </c>
      <c r="F16" s="880" t="s">
        <v>14</v>
      </c>
      <c r="G16" s="880" t="s">
        <v>15</v>
      </c>
      <c r="H16" s="1547"/>
      <c r="I16" s="1549"/>
      <c r="J16" s="1549"/>
      <c r="K16" s="1551"/>
      <c r="L16" s="942" t="s">
        <v>30</v>
      </c>
      <c r="M16" s="942" t="s">
        <v>28</v>
      </c>
      <c r="N16" s="942" t="s">
        <v>31</v>
      </c>
      <c r="O16" s="1555"/>
      <c r="P16" s="1539"/>
      <c r="Q16" s="943"/>
      <c r="R16" s="1541"/>
    </row>
    <row r="17" spans="1:18" ht="68.25" customHeight="1" thickBot="1">
      <c r="A17" s="1239">
        <v>1</v>
      </c>
      <c r="B17" s="1542" t="s">
        <v>840</v>
      </c>
      <c r="C17" s="944" t="s">
        <v>904</v>
      </c>
      <c r="D17" s="945">
        <v>25</v>
      </c>
      <c r="E17" s="945">
        <v>25</v>
      </c>
      <c r="F17" s="945">
        <v>25</v>
      </c>
      <c r="G17" s="945"/>
      <c r="H17" s="946" t="s">
        <v>905</v>
      </c>
      <c r="I17" s="947">
        <v>1876900</v>
      </c>
      <c r="J17" s="947">
        <v>1612701.5</v>
      </c>
      <c r="K17" s="948">
        <v>1</v>
      </c>
      <c r="L17" s="949">
        <v>0</v>
      </c>
      <c r="M17" s="950">
        <v>100</v>
      </c>
      <c r="N17" s="780" t="str">
        <f t="shared" ref="N17:N21" si="0">IF(M17&lt;=T$16,"T",IF(M17&lt;$Y$16,"R",IF(M17&gt;=$Y$16,"P")))</f>
        <v>P</v>
      </c>
      <c r="O17" s="951">
        <v>0.25</v>
      </c>
      <c r="P17" s="952" t="s">
        <v>906</v>
      </c>
      <c r="Q17" s="952" t="s">
        <v>856</v>
      </c>
      <c r="R17" s="953" t="s">
        <v>854</v>
      </c>
    </row>
    <row r="18" spans="1:18" ht="92.25" customHeight="1" thickBot="1">
      <c r="A18" s="1240"/>
      <c r="B18" s="1543"/>
      <c r="C18" s="954" t="s">
        <v>907</v>
      </c>
      <c r="D18" s="945">
        <v>25</v>
      </c>
      <c r="E18" s="945">
        <v>25</v>
      </c>
      <c r="F18" s="955">
        <v>25</v>
      </c>
      <c r="G18" s="955"/>
      <c r="H18" s="956" t="s">
        <v>908</v>
      </c>
      <c r="I18" s="957">
        <v>0</v>
      </c>
      <c r="J18" s="957">
        <v>0</v>
      </c>
      <c r="K18" s="958">
        <v>1</v>
      </c>
      <c r="L18" s="959">
        <v>0</v>
      </c>
      <c r="M18" s="960">
        <v>100</v>
      </c>
      <c r="N18" s="357" t="str">
        <f t="shared" si="0"/>
        <v>P</v>
      </c>
      <c r="O18" s="903">
        <v>0</v>
      </c>
      <c r="P18" s="961" t="s">
        <v>909</v>
      </c>
      <c r="Q18" s="961" t="s">
        <v>910</v>
      </c>
      <c r="R18" s="962" t="s">
        <v>854</v>
      </c>
    </row>
    <row r="19" spans="1:18" ht="158.25" customHeight="1" thickBot="1">
      <c r="A19" s="1240"/>
      <c r="B19" s="1543"/>
      <c r="C19" s="954" t="s">
        <v>577</v>
      </c>
      <c r="D19" s="945">
        <v>25</v>
      </c>
      <c r="E19" s="945">
        <v>25</v>
      </c>
      <c r="F19" s="955">
        <v>25</v>
      </c>
      <c r="G19" s="955"/>
      <c r="H19" s="956" t="s">
        <v>911</v>
      </c>
      <c r="I19" s="957">
        <v>0</v>
      </c>
      <c r="J19" s="957">
        <v>0</v>
      </c>
      <c r="K19" s="958">
        <v>0.25</v>
      </c>
      <c r="L19" s="959">
        <v>0</v>
      </c>
      <c r="M19" s="960">
        <v>100</v>
      </c>
      <c r="N19" s="357" t="str">
        <f t="shared" si="0"/>
        <v>P</v>
      </c>
      <c r="O19" s="903">
        <v>0</v>
      </c>
      <c r="P19" s="961" t="s">
        <v>912</v>
      </c>
      <c r="Q19" s="961" t="s">
        <v>913</v>
      </c>
      <c r="R19" s="962" t="s">
        <v>854</v>
      </c>
    </row>
    <row r="20" spans="1:18" ht="54.75" customHeight="1">
      <c r="A20" s="1240"/>
      <c r="B20" s="1543"/>
      <c r="C20" s="954" t="s">
        <v>843</v>
      </c>
      <c r="D20" s="945">
        <v>25</v>
      </c>
      <c r="E20" s="945">
        <v>25</v>
      </c>
      <c r="F20" s="955">
        <v>25</v>
      </c>
      <c r="G20" s="955"/>
      <c r="H20" s="956" t="s">
        <v>914</v>
      </c>
      <c r="I20" s="957">
        <v>0</v>
      </c>
      <c r="J20" s="957">
        <v>0</v>
      </c>
      <c r="K20" s="958">
        <v>0.25</v>
      </c>
      <c r="L20" s="959">
        <v>0</v>
      </c>
      <c r="M20" s="960">
        <v>100</v>
      </c>
      <c r="N20" s="357" t="str">
        <f t="shared" si="0"/>
        <v>P</v>
      </c>
      <c r="O20" s="903">
        <v>0</v>
      </c>
      <c r="P20" s="961" t="s">
        <v>915</v>
      </c>
      <c r="Q20" s="961" t="s">
        <v>916</v>
      </c>
      <c r="R20" s="962" t="s">
        <v>854</v>
      </c>
    </row>
    <row r="21" spans="1:18" ht="57" customHeight="1" thickBot="1">
      <c r="A21" s="1545"/>
      <c r="B21" s="1544"/>
      <c r="C21" s="963" t="s">
        <v>917</v>
      </c>
      <c r="D21" s="964">
        <v>0</v>
      </c>
      <c r="E21" s="964">
        <v>0</v>
      </c>
      <c r="F21" s="964">
        <v>0</v>
      </c>
      <c r="G21" s="964"/>
      <c r="H21" s="963" t="s">
        <v>918</v>
      </c>
      <c r="I21" s="965">
        <v>0</v>
      </c>
      <c r="J21" s="965">
        <v>0</v>
      </c>
      <c r="K21" s="966">
        <v>0.25</v>
      </c>
      <c r="L21" s="967">
        <v>0</v>
      </c>
      <c r="M21" s="968">
        <v>100</v>
      </c>
      <c r="N21" s="359" t="str">
        <f t="shared" si="0"/>
        <v>P</v>
      </c>
      <c r="O21" s="969">
        <v>0</v>
      </c>
      <c r="P21" s="970" t="s">
        <v>919</v>
      </c>
      <c r="Q21" s="970" t="s">
        <v>919</v>
      </c>
      <c r="R21" s="971" t="s">
        <v>854</v>
      </c>
    </row>
    <row r="22" spans="1:18">
      <c r="A22" s="183"/>
      <c r="B22" s="183"/>
      <c r="C22" s="183"/>
      <c r="D22" s="937"/>
      <c r="E22" s="937"/>
      <c r="F22" s="937"/>
      <c r="G22" s="937"/>
      <c r="H22" s="972"/>
      <c r="I22" s="183"/>
      <c r="J22" s="183"/>
      <c r="K22" s="183"/>
      <c r="L22" s="183"/>
      <c r="M22" s="183"/>
      <c r="N22" s="183"/>
      <c r="O22" s="183"/>
      <c r="P22" s="271"/>
      <c r="Q22" s="183"/>
      <c r="R22" s="183"/>
    </row>
  </sheetData>
  <mergeCells count="31">
    <mergeCell ref="A3:C5"/>
    <mergeCell ref="D3:K3"/>
    <mergeCell ref="L3:R3"/>
    <mergeCell ref="D4:K5"/>
    <mergeCell ref="L4:R4"/>
    <mergeCell ref="L5:R5"/>
    <mergeCell ref="A7:C7"/>
    <mergeCell ref="D7:K7"/>
    <mergeCell ref="A8:C8"/>
    <mergeCell ref="D8:K8"/>
    <mergeCell ref="A9:C9"/>
    <mergeCell ref="D9:K9"/>
    <mergeCell ref="A10:C10"/>
    <mergeCell ref="D10:K10"/>
    <mergeCell ref="A12:R12"/>
    <mergeCell ref="A14:J14"/>
    <mergeCell ref="K14:R14"/>
    <mergeCell ref="P15:P16"/>
    <mergeCell ref="R15:R16"/>
    <mergeCell ref="B17:B21"/>
    <mergeCell ref="A17:A21"/>
    <mergeCell ref="H15:H16"/>
    <mergeCell ref="I15:I16"/>
    <mergeCell ref="J15:J16"/>
    <mergeCell ref="K15:K16"/>
    <mergeCell ref="L15:N15"/>
    <mergeCell ref="O15:O16"/>
    <mergeCell ref="A15:A16"/>
    <mergeCell ref="B15:B16"/>
    <mergeCell ref="C15:C16"/>
    <mergeCell ref="D15:G15"/>
  </mergeCells>
  <conditionalFormatting sqref="N17:N21">
    <cfRule type="containsText" dxfId="99" priority="1" stopIfTrue="1" operator="containsText" text="P">
      <formula>NOT(ISERROR(SEARCH("P",N17)))</formula>
    </cfRule>
    <cfRule type="containsText" dxfId="98" priority="2" stopIfTrue="1" operator="containsText" text="R">
      <formula>NOT(ISERROR(SEARCH("R",N17)))</formula>
    </cfRule>
    <cfRule type="containsText" dxfId="97" priority="3" operator="containsText" text="T">
      <formula>NOT(ISERROR(SEARCH("T",N17)))</formula>
    </cfRule>
    <cfRule type="iconSet" priority="394">
      <iconSet iconSet="3Symbols2">
        <cfvo type="percent" val="0"/>
        <cfvo type="percent" val="0.74"/>
        <cfvo type="percent" val="0.85"/>
      </iconSet>
    </cfRule>
  </conditionalFormatting>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60"/>
  <sheetViews>
    <sheetView topLeftCell="A37" zoomScale="80" zoomScaleNormal="80" workbookViewId="0">
      <selection activeCell="O22" sqref="O22"/>
    </sheetView>
  </sheetViews>
  <sheetFormatPr baseColWidth="10" defaultColWidth="11.42578125" defaultRowHeight="13.5"/>
  <cols>
    <col min="1" max="1" width="17.28515625" style="1" bestFit="1" customWidth="1"/>
    <col min="2" max="3" width="17" style="1" customWidth="1"/>
    <col min="4" max="4" width="28.140625" style="1" customWidth="1"/>
    <col min="5" max="5" width="45.42578125" style="1" customWidth="1"/>
    <col min="6" max="6" width="6.28515625" style="246" customWidth="1"/>
    <col min="7" max="7" width="6.28515625" style="246" bestFit="1" customWidth="1"/>
    <col min="8" max="8" width="5.140625" style="246" customWidth="1"/>
    <col min="9" max="9" width="3.5703125" style="1" bestFit="1" customWidth="1"/>
    <col min="10" max="10" width="57" style="1" customWidth="1"/>
    <col min="11" max="11" width="16.42578125" style="1" bestFit="1" customWidth="1"/>
    <col min="12" max="12" width="23.28515625" style="1" customWidth="1"/>
    <col min="13" max="13" width="7.5703125" style="1" bestFit="1" customWidth="1"/>
    <col min="14" max="14" width="8.7109375" style="1" customWidth="1"/>
    <col min="15" max="15" width="9.7109375" style="1" customWidth="1"/>
    <col min="16" max="16" width="9.7109375" style="246" bestFit="1" customWidth="1"/>
    <col min="17" max="17" width="28.140625" style="1" customWidth="1"/>
    <col min="18" max="18" width="28.85546875" style="1" customWidth="1"/>
    <col min="19" max="19" width="14.28515625" style="1" bestFit="1" customWidth="1"/>
    <col min="20" max="20" width="29.140625" style="1" customWidth="1"/>
    <col min="21" max="16384" width="11.42578125" style="1"/>
  </cols>
  <sheetData>
    <row r="1" spans="1:20" ht="14.25" thickBot="1"/>
    <row r="2" spans="1:20" ht="14.25" thickBot="1">
      <c r="A2" s="1060"/>
      <c r="B2" s="1061"/>
      <c r="C2" s="1061"/>
      <c r="D2" s="1061"/>
      <c r="E2" s="1062"/>
      <c r="F2" s="1069" t="s">
        <v>18</v>
      </c>
      <c r="G2" s="1070"/>
      <c r="H2" s="1070"/>
      <c r="I2" s="1070"/>
      <c r="J2" s="1070"/>
      <c r="K2" s="1070"/>
      <c r="L2" s="1070"/>
      <c r="M2" s="1071"/>
      <c r="N2" s="1042" t="s">
        <v>485</v>
      </c>
      <c r="O2" s="1043"/>
      <c r="P2" s="1043"/>
      <c r="Q2" s="1043"/>
      <c r="R2" s="1043"/>
      <c r="S2" s="1043"/>
      <c r="T2" s="1044"/>
    </row>
    <row r="3" spans="1:20" ht="14.25" thickBot="1">
      <c r="A3" s="1063"/>
      <c r="B3" s="1064"/>
      <c r="C3" s="1064"/>
      <c r="D3" s="1064"/>
      <c r="E3" s="1065"/>
      <c r="F3" s="1045" t="s">
        <v>17</v>
      </c>
      <c r="G3" s="1046"/>
      <c r="H3" s="1046"/>
      <c r="I3" s="1046"/>
      <c r="J3" s="1046"/>
      <c r="K3" s="1046"/>
      <c r="L3" s="1046"/>
      <c r="M3" s="1047"/>
      <c r="N3" s="1051" t="s">
        <v>23</v>
      </c>
      <c r="O3" s="1052"/>
      <c r="P3" s="1052"/>
      <c r="Q3" s="1052"/>
      <c r="R3" s="1052"/>
      <c r="S3" s="1052"/>
      <c r="T3" s="1053"/>
    </row>
    <row r="4" spans="1:20" ht="14.25" thickBot="1">
      <c r="A4" s="1066"/>
      <c r="B4" s="1067"/>
      <c r="C4" s="1067"/>
      <c r="D4" s="1067"/>
      <c r="E4" s="1068"/>
      <c r="F4" s="1048"/>
      <c r="G4" s="1049"/>
      <c r="H4" s="1049"/>
      <c r="I4" s="1049"/>
      <c r="J4" s="1049"/>
      <c r="K4" s="1049"/>
      <c r="L4" s="1049"/>
      <c r="M4" s="1050"/>
      <c r="N4" s="1054" t="s">
        <v>8</v>
      </c>
      <c r="O4" s="1055"/>
      <c r="P4" s="1055"/>
      <c r="Q4" s="1055"/>
      <c r="R4" s="1055"/>
      <c r="S4" s="1055"/>
      <c r="T4" s="1056"/>
    </row>
    <row r="5" spans="1:20">
      <c r="A5" s="2"/>
      <c r="B5" s="2"/>
      <c r="C5" s="2"/>
      <c r="D5" s="2"/>
      <c r="E5" s="2"/>
      <c r="F5" s="23"/>
      <c r="G5" s="23"/>
      <c r="H5" s="23"/>
      <c r="I5" s="2"/>
      <c r="J5" s="3"/>
      <c r="K5" s="3"/>
      <c r="L5" s="4"/>
      <c r="M5" s="4"/>
      <c r="N5" s="4"/>
      <c r="O5" s="4"/>
      <c r="P5" s="168"/>
      <c r="Q5" s="4"/>
      <c r="R5" s="4"/>
      <c r="S5" s="4"/>
      <c r="T5" s="4"/>
    </row>
    <row r="6" spans="1:20">
      <c r="A6" s="1015" t="s">
        <v>97</v>
      </c>
      <c r="B6" s="1015"/>
      <c r="C6" s="1015"/>
      <c r="D6" s="1015"/>
      <c r="E6" s="1015"/>
      <c r="F6" s="1057" t="s">
        <v>98</v>
      </c>
      <c r="G6" s="1058"/>
      <c r="H6" s="1058"/>
      <c r="I6" s="1058"/>
      <c r="J6" s="1058"/>
      <c r="K6" s="1058"/>
      <c r="L6" s="1058"/>
      <c r="M6" s="1059"/>
      <c r="N6" s="4"/>
      <c r="O6" s="4"/>
      <c r="P6" s="168"/>
      <c r="Q6" s="4"/>
      <c r="R6" s="4"/>
      <c r="S6" s="4"/>
      <c r="T6" s="4"/>
    </row>
    <row r="7" spans="1:20">
      <c r="A7" s="1015" t="s">
        <v>99</v>
      </c>
      <c r="B7" s="1015"/>
      <c r="C7" s="1015"/>
      <c r="D7" s="1015"/>
      <c r="E7" s="1015"/>
      <c r="F7" s="1322">
        <v>2025</v>
      </c>
      <c r="G7" s="1323"/>
      <c r="H7" s="1323"/>
      <c r="I7" s="1323"/>
      <c r="J7" s="1323"/>
      <c r="K7" s="1323"/>
      <c r="L7" s="1323"/>
      <c r="M7" s="1324"/>
      <c r="N7" s="4"/>
      <c r="O7" s="4"/>
      <c r="P7" s="168"/>
      <c r="Q7" s="4"/>
      <c r="R7" s="4"/>
      <c r="S7" s="4"/>
      <c r="T7" s="4"/>
    </row>
    <row r="8" spans="1:20">
      <c r="A8" s="1015" t="s">
        <v>100</v>
      </c>
      <c r="B8" s="1015"/>
      <c r="C8" s="1015"/>
      <c r="D8" s="1015"/>
      <c r="E8" s="1015"/>
      <c r="F8" s="1322" t="s">
        <v>712</v>
      </c>
      <c r="G8" s="1323"/>
      <c r="H8" s="1323"/>
      <c r="I8" s="1323"/>
      <c r="J8" s="1323"/>
      <c r="K8" s="1323"/>
      <c r="L8" s="1323"/>
      <c r="M8" s="1324"/>
      <c r="N8" s="4"/>
      <c r="O8" s="4"/>
      <c r="P8" s="168"/>
      <c r="Q8" s="4"/>
      <c r="R8" s="4"/>
      <c r="S8" s="4"/>
      <c r="T8" s="4"/>
    </row>
    <row r="9" spans="1:20">
      <c r="A9" s="1015" t="s">
        <v>7</v>
      </c>
      <c r="B9" s="1015"/>
      <c r="C9" s="1015"/>
      <c r="D9" s="1015"/>
      <c r="E9" s="1015"/>
      <c r="F9" s="1322" t="s">
        <v>1228</v>
      </c>
      <c r="G9" s="1323"/>
      <c r="H9" s="1323"/>
      <c r="I9" s="1323"/>
      <c r="J9" s="1323"/>
      <c r="K9" s="1323"/>
      <c r="L9" s="1323"/>
      <c r="M9" s="1324"/>
      <c r="N9" s="4"/>
      <c r="O9" s="4"/>
      <c r="P9" s="168"/>
      <c r="Q9" s="4"/>
      <c r="R9" s="4"/>
      <c r="S9" s="4"/>
      <c r="T9" s="4"/>
    </row>
    <row r="10" spans="1:20" ht="14.25" thickBot="1">
      <c r="A10" s="5"/>
      <c r="B10" s="5"/>
      <c r="C10" s="5"/>
      <c r="D10" s="5"/>
      <c r="E10" s="5"/>
      <c r="F10" s="247"/>
      <c r="G10" s="247"/>
      <c r="H10" s="247"/>
      <c r="I10" s="5"/>
      <c r="J10" s="3"/>
      <c r="K10" s="3"/>
      <c r="L10" s="3"/>
      <c r="M10" s="3"/>
      <c r="N10" s="4"/>
      <c r="O10" s="4"/>
      <c r="P10" s="168"/>
      <c r="Q10" s="4"/>
      <c r="R10" s="4"/>
      <c r="S10" s="4"/>
      <c r="T10" s="4"/>
    </row>
    <row r="11" spans="1:20" ht="14.25" thickBot="1">
      <c r="A11" s="1019" t="s">
        <v>9</v>
      </c>
      <c r="B11" s="1020"/>
      <c r="C11" s="1020"/>
      <c r="D11" s="1020"/>
      <c r="E11" s="1020"/>
      <c r="F11" s="1020"/>
      <c r="G11" s="1020"/>
      <c r="H11" s="1020"/>
      <c r="I11" s="1020"/>
      <c r="J11" s="1020"/>
      <c r="K11" s="1020"/>
      <c r="L11" s="1020"/>
      <c r="M11" s="1020"/>
      <c r="N11" s="1020"/>
      <c r="O11" s="1020"/>
      <c r="P11" s="1020"/>
      <c r="Q11" s="1020"/>
      <c r="R11" s="1020"/>
      <c r="S11" s="1020"/>
      <c r="T11" s="1021"/>
    </row>
    <row r="12" spans="1:20" ht="14.25" thickBot="1">
      <c r="A12" s="6"/>
      <c r="B12" s="7"/>
      <c r="C12" s="7"/>
      <c r="D12" s="7"/>
      <c r="E12" s="7"/>
      <c r="F12" s="236"/>
      <c r="G12" s="236"/>
      <c r="H12" s="236"/>
      <c r="I12" s="7"/>
      <c r="J12" s="7"/>
      <c r="K12" s="7"/>
      <c r="L12" s="7"/>
      <c r="M12" s="7"/>
      <c r="N12" s="7"/>
      <c r="O12" s="7"/>
      <c r="P12" s="236"/>
      <c r="Q12" s="7"/>
      <c r="R12" s="7"/>
      <c r="S12" s="7"/>
      <c r="T12" s="8"/>
    </row>
    <row r="13" spans="1:20" ht="14.25" thickBot="1">
      <c r="A13" s="1022" t="s">
        <v>16</v>
      </c>
      <c r="B13" s="1023"/>
      <c r="C13" s="1023"/>
      <c r="D13" s="1023"/>
      <c r="E13" s="1023"/>
      <c r="F13" s="1023"/>
      <c r="G13" s="1023"/>
      <c r="H13" s="1023"/>
      <c r="I13" s="1023"/>
      <c r="J13" s="1023"/>
      <c r="K13" s="1023"/>
      <c r="L13" s="1024"/>
      <c r="M13" s="1025" t="s">
        <v>1</v>
      </c>
      <c r="N13" s="1025"/>
      <c r="O13" s="1025"/>
      <c r="P13" s="1025"/>
      <c r="Q13" s="1025"/>
      <c r="R13" s="1025"/>
      <c r="S13" s="1025"/>
      <c r="T13" s="1026"/>
    </row>
    <row r="14" spans="1:20" ht="27" customHeight="1" thickBot="1">
      <c r="A14" s="1031" t="s">
        <v>27</v>
      </c>
      <c r="B14" s="1040" t="s">
        <v>252</v>
      </c>
      <c r="C14" s="1040" t="s">
        <v>253</v>
      </c>
      <c r="D14" s="1031" t="s">
        <v>26</v>
      </c>
      <c r="E14" s="1035" t="s">
        <v>19</v>
      </c>
      <c r="F14" s="1037" t="s">
        <v>11</v>
      </c>
      <c r="G14" s="1038"/>
      <c r="H14" s="1038"/>
      <c r="I14" s="1039"/>
      <c r="J14" s="1027" t="s">
        <v>20</v>
      </c>
      <c r="K14" s="1027" t="s">
        <v>21</v>
      </c>
      <c r="L14" s="1027" t="s">
        <v>2</v>
      </c>
      <c r="M14" s="1029" t="s">
        <v>22</v>
      </c>
      <c r="N14" s="1006" t="s">
        <v>3</v>
      </c>
      <c r="O14" s="1007"/>
      <c r="P14" s="1008"/>
      <c r="Q14" s="1009" t="s">
        <v>157</v>
      </c>
      <c r="R14" s="1011" t="s">
        <v>5</v>
      </c>
      <c r="S14" s="10" t="s">
        <v>29</v>
      </c>
      <c r="T14" s="1013" t="s">
        <v>0</v>
      </c>
    </row>
    <row r="15" spans="1:20" ht="33.75" customHeight="1" thickBot="1">
      <c r="A15" s="1032"/>
      <c r="B15" s="1041"/>
      <c r="C15" s="1041"/>
      <c r="D15" s="1032"/>
      <c r="E15" s="1036"/>
      <c r="F15" s="11" t="s">
        <v>12</v>
      </c>
      <c r="G15" s="11" t="s">
        <v>13</v>
      </c>
      <c r="H15" s="11" t="s">
        <v>14</v>
      </c>
      <c r="I15" s="11" t="s">
        <v>15</v>
      </c>
      <c r="J15" s="1028"/>
      <c r="K15" s="1028"/>
      <c r="L15" s="1028"/>
      <c r="M15" s="1030"/>
      <c r="N15" s="21" t="s">
        <v>30</v>
      </c>
      <c r="O15" s="13" t="s">
        <v>28</v>
      </c>
      <c r="P15" s="14" t="s">
        <v>31</v>
      </c>
      <c r="Q15" s="1010"/>
      <c r="R15" s="1012"/>
      <c r="S15" s="15"/>
      <c r="T15" s="1014"/>
    </row>
    <row r="16" spans="1:20" ht="14.25" thickBot="1">
      <c r="A16" s="2"/>
      <c r="B16" s="2"/>
      <c r="C16" s="2"/>
      <c r="D16" s="2"/>
      <c r="E16" s="2"/>
      <c r="F16" s="23"/>
      <c r="G16" s="23"/>
      <c r="H16" s="23"/>
      <c r="I16" s="2"/>
      <c r="J16" s="2"/>
      <c r="K16" s="2"/>
      <c r="L16" s="16"/>
      <c r="M16" s="2"/>
      <c r="Q16" s="2"/>
      <c r="R16" s="2"/>
      <c r="S16" s="2"/>
      <c r="T16" s="2"/>
    </row>
    <row r="17" spans="1:20" ht="70.5" customHeight="1" thickBot="1">
      <c r="A17" s="1239">
        <v>1</v>
      </c>
      <c r="B17" s="1590" t="s">
        <v>257</v>
      </c>
      <c r="C17" s="1590" t="s">
        <v>314</v>
      </c>
      <c r="D17" s="1577" t="s">
        <v>101</v>
      </c>
      <c r="E17" s="890" t="s">
        <v>102</v>
      </c>
      <c r="F17" s="891">
        <v>3</v>
      </c>
      <c r="G17" s="891">
        <v>3</v>
      </c>
      <c r="H17" s="891">
        <v>3</v>
      </c>
      <c r="I17" s="892"/>
      <c r="J17" s="890" t="s">
        <v>103</v>
      </c>
      <c r="K17" s="893">
        <v>0</v>
      </c>
      <c r="L17" s="894"/>
      <c r="M17" s="895">
        <v>6</v>
      </c>
      <c r="N17" s="896">
        <f>IF(M17&lt;1,M17-AVERAGE(F17:I17),M17-(SUM(F17:I17)))</f>
        <v>-3</v>
      </c>
      <c r="O17" s="897">
        <f>IF(M17&lt;1,(AVERAGE(F17:I17)/M17),SUM(F17:I17)/M17)</f>
        <v>1.5</v>
      </c>
      <c r="P17" s="780" t="str">
        <f>IF(O17&lt;=V$16,"T",IF(O17&lt;$Y$16,"R",IF(O17&gt;=$Y$16,"P")))</f>
        <v>P</v>
      </c>
      <c r="Q17" s="894"/>
      <c r="R17" s="1580" t="s">
        <v>684</v>
      </c>
      <c r="S17" s="1582" t="s">
        <v>685</v>
      </c>
      <c r="T17" s="1584" t="s">
        <v>686</v>
      </c>
    </row>
    <row r="18" spans="1:20" ht="51.75" thickBot="1">
      <c r="A18" s="1240"/>
      <c r="B18" s="1591"/>
      <c r="C18" s="1591"/>
      <c r="D18" s="1578"/>
      <c r="E18" s="898" t="s">
        <v>104</v>
      </c>
      <c r="F18" s="899">
        <v>3</v>
      </c>
      <c r="G18" s="899">
        <v>3</v>
      </c>
      <c r="H18" s="891">
        <v>3</v>
      </c>
      <c r="I18" s="900"/>
      <c r="J18" s="898" t="s">
        <v>105</v>
      </c>
      <c r="K18" s="901">
        <v>0</v>
      </c>
      <c r="L18" s="358"/>
      <c r="M18" s="902">
        <v>6</v>
      </c>
      <c r="N18" s="903">
        <f>IF(M18&lt;1,M18-AVERAGE(F18:I18),M18-(SUM(F18:I18)))</f>
        <v>-3</v>
      </c>
      <c r="O18" s="904">
        <v>1</v>
      </c>
      <c r="P18" s="357" t="str">
        <f t="shared" ref="P18:P47" si="0">IF(O18&lt;=V$16,"T",IF(O18&lt;$Y$16,"R",IF(O18&gt;=$Y$16,"P")))</f>
        <v>P</v>
      </c>
      <c r="Q18" s="358"/>
      <c r="R18" s="1581"/>
      <c r="S18" s="1583"/>
      <c r="T18" s="1585"/>
    </row>
    <row r="19" spans="1:20" ht="75.75" customHeight="1">
      <c r="A19" s="1240"/>
      <c r="B19" s="1591"/>
      <c r="C19" s="1591"/>
      <c r="D19" s="1578"/>
      <c r="E19" s="898" t="s">
        <v>106</v>
      </c>
      <c r="F19" s="905">
        <v>3</v>
      </c>
      <c r="G19" s="905">
        <v>3</v>
      </c>
      <c r="H19" s="891">
        <v>3</v>
      </c>
      <c r="I19" s="906"/>
      <c r="J19" s="898" t="s">
        <v>107</v>
      </c>
      <c r="K19" s="901">
        <v>0</v>
      </c>
      <c r="L19" s="358"/>
      <c r="M19" s="907">
        <v>3</v>
      </c>
      <c r="N19" s="903">
        <f>IF(M19&lt;1,M19-AVERAGE(F19:I19),M19-(SUM(F19:I19)))</f>
        <v>-6</v>
      </c>
      <c r="O19" s="904">
        <v>1</v>
      </c>
      <c r="P19" s="357" t="str">
        <f t="shared" si="0"/>
        <v>P</v>
      </c>
      <c r="Q19" s="358"/>
      <c r="R19" s="1581"/>
      <c r="S19" s="1583"/>
      <c r="T19" s="1585"/>
    </row>
    <row r="20" spans="1:20" ht="72.75" customHeight="1">
      <c r="A20" s="1240"/>
      <c r="B20" s="1591"/>
      <c r="C20" s="1591"/>
      <c r="D20" s="1578"/>
      <c r="E20" s="898" t="s">
        <v>1203</v>
      </c>
      <c r="F20" s="905">
        <v>7</v>
      </c>
      <c r="G20" s="905">
        <v>7</v>
      </c>
      <c r="H20" s="905">
        <v>7</v>
      </c>
      <c r="I20" s="906"/>
      <c r="J20" s="898" t="s">
        <v>1214</v>
      </c>
      <c r="K20" s="901">
        <v>0</v>
      </c>
      <c r="L20" s="358"/>
      <c r="M20" s="907">
        <v>7</v>
      </c>
      <c r="N20" s="903">
        <f t="shared" ref="N20:N24" si="1">IF(M20&lt;1,M20-AVERAGE(F20:I20),M20-(SUM(F20:I20)))</f>
        <v>-14</v>
      </c>
      <c r="O20" s="904">
        <v>1</v>
      </c>
      <c r="P20" s="357" t="str">
        <f t="shared" si="0"/>
        <v>P</v>
      </c>
      <c r="Q20" s="358"/>
      <c r="R20" s="1581"/>
      <c r="S20" s="1583"/>
      <c r="T20" s="1585"/>
    </row>
    <row r="21" spans="1:20" ht="34.5" customHeight="1">
      <c r="A21" s="1240"/>
      <c r="B21" s="1591"/>
      <c r="C21" s="1591"/>
      <c r="D21" s="1578"/>
      <c r="E21" s="898" t="s">
        <v>1204</v>
      </c>
      <c r="F21" s="905">
        <v>1</v>
      </c>
      <c r="G21" s="905">
        <v>1</v>
      </c>
      <c r="H21" s="905">
        <v>1</v>
      </c>
      <c r="I21" s="906"/>
      <c r="J21" s="898" t="s">
        <v>1215</v>
      </c>
      <c r="K21" s="901">
        <v>0</v>
      </c>
      <c r="L21" s="358"/>
      <c r="M21" s="907">
        <v>3</v>
      </c>
      <c r="N21" s="903">
        <v>3</v>
      </c>
      <c r="O21" s="904">
        <v>1</v>
      </c>
      <c r="P21" s="357" t="str">
        <f t="shared" si="0"/>
        <v>P</v>
      </c>
      <c r="Q21" s="358"/>
      <c r="R21" s="1581"/>
      <c r="S21" s="1583"/>
      <c r="T21" s="1585"/>
    </row>
    <row r="22" spans="1:20" ht="51.75" customHeight="1">
      <c r="A22" s="1240"/>
      <c r="B22" s="1591"/>
      <c r="C22" s="1591"/>
      <c r="D22" s="1578"/>
      <c r="E22" s="898" t="s">
        <v>1205</v>
      </c>
      <c r="F22" s="905">
        <v>4</v>
      </c>
      <c r="G22" s="905">
        <v>4</v>
      </c>
      <c r="H22" s="905">
        <v>4</v>
      </c>
      <c r="I22" s="906"/>
      <c r="J22" s="898" t="s">
        <v>1216</v>
      </c>
      <c r="K22" s="901">
        <v>0</v>
      </c>
      <c r="L22" s="358"/>
      <c r="M22" s="907">
        <v>3</v>
      </c>
      <c r="N22" s="903">
        <v>1</v>
      </c>
      <c r="O22" s="904">
        <v>1</v>
      </c>
      <c r="P22" s="357" t="str">
        <f t="shared" si="0"/>
        <v>P</v>
      </c>
      <c r="Q22" s="358"/>
      <c r="R22" s="1581"/>
      <c r="S22" s="1583"/>
      <c r="T22" s="1585"/>
    </row>
    <row r="23" spans="1:20" ht="66.75" customHeight="1">
      <c r="A23" s="1240"/>
      <c r="B23" s="1591"/>
      <c r="C23" s="1591"/>
      <c r="D23" s="1578"/>
      <c r="E23" s="908" t="s">
        <v>108</v>
      </c>
      <c r="F23" s="905">
        <v>1</v>
      </c>
      <c r="G23" s="905">
        <v>1</v>
      </c>
      <c r="H23" s="905">
        <v>1</v>
      </c>
      <c r="I23" s="906"/>
      <c r="J23" s="898" t="s">
        <v>109</v>
      </c>
      <c r="K23" s="901">
        <v>0</v>
      </c>
      <c r="L23" s="358"/>
      <c r="M23" s="907">
        <v>3</v>
      </c>
      <c r="N23" s="903">
        <f t="shared" si="1"/>
        <v>0</v>
      </c>
      <c r="O23" s="904">
        <v>1</v>
      </c>
      <c r="P23" s="357" t="str">
        <f t="shared" si="0"/>
        <v>P</v>
      </c>
      <c r="Q23" s="358"/>
      <c r="R23" s="1581"/>
      <c r="S23" s="1583"/>
      <c r="T23" s="1585"/>
    </row>
    <row r="24" spans="1:20" ht="24" customHeight="1">
      <c r="A24" s="1240"/>
      <c r="B24" s="1591"/>
      <c r="C24" s="1591"/>
      <c r="D24" s="1578"/>
      <c r="E24" s="908" t="s">
        <v>1206</v>
      </c>
      <c r="F24" s="905">
        <v>2</v>
      </c>
      <c r="G24" s="905">
        <v>2</v>
      </c>
      <c r="H24" s="905">
        <v>2</v>
      </c>
      <c r="I24" s="906"/>
      <c r="J24" s="898" t="s">
        <v>1217</v>
      </c>
      <c r="K24" s="901">
        <v>0</v>
      </c>
      <c r="L24" s="358"/>
      <c r="M24" s="907">
        <v>3</v>
      </c>
      <c r="N24" s="903">
        <f t="shared" si="1"/>
        <v>-3</v>
      </c>
      <c r="O24" s="904">
        <v>1</v>
      </c>
      <c r="P24" s="357" t="str">
        <f t="shared" si="0"/>
        <v>P</v>
      </c>
      <c r="Q24" s="358"/>
      <c r="R24" s="1581"/>
      <c r="S24" s="1583"/>
      <c r="T24" s="1585"/>
    </row>
    <row r="25" spans="1:20" ht="39">
      <c r="A25" s="1240"/>
      <c r="B25" s="1591"/>
      <c r="C25" s="1591"/>
      <c r="D25" s="1579" t="s">
        <v>110</v>
      </c>
      <c r="E25" s="908" t="s">
        <v>111</v>
      </c>
      <c r="F25" s="905">
        <v>8</v>
      </c>
      <c r="G25" s="905">
        <v>8</v>
      </c>
      <c r="H25" s="905">
        <v>8</v>
      </c>
      <c r="I25" s="906"/>
      <c r="J25" s="1578" t="s">
        <v>112</v>
      </c>
      <c r="K25" s="901">
        <v>0</v>
      </c>
      <c r="L25" s="358"/>
      <c r="M25" s="907">
        <v>3</v>
      </c>
      <c r="N25" s="903">
        <v>3</v>
      </c>
      <c r="O25" s="904">
        <f>IF(M25&lt;1,(AVERAGE(F25:I25)/M25),SUM(F25:I25)/M25)</f>
        <v>8</v>
      </c>
      <c r="P25" s="357" t="str">
        <f t="shared" si="0"/>
        <v>P</v>
      </c>
      <c r="Q25" s="358"/>
      <c r="R25" s="1586" t="s">
        <v>113</v>
      </c>
      <c r="S25" s="1586" t="s">
        <v>687</v>
      </c>
      <c r="T25" s="1587" t="s">
        <v>688</v>
      </c>
    </row>
    <row r="26" spans="1:20">
      <c r="A26" s="1240"/>
      <c r="B26" s="1591"/>
      <c r="C26" s="1591"/>
      <c r="D26" s="1579"/>
      <c r="E26" s="898" t="s">
        <v>114</v>
      </c>
      <c r="F26" s="905">
        <v>3</v>
      </c>
      <c r="G26" s="905">
        <v>3</v>
      </c>
      <c r="H26" s="905">
        <v>3</v>
      </c>
      <c r="I26" s="906"/>
      <c r="J26" s="1578"/>
      <c r="K26" s="901">
        <v>0</v>
      </c>
      <c r="L26" s="358"/>
      <c r="M26" s="907">
        <v>1</v>
      </c>
      <c r="N26" s="903">
        <v>3</v>
      </c>
      <c r="O26" s="904">
        <v>1</v>
      </c>
      <c r="P26" s="357" t="str">
        <f t="shared" si="0"/>
        <v>P</v>
      </c>
      <c r="Q26" s="358"/>
      <c r="R26" s="1586"/>
      <c r="S26" s="1586"/>
      <c r="T26" s="1587"/>
    </row>
    <row r="27" spans="1:20" ht="63.75" customHeight="1">
      <c r="A27" s="1240"/>
      <c r="B27" s="1591"/>
      <c r="C27" s="1591"/>
      <c r="D27" s="1579"/>
      <c r="E27" s="908" t="s">
        <v>115</v>
      </c>
      <c r="F27" s="905">
        <v>1</v>
      </c>
      <c r="G27" s="905">
        <v>0</v>
      </c>
      <c r="H27" s="905">
        <v>0</v>
      </c>
      <c r="I27" s="906"/>
      <c r="J27" s="1578"/>
      <c r="K27" s="901">
        <v>0</v>
      </c>
      <c r="L27" s="358"/>
      <c r="M27" s="907">
        <v>3</v>
      </c>
      <c r="N27" s="903">
        <v>1</v>
      </c>
      <c r="O27" s="904">
        <f>IF(M27&lt;1,(AVERAGE(F27:I27)/M27),SUM(F27:I27)/M27)</f>
        <v>0.33333333333333331</v>
      </c>
      <c r="P27" s="357" t="str">
        <f t="shared" si="0"/>
        <v>P</v>
      </c>
      <c r="Q27" s="358"/>
      <c r="R27" s="1586"/>
      <c r="S27" s="1586"/>
      <c r="T27" s="1587"/>
    </row>
    <row r="28" spans="1:20" ht="60.75" customHeight="1">
      <c r="A28" s="1240"/>
      <c r="B28" s="1591"/>
      <c r="C28" s="1591"/>
      <c r="D28" s="1579" t="s">
        <v>116</v>
      </c>
      <c r="E28" s="898" t="s">
        <v>117</v>
      </c>
      <c r="F28" s="905">
        <v>3</v>
      </c>
      <c r="G28" s="905">
        <v>3</v>
      </c>
      <c r="H28" s="905">
        <v>3</v>
      </c>
      <c r="I28" s="906"/>
      <c r="J28" s="898" t="s">
        <v>118</v>
      </c>
      <c r="K28" s="901">
        <v>0</v>
      </c>
      <c r="L28" s="358"/>
      <c r="M28" s="907">
        <v>3</v>
      </c>
      <c r="N28" s="903">
        <v>1</v>
      </c>
      <c r="O28" s="904">
        <f>IF(M28&lt;1,(AVERAGE(F28:I28)/M28),SUM(F28:I28)/M28)</f>
        <v>3</v>
      </c>
      <c r="P28" s="357" t="str">
        <f t="shared" si="0"/>
        <v>P</v>
      </c>
      <c r="Q28" s="358"/>
      <c r="R28" s="1586" t="s">
        <v>119</v>
      </c>
      <c r="S28" s="1586" t="s">
        <v>120</v>
      </c>
      <c r="T28" s="1587" t="s">
        <v>121</v>
      </c>
    </row>
    <row r="29" spans="1:20" ht="77.25" customHeight="1">
      <c r="A29" s="1240"/>
      <c r="B29" s="1591"/>
      <c r="C29" s="1591"/>
      <c r="D29" s="1579"/>
      <c r="E29" s="898" t="s">
        <v>122</v>
      </c>
      <c r="F29" s="905">
        <v>3</v>
      </c>
      <c r="G29" s="905">
        <v>3</v>
      </c>
      <c r="H29" s="905">
        <v>3</v>
      </c>
      <c r="I29" s="906"/>
      <c r="J29" s="1578" t="s">
        <v>123</v>
      </c>
      <c r="K29" s="901">
        <v>0</v>
      </c>
      <c r="L29" s="358"/>
      <c r="M29" s="907">
        <v>3</v>
      </c>
      <c r="N29" s="903">
        <v>1</v>
      </c>
      <c r="O29" s="904">
        <f>IF(M29&lt;1,(AVERAGE(F29:I29)/M29),SUM(F29:I29)/M29)</f>
        <v>3</v>
      </c>
      <c r="P29" s="357" t="str">
        <f t="shared" si="0"/>
        <v>P</v>
      </c>
      <c r="Q29" s="358"/>
      <c r="R29" s="1586"/>
      <c r="S29" s="1586"/>
      <c r="T29" s="1587"/>
    </row>
    <row r="30" spans="1:20" ht="36" customHeight="1">
      <c r="A30" s="1240"/>
      <c r="B30" s="1591"/>
      <c r="C30" s="1591"/>
      <c r="D30" s="1579"/>
      <c r="E30" s="898" t="s">
        <v>124</v>
      </c>
      <c r="F30" s="905">
        <v>3</v>
      </c>
      <c r="G30" s="905">
        <v>3</v>
      </c>
      <c r="H30" s="905">
        <v>3</v>
      </c>
      <c r="I30" s="906"/>
      <c r="J30" s="1578"/>
      <c r="K30" s="901">
        <v>0</v>
      </c>
      <c r="L30" s="909"/>
      <c r="M30" s="907">
        <v>3</v>
      </c>
      <c r="N30" s="903">
        <v>3</v>
      </c>
      <c r="O30" s="904">
        <v>1</v>
      </c>
      <c r="P30" s="357" t="str">
        <f t="shared" si="0"/>
        <v>P</v>
      </c>
      <c r="Q30" s="909"/>
      <c r="R30" s="1586"/>
      <c r="S30" s="1586"/>
      <c r="T30" s="1587"/>
    </row>
    <row r="31" spans="1:20" ht="24.75" customHeight="1">
      <c r="A31" s="1240"/>
      <c r="B31" s="1591"/>
      <c r="C31" s="1591"/>
      <c r="D31" s="1579" t="s">
        <v>125</v>
      </c>
      <c r="E31" s="898" t="s">
        <v>126</v>
      </c>
      <c r="F31" s="905">
        <v>0</v>
      </c>
      <c r="G31" s="905">
        <v>1</v>
      </c>
      <c r="H31" s="905">
        <v>1</v>
      </c>
      <c r="I31" s="906"/>
      <c r="J31" s="908" t="s">
        <v>127</v>
      </c>
      <c r="K31" s="1593">
        <v>0</v>
      </c>
      <c r="L31" s="1594"/>
      <c r="M31" s="907">
        <v>1</v>
      </c>
      <c r="N31" s="1595">
        <v>0</v>
      </c>
      <c r="O31" s="1596">
        <v>1</v>
      </c>
      <c r="P31" s="1219" t="str">
        <f t="shared" si="0"/>
        <v>P</v>
      </c>
      <c r="Q31" s="358"/>
      <c r="R31" s="1586" t="s">
        <v>128</v>
      </c>
      <c r="S31" s="1586" t="s">
        <v>129</v>
      </c>
      <c r="T31" s="1587" t="s">
        <v>130</v>
      </c>
    </row>
    <row r="32" spans="1:20" ht="26.25" customHeight="1">
      <c r="A32" s="1240"/>
      <c r="B32" s="1591"/>
      <c r="C32" s="1591"/>
      <c r="D32" s="1579"/>
      <c r="E32" s="898" t="s">
        <v>1207</v>
      </c>
      <c r="F32" s="905">
        <v>3</v>
      </c>
      <c r="G32" s="905">
        <v>3</v>
      </c>
      <c r="H32" s="905">
        <v>3</v>
      </c>
      <c r="I32" s="906"/>
      <c r="J32" s="908" t="s">
        <v>1218</v>
      </c>
      <c r="K32" s="1593"/>
      <c r="L32" s="1594"/>
      <c r="M32" s="907">
        <v>3</v>
      </c>
      <c r="N32" s="1595"/>
      <c r="O32" s="1596"/>
      <c r="P32" s="1219"/>
      <c r="Q32" s="358"/>
      <c r="R32" s="1586"/>
      <c r="S32" s="1586"/>
      <c r="T32" s="1587"/>
    </row>
    <row r="33" spans="1:20" ht="25.5" customHeight="1">
      <c r="A33" s="1240"/>
      <c r="B33" s="1591"/>
      <c r="C33" s="1591"/>
      <c r="D33" s="1579"/>
      <c r="E33" s="898" t="s">
        <v>131</v>
      </c>
      <c r="F33" s="905">
        <v>0</v>
      </c>
      <c r="G33" s="905">
        <v>1</v>
      </c>
      <c r="H33" s="905">
        <v>1</v>
      </c>
      <c r="I33" s="906"/>
      <c r="J33" s="908" t="s">
        <v>132</v>
      </c>
      <c r="K33" s="1593"/>
      <c r="L33" s="1594"/>
      <c r="M33" s="907">
        <v>1</v>
      </c>
      <c r="N33" s="1595"/>
      <c r="O33" s="1596"/>
      <c r="P33" s="1219"/>
      <c r="Q33" s="358"/>
      <c r="R33" s="1586"/>
      <c r="S33" s="1586"/>
      <c r="T33" s="1587"/>
    </row>
    <row r="34" spans="1:20" ht="37.5" customHeight="1">
      <c r="A34" s="1240"/>
      <c r="B34" s="1591"/>
      <c r="C34" s="1591"/>
      <c r="D34" s="1579"/>
      <c r="E34" s="898" t="s">
        <v>133</v>
      </c>
      <c r="F34" s="905">
        <v>0</v>
      </c>
      <c r="G34" s="905">
        <v>1</v>
      </c>
      <c r="H34" s="905">
        <v>1</v>
      </c>
      <c r="I34" s="906"/>
      <c r="J34" s="908" t="s">
        <v>134</v>
      </c>
      <c r="K34" s="911">
        <v>0</v>
      </c>
      <c r="L34" s="358"/>
      <c r="M34" s="907">
        <v>1</v>
      </c>
      <c r="N34" s="903">
        <f>F34/M34</f>
        <v>0</v>
      </c>
      <c r="O34" s="904">
        <v>1</v>
      </c>
      <c r="P34" s="357" t="str">
        <f t="shared" si="0"/>
        <v>P</v>
      </c>
      <c r="Q34" s="358"/>
      <c r="R34" s="912" t="s">
        <v>135</v>
      </c>
      <c r="S34" s="912" t="s">
        <v>136</v>
      </c>
      <c r="T34" s="913" t="s">
        <v>137</v>
      </c>
    </row>
    <row r="35" spans="1:20" ht="36" customHeight="1">
      <c r="A35" s="1240"/>
      <c r="B35" s="1591"/>
      <c r="C35" s="1591"/>
      <c r="D35" s="1579" t="s">
        <v>1213</v>
      </c>
      <c r="E35" s="898" t="s">
        <v>138</v>
      </c>
      <c r="F35" s="905">
        <v>3</v>
      </c>
      <c r="G35" s="905">
        <v>3</v>
      </c>
      <c r="H35" s="905">
        <v>3</v>
      </c>
      <c r="I35" s="906"/>
      <c r="J35" s="914" t="s">
        <v>139</v>
      </c>
      <c r="K35" s="911">
        <v>0</v>
      </c>
      <c r="L35" s="358"/>
      <c r="M35" s="907">
        <v>3</v>
      </c>
      <c r="N35" s="910">
        <f>M35/F35</f>
        <v>1</v>
      </c>
      <c r="O35" s="904">
        <f>IF(M35&lt;1,(AVERAGE(F35:I35)/M35),SUM(F35:I35)/M35)</f>
        <v>3</v>
      </c>
      <c r="P35" s="357" t="str">
        <f t="shared" si="0"/>
        <v>P</v>
      </c>
      <c r="Q35" s="358"/>
      <c r="R35" s="1586" t="s">
        <v>140</v>
      </c>
      <c r="S35" s="1586" t="s">
        <v>141</v>
      </c>
      <c r="T35" s="1587" t="s">
        <v>142</v>
      </c>
    </row>
    <row r="36" spans="1:20" ht="36" customHeight="1">
      <c r="A36" s="1240"/>
      <c r="B36" s="1591"/>
      <c r="C36" s="1591"/>
      <c r="D36" s="1579"/>
      <c r="E36" s="898" t="s">
        <v>1208</v>
      </c>
      <c r="F36" s="905">
        <v>3</v>
      </c>
      <c r="G36" s="905">
        <v>3</v>
      </c>
      <c r="H36" s="905">
        <v>3</v>
      </c>
      <c r="I36" s="906"/>
      <c r="J36" s="1578" t="s">
        <v>1219</v>
      </c>
      <c r="K36" s="911">
        <v>0</v>
      </c>
      <c r="L36" s="358"/>
      <c r="M36" s="284"/>
      <c r="N36" s="910">
        <f t="shared" ref="N36:N47" si="2">M36/F36</f>
        <v>0</v>
      </c>
      <c r="O36" s="904">
        <v>2</v>
      </c>
      <c r="P36" s="357" t="str">
        <f t="shared" si="0"/>
        <v>P</v>
      </c>
      <c r="Q36" s="358"/>
      <c r="R36" s="1586"/>
      <c r="S36" s="1586"/>
      <c r="T36" s="1587"/>
    </row>
    <row r="37" spans="1:20" ht="36" customHeight="1">
      <c r="A37" s="1240"/>
      <c r="B37" s="1591"/>
      <c r="C37" s="1591"/>
      <c r="D37" s="1579"/>
      <c r="E37" s="898" t="s">
        <v>1209</v>
      </c>
      <c r="F37" s="905">
        <v>3</v>
      </c>
      <c r="G37" s="905">
        <v>3</v>
      </c>
      <c r="H37" s="905">
        <v>3</v>
      </c>
      <c r="I37" s="906"/>
      <c r="J37" s="1578"/>
      <c r="K37" s="911">
        <v>0</v>
      </c>
      <c r="L37" s="358"/>
      <c r="M37" s="907">
        <v>3</v>
      </c>
      <c r="N37" s="910">
        <f t="shared" si="2"/>
        <v>1</v>
      </c>
      <c r="O37" s="904">
        <f t="shared" ref="O37:O47" si="3">IF(M37&lt;1,(AVERAGE(F37:I37)/M37),SUM(F37:I37)/M37)</f>
        <v>3</v>
      </c>
      <c r="P37" s="357" t="str">
        <f t="shared" si="0"/>
        <v>P</v>
      </c>
      <c r="Q37" s="358"/>
      <c r="R37" s="1586"/>
      <c r="S37" s="1586"/>
      <c r="T37" s="1587"/>
    </row>
    <row r="38" spans="1:20" ht="36" customHeight="1">
      <c r="A38" s="1240"/>
      <c r="B38" s="1591"/>
      <c r="C38" s="1591"/>
      <c r="D38" s="1579"/>
      <c r="E38" s="898" t="s">
        <v>1210</v>
      </c>
      <c r="F38" s="905">
        <v>3</v>
      </c>
      <c r="G38" s="905">
        <v>3</v>
      </c>
      <c r="H38" s="905">
        <v>3</v>
      </c>
      <c r="I38" s="906"/>
      <c r="J38" s="1578"/>
      <c r="K38" s="911">
        <v>0</v>
      </c>
      <c r="L38" s="358"/>
      <c r="M38" s="284"/>
      <c r="N38" s="910">
        <f t="shared" si="2"/>
        <v>0</v>
      </c>
      <c r="O38" s="904">
        <v>2</v>
      </c>
      <c r="P38" s="357" t="str">
        <f t="shared" si="0"/>
        <v>P</v>
      </c>
      <c r="Q38" s="358"/>
      <c r="R38" s="1586"/>
      <c r="S38" s="1586"/>
      <c r="T38" s="1587"/>
    </row>
    <row r="39" spans="1:20" ht="36" customHeight="1">
      <c r="A39" s="1240"/>
      <c r="B39" s="1591"/>
      <c r="C39" s="1591"/>
      <c r="D39" s="1579"/>
      <c r="E39" s="898" t="s">
        <v>1211</v>
      </c>
      <c r="F39" s="905">
        <v>3</v>
      </c>
      <c r="G39" s="905">
        <v>3</v>
      </c>
      <c r="H39" s="905">
        <v>3</v>
      </c>
      <c r="I39" s="906"/>
      <c r="J39" s="1578"/>
      <c r="K39" s="911">
        <v>0</v>
      </c>
      <c r="L39" s="358"/>
      <c r="M39" s="284"/>
      <c r="N39" s="910">
        <f t="shared" si="2"/>
        <v>0</v>
      </c>
      <c r="O39" s="904">
        <v>2</v>
      </c>
      <c r="P39" s="357" t="str">
        <f t="shared" si="0"/>
        <v>P</v>
      </c>
      <c r="Q39" s="358"/>
      <c r="R39" s="1586"/>
      <c r="S39" s="1586"/>
      <c r="T39" s="1587"/>
    </row>
    <row r="40" spans="1:20" ht="36" customHeight="1">
      <c r="A40" s="1240"/>
      <c r="B40" s="1591"/>
      <c r="C40" s="1591"/>
      <c r="D40" s="1579"/>
      <c r="E40" s="898" t="s">
        <v>1212</v>
      </c>
      <c r="F40" s="905">
        <v>3</v>
      </c>
      <c r="G40" s="905">
        <v>3</v>
      </c>
      <c r="H40" s="905">
        <v>3</v>
      </c>
      <c r="I40" s="906"/>
      <c r="J40" s="1578"/>
      <c r="K40" s="911">
        <v>0</v>
      </c>
      <c r="L40" s="358"/>
      <c r="M40" s="284"/>
      <c r="N40" s="910">
        <f t="shared" si="2"/>
        <v>0</v>
      </c>
      <c r="O40" s="904">
        <v>2</v>
      </c>
      <c r="P40" s="357" t="str">
        <f t="shared" si="0"/>
        <v>P</v>
      </c>
      <c r="Q40" s="358"/>
      <c r="R40" s="1586"/>
      <c r="S40" s="1586"/>
      <c r="T40" s="1587"/>
    </row>
    <row r="41" spans="1:20" ht="36" customHeight="1">
      <c r="A41" s="1240"/>
      <c r="B41" s="1591"/>
      <c r="C41" s="1591"/>
      <c r="D41" s="1579" t="s">
        <v>143</v>
      </c>
      <c r="E41" s="898" t="s">
        <v>144</v>
      </c>
      <c r="F41" s="905">
        <v>3</v>
      </c>
      <c r="G41" s="905">
        <v>3</v>
      </c>
      <c r="H41" s="905">
        <v>3</v>
      </c>
      <c r="I41" s="906"/>
      <c r="J41" s="908" t="s">
        <v>145</v>
      </c>
      <c r="K41" s="911">
        <v>0</v>
      </c>
      <c r="L41" s="358"/>
      <c r="M41" s="907">
        <v>6</v>
      </c>
      <c r="N41" s="910">
        <f t="shared" si="2"/>
        <v>2</v>
      </c>
      <c r="O41" s="904">
        <f t="shared" si="3"/>
        <v>1.5</v>
      </c>
      <c r="P41" s="357" t="str">
        <f>IF(O40&lt;=V$16,"T",IF(O40&lt;$Y$16,"R",IF(O40&gt;=$Y$16,"P")))</f>
        <v>P</v>
      </c>
      <c r="Q41" s="358"/>
      <c r="R41" s="1586" t="s">
        <v>146</v>
      </c>
      <c r="S41" s="1586" t="s">
        <v>147</v>
      </c>
      <c r="T41" s="1587" t="s">
        <v>689</v>
      </c>
    </row>
    <row r="42" spans="1:20" ht="36" customHeight="1">
      <c r="A42" s="1240"/>
      <c r="B42" s="1591"/>
      <c r="C42" s="1591"/>
      <c r="D42" s="1579"/>
      <c r="E42" s="898" t="s">
        <v>148</v>
      </c>
      <c r="F42" s="905">
        <v>3</v>
      </c>
      <c r="G42" s="905">
        <v>3</v>
      </c>
      <c r="H42" s="905">
        <v>3</v>
      </c>
      <c r="I42" s="906"/>
      <c r="J42" s="908"/>
      <c r="K42" s="911">
        <v>0</v>
      </c>
      <c r="L42" s="358"/>
      <c r="M42" s="907">
        <v>3</v>
      </c>
      <c r="N42" s="910">
        <f t="shared" si="2"/>
        <v>1</v>
      </c>
      <c r="O42" s="904">
        <f t="shared" si="3"/>
        <v>3</v>
      </c>
      <c r="P42" s="357" t="str">
        <f t="shared" si="0"/>
        <v>P</v>
      </c>
      <c r="Q42" s="358"/>
      <c r="R42" s="1586"/>
      <c r="S42" s="1586"/>
      <c r="T42" s="1587"/>
    </row>
    <row r="43" spans="1:20" ht="36" customHeight="1">
      <c r="A43" s="1240"/>
      <c r="B43" s="1591"/>
      <c r="C43" s="1591"/>
      <c r="D43" s="1579"/>
      <c r="E43" s="898" t="s">
        <v>149</v>
      </c>
      <c r="F43" s="905">
        <v>3</v>
      </c>
      <c r="G43" s="905">
        <v>3</v>
      </c>
      <c r="H43" s="905">
        <v>3</v>
      </c>
      <c r="I43" s="906"/>
      <c r="J43" s="908"/>
      <c r="K43" s="911">
        <v>0</v>
      </c>
      <c r="L43" s="358"/>
      <c r="M43" s="915">
        <v>0</v>
      </c>
      <c r="N43" s="910">
        <f t="shared" si="2"/>
        <v>0</v>
      </c>
      <c r="O43" s="904">
        <v>2</v>
      </c>
      <c r="P43" s="357" t="str">
        <f t="shared" si="0"/>
        <v>P</v>
      </c>
      <c r="Q43" s="358"/>
      <c r="R43" s="1586"/>
      <c r="S43" s="1586"/>
      <c r="T43" s="1587"/>
    </row>
    <row r="44" spans="1:20" ht="36" customHeight="1">
      <c r="A44" s="1240"/>
      <c r="B44" s="1591"/>
      <c r="C44" s="1591"/>
      <c r="D44" s="1579" t="s">
        <v>150</v>
      </c>
      <c r="E44" s="898"/>
      <c r="F44" s="905"/>
      <c r="G44" s="905"/>
      <c r="H44" s="916"/>
      <c r="I44" s="906"/>
      <c r="J44" s="917"/>
      <c r="K44" s="911">
        <v>0</v>
      </c>
      <c r="L44" s="358"/>
      <c r="M44" s="284"/>
      <c r="N44" s="910">
        <v>0</v>
      </c>
      <c r="O44" s="904">
        <v>2</v>
      </c>
      <c r="P44" s="357" t="str">
        <f t="shared" si="0"/>
        <v>P</v>
      </c>
      <c r="Q44" s="358"/>
      <c r="R44" s="1586"/>
      <c r="S44" s="1586"/>
      <c r="T44" s="1587"/>
    </row>
    <row r="45" spans="1:20" ht="36" customHeight="1">
      <c r="A45" s="1240"/>
      <c r="B45" s="1591"/>
      <c r="C45" s="1591"/>
      <c r="D45" s="1579"/>
      <c r="E45" s="898" t="s">
        <v>151</v>
      </c>
      <c r="F45" s="905"/>
      <c r="G45" s="905"/>
      <c r="H45" s="916"/>
      <c r="I45" s="906"/>
      <c r="J45" s="1578" t="s">
        <v>152</v>
      </c>
      <c r="K45" s="911">
        <v>0</v>
      </c>
      <c r="L45" s="358"/>
      <c r="M45" s="284"/>
      <c r="N45" s="910">
        <v>0</v>
      </c>
      <c r="O45" s="904">
        <v>2</v>
      </c>
      <c r="P45" s="357" t="str">
        <f t="shared" si="0"/>
        <v>P</v>
      </c>
      <c r="Q45" s="358"/>
      <c r="R45" s="1586"/>
      <c r="S45" s="1586"/>
      <c r="T45" s="1587"/>
    </row>
    <row r="46" spans="1:20" ht="36" customHeight="1">
      <c r="A46" s="1240"/>
      <c r="B46" s="1591"/>
      <c r="C46" s="1591"/>
      <c r="D46" s="1579"/>
      <c r="E46" s="898" t="s">
        <v>153</v>
      </c>
      <c r="F46" s="905"/>
      <c r="G46" s="905"/>
      <c r="H46" s="916"/>
      <c r="I46" s="906"/>
      <c r="J46" s="1578"/>
      <c r="K46" s="911">
        <v>0</v>
      </c>
      <c r="L46" s="358"/>
      <c r="M46" s="915"/>
      <c r="N46" s="910">
        <v>0</v>
      </c>
      <c r="O46" s="904">
        <v>2</v>
      </c>
      <c r="P46" s="357" t="str">
        <f t="shared" si="0"/>
        <v>P</v>
      </c>
      <c r="Q46" s="358"/>
      <c r="R46" s="1586" t="s">
        <v>1220</v>
      </c>
      <c r="S46" s="1586" t="s">
        <v>1221</v>
      </c>
      <c r="T46" s="1587" t="s">
        <v>1222</v>
      </c>
    </row>
    <row r="47" spans="1:20" ht="36" customHeight="1" thickBot="1">
      <c r="A47" s="1545"/>
      <c r="B47" s="1592"/>
      <c r="C47" s="1592"/>
      <c r="D47" s="1589"/>
      <c r="E47" s="918"/>
      <c r="F47" s="919">
        <v>1</v>
      </c>
      <c r="G47" s="919">
        <v>1</v>
      </c>
      <c r="H47" s="919">
        <v>1</v>
      </c>
      <c r="I47" s="920"/>
      <c r="J47" s="1588"/>
      <c r="K47" s="921">
        <v>0</v>
      </c>
      <c r="L47" s="360"/>
      <c r="M47" s="922">
        <v>1</v>
      </c>
      <c r="N47" s="923">
        <f t="shared" si="2"/>
        <v>1</v>
      </c>
      <c r="O47" s="924">
        <f t="shared" si="3"/>
        <v>3</v>
      </c>
      <c r="P47" s="359" t="str">
        <f t="shared" si="0"/>
        <v>P</v>
      </c>
      <c r="Q47" s="360"/>
      <c r="R47" s="1597"/>
      <c r="S47" s="1597"/>
      <c r="T47" s="1598"/>
    </row>
    <row r="48" spans="1:20" ht="36" customHeight="1">
      <c r="A48" s="925"/>
      <c r="B48" s="926"/>
      <c r="C48" s="926"/>
      <c r="D48" s="927"/>
      <c r="E48" s="928"/>
      <c r="F48" s="929"/>
      <c r="G48" s="929"/>
      <c r="H48" s="925"/>
      <c r="I48" s="925"/>
      <c r="J48" s="928"/>
      <c r="K48" s="930"/>
      <c r="L48" s="931"/>
      <c r="M48" s="932"/>
      <c r="N48" s="933"/>
      <c r="O48" s="934"/>
      <c r="P48" s="935"/>
      <c r="Q48" s="931"/>
      <c r="R48" s="936"/>
      <c r="S48" s="936"/>
      <c r="T48" s="936"/>
    </row>
    <row r="49" spans="1:20">
      <c r="A49" s="18" t="s">
        <v>24</v>
      </c>
      <c r="B49" s="2"/>
      <c r="C49" s="2"/>
      <c r="D49" s="2"/>
      <c r="E49" s="2"/>
      <c r="F49" s="23"/>
      <c r="G49" s="23"/>
      <c r="H49" s="23"/>
      <c r="I49" s="2"/>
      <c r="J49" s="2"/>
      <c r="K49" s="2"/>
      <c r="L49" s="2"/>
      <c r="M49" s="2"/>
      <c r="N49" s="2"/>
      <c r="O49" s="2"/>
      <c r="P49" s="23"/>
      <c r="Q49" s="2"/>
      <c r="R49" s="2"/>
      <c r="S49" s="2"/>
      <c r="T49" s="2"/>
    </row>
    <row r="50" spans="1:20">
      <c r="A50" s="1116"/>
      <c r="B50" s="1117"/>
      <c r="C50" s="1117"/>
      <c r="D50" s="1117"/>
      <c r="E50" s="1117"/>
      <c r="F50" s="1117"/>
      <c r="G50" s="1117"/>
      <c r="H50" s="1117"/>
      <c r="I50" s="1117"/>
      <c r="J50" s="1117"/>
      <c r="K50" s="1117"/>
      <c r="L50" s="1117"/>
      <c r="M50" s="1117"/>
      <c r="N50" s="1117"/>
      <c r="O50" s="1117"/>
      <c r="P50" s="1117"/>
      <c r="Q50" s="1117"/>
      <c r="R50" s="1117"/>
      <c r="S50" s="1117"/>
      <c r="T50" s="1118"/>
    </row>
    <row r="51" spans="1:20">
      <c r="A51" s="1116"/>
      <c r="B51" s="1117"/>
      <c r="C51" s="1117"/>
      <c r="D51" s="1117"/>
      <c r="E51" s="1117"/>
      <c r="F51" s="1117"/>
      <c r="G51" s="1117"/>
      <c r="H51" s="1117"/>
      <c r="I51" s="1117"/>
      <c r="J51" s="1117"/>
      <c r="K51" s="1117"/>
      <c r="L51" s="1117"/>
      <c r="M51" s="1117"/>
      <c r="N51" s="1117"/>
      <c r="O51" s="1117"/>
      <c r="P51" s="1117"/>
      <c r="Q51" s="1117"/>
      <c r="R51" s="1117"/>
      <c r="S51" s="1117"/>
      <c r="T51" s="1118"/>
    </row>
    <row r="52" spans="1:20">
      <c r="A52" s="1116"/>
      <c r="B52" s="1117"/>
      <c r="C52" s="1117"/>
      <c r="D52" s="1117"/>
      <c r="E52" s="1117"/>
      <c r="F52" s="1117"/>
      <c r="G52" s="1117"/>
      <c r="H52" s="1117"/>
      <c r="I52" s="1117"/>
      <c r="J52" s="1117"/>
      <c r="K52" s="1117"/>
      <c r="L52" s="1117"/>
      <c r="M52" s="1117"/>
      <c r="N52" s="1117"/>
      <c r="O52" s="1117"/>
      <c r="P52" s="1117"/>
      <c r="Q52" s="1117"/>
      <c r="R52" s="1117"/>
      <c r="S52" s="1117"/>
      <c r="T52" s="1118"/>
    </row>
    <row r="53" spans="1:20">
      <c r="A53" s="1116"/>
      <c r="B53" s="1117"/>
      <c r="C53" s="1117"/>
      <c r="D53" s="1117"/>
      <c r="E53" s="1117"/>
      <c r="F53" s="1117"/>
      <c r="G53" s="1117"/>
      <c r="H53" s="1117"/>
      <c r="I53" s="1117"/>
      <c r="J53" s="1117"/>
      <c r="K53" s="1117"/>
      <c r="L53" s="1117"/>
      <c r="M53" s="1117"/>
      <c r="N53" s="1117"/>
      <c r="O53" s="1117"/>
      <c r="P53" s="1117"/>
      <c r="Q53" s="1117"/>
      <c r="R53" s="1117"/>
      <c r="S53" s="1117"/>
      <c r="T53" s="1118"/>
    </row>
    <row r="54" spans="1:20">
      <c r="A54" s="1116"/>
      <c r="B54" s="1117"/>
      <c r="C54" s="1117"/>
      <c r="D54" s="1117"/>
      <c r="E54" s="1117"/>
      <c r="F54" s="1117"/>
      <c r="G54" s="1117"/>
      <c r="H54" s="1117"/>
      <c r="I54" s="1117"/>
      <c r="J54" s="1117"/>
      <c r="K54" s="1117"/>
      <c r="L54" s="1117"/>
      <c r="M54" s="1117"/>
      <c r="N54" s="1117"/>
      <c r="O54" s="1117"/>
      <c r="P54" s="1117"/>
      <c r="Q54" s="1117"/>
      <c r="R54" s="1117"/>
      <c r="S54" s="1117"/>
      <c r="T54" s="1118"/>
    </row>
    <row r="55" spans="1:20">
      <c r="A55" s="1116"/>
      <c r="B55" s="1117"/>
      <c r="C55" s="1117"/>
      <c r="D55" s="1117"/>
      <c r="E55" s="1117"/>
      <c r="F55" s="1117"/>
      <c r="G55" s="1117"/>
      <c r="H55" s="1117"/>
      <c r="I55" s="1117"/>
      <c r="J55" s="1117"/>
      <c r="K55" s="1117"/>
      <c r="L55" s="1117"/>
      <c r="M55" s="1117"/>
      <c r="N55" s="1117"/>
      <c r="O55" s="1117"/>
      <c r="P55" s="1117"/>
      <c r="Q55" s="1117"/>
      <c r="R55" s="1117"/>
      <c r="S55" s="1117"/>
      <c r="T55" s="1118"/>
    </row>
    <row r="56" spans="1:20">
      <c r="A56" s="1116"/>
      <c r="B56" s="1117"/>
      <c r="C56" s="1117"/>
      <c r="D56" s="1117"/>
      <c r="E56" s="1117"/>
      <c r="F56" s="1117"/>
      <c r="G56" s="1117"/>
      <c r="H56" s="1117"/>
      <c r="I56" s="1117"/>
      <c r="J56" s="1117"/>
      <c r="K56" s="1117"/>
      <c r="L56" s="1117"/>
      <c r="M56" s="1117"/>
      <c r="N56" s="1117"/>
      <c r="O56" s="1117"/>
      <c r="P56" s="1117"/>
      <c r="Q56" s="1117"/>
      <c r="R56" s="1117"/>
      <c r="S56" s="1117"/>
      <c r="T56" s="1118"/>
    </row>
    <row r="57" spans="1:20">
      <c r="A57" s="1116"/>
      <c r="B57" s="1117"/>
      <c r="C57" s="1117"/>
      <c r="D57" s="1117"/>
      <c r="E57" s="1117"/>
      <c r="F57" s="1117"/>
      <c r="G57" s="1117"/>
      <c r="H57" s="1117"/>
      <c r="I57" s="1117"/>
      <c r="J57" s="1117"/>
      <c r="K57" s="1117"/>
      <c r="L57" s="1117"/>
      <c r="M57" s="1117"/>
      <c r="N57" s="1117"/>
      <c r="O57" s="1117"/>
      <c r="P57" s="1117"/>
      <c r="Q57" s="1117"/>
      <c r="R57" s="1117"/>
      <c r="S57" s="1117"/>
      <c r="T57" s="1118"/>
    </row>
    <row r="58" spans="1:20">
      <c r="A58" s="1116"/>
      <c r="B58" s="1117"/>
      <c r="C58" s="1117"/>
      <c r="D58" s="1117"/>
      <c r="E58" s="1117"/>
      <c r="F58" s="1117"/>
      <c r="G58" s="1117"/>
      <c r="H58" s="1117"/>
      <c r="I58" s="1117"/>
      <c r="J58" s="1117"/>
      <c r="K58" s="1117"/>
      <c r="L58" s="1117"/>
      <c r="M58" s="1117"/>
      <c r="N58" s="1117"/>
      <c r="O58" s="1117"/>
      <c r="P58" s="1117"/>
      <c r="Q58" s="1117"/>
      <c r="R58" s="1117"/>
      <c r="S58" s="1117"/>
      <c r="T58" s="1118"/>
    </row>
    <row r="59" spans="1:20">
      <c r="A59" s="1116"/>
      <c r="B59" s="1117"/>
      <c r="C59" s="1117"/>
      <c r="D59" s="1117"/>
      <c r="E59" s="1117"/>
      <c r="F59" s="1117"/>
      <c r="G59" s="1117"/>
      <c r="H59" s="1117"/>
      <c r="I59" s="1117"/>
      <c r="J59" s="1117"/>
      <c r="K59" s="1117"/>
      <c r="L59" s="1117"/>
      <c r="M59" s="1117"/>
      <c r="N59" s="1117"/>
      <c r="O59" s="1117"/>
      <c r="P59" s="1117"/>
      <c r="Q59" s="1117"/>
      <c r="R59" s="1117"/>
      <c r="S59" s="1117"/>
      <c r="T59" s="1118"/>
    </row>
    <row r="60" spans="1:20">
      <c r="A60" s="1116"/>
      <c r="B60" s="1117"/>
      <c r="C60" s="1117"/>
      <c r="D60" s="1117"/>
      <c r="E60" s="1117"/>
      <c r="F60" s="1117"/>
      <c r="G60" s="1117"/>
      <c r="H60" s="1117"/>
      <c r="I60" s="1117"/>
      <c r="J60" s="1117"/>
      <c r="K60" s="1117"/>
      <c r="L60" s="1117"/>
      <c r="M60" s="1117"/>
      <c r="N60" s="1117"/>
      <c r="O60" s="1117"/>
      <c r="P60" s="1117"/>
      <c r="Q60" s="1117"/>
      <c r="R60" s="1117"/>
      <c r="S60" s="1117"/>
      <c r="T60" s="1118"/>
    </row>
  </sheetData>
  <mergeCells count="82">
    <mergeCell ref="R41:R45"/>
    <mergeCell ref="S41:S45"/>
    <mergeCell ref="T41:T45"/>
    <mergeCell ref="R46:R47"/>
    <mergeCell ref="S46:S47"/>
    <mergeCell ref="T46:T47"/>
    <mergeCell ref="R35:R40"/>
    <mergeCell ref="S35:S40"/>
    <mergeCell ref="T35:T40"/>
    <mergeCell ref="C17:C47"/>
    <mergeCell ref="B17:B47"/>
    <mergeCell ref="K31:K33"/>
    <mergeCell ref="L31:L33"/>
    <mergeCell ref="N31:N33"/>
    <mergeCell ref="O31:O33"/>
    <mergeCell ref="P31:P33"/>
    <mergeCell ref="R28:R30"/>
    <mergeCell ref="S28:S30"/>
    <mergeCell ref="T28:T30"/>
    <mergeCell ref="R31:R33"/>
    <mergeCell ref="S31:S33"/>
    <mergeCell ref="T31:T33"/>
    <mergeCell ref="A17:A47"/>
    <mergeCell ref="J25:J27"/>
    <mergeCell ref="J29:J30"/>
    <mergeCell ref="J36:J40"/>
    <mergeCell ref="J45:J47"/>
    <mergeCell ref="D28:D30"/>
    <mergeCell ref="D31:D34"/>
    <mergeCell ref="D35:D40"/>
    <mergeCell ref="D41:D43"/>
    <mergeCell ref="D44:D47"/>
    <mergeCell ref="A6:E6"/>
    <mergeCell ref="F6:M6"/>
    <mergeCell ref="A7:E7"/>
    <mergeCell ref="F7:M7"/>
    <mergeCell ref="A8:E8"/>
    <mergeCell ref="F8:M8"/>
    <mergeCell ref="T14:T15"/>
    <mergeCell ref="R14:R15"/>
    <mergeCell ref="Q14:Q15"/>
    <mergeCell ref="D17:D24"/>
    <mergeCell ref="D25:D27"/>
    <mergeCell ref="R17:R24"/>
    <mergeCell ref="S17:S24"/>
    <mergeCell ref="T17:T24"/>
    <mergeCell ref="R25:R27"/>
    <mergeCell ref="S25:S27"/>
    <mergeCell ref="T25:T27"/>
    <mergeCell ref="B14:B15"/>
    <mergeCell ref="C14:C15"/>
    <mergeCell ref="A9:E9"/>
    <mergeCell ref="F9:M9"/>
    <mergeCell ref="A11:T11"/>
    <mergeCell ref="A13:L13"/>
    <mergeCell ref="M13:T13"/>
    <mergeCell ref="A14:A15"/>
    <mergeCell ref="D14:D15"/>
    <mergeCell ref="E14:E15"/>
    <mergeCell ref="F14:I14"/>
    <mergeCell ref="J14:J15"/>
    <mergeCell ref="K14:K15"/>
    <mergeCell ref="L14:L15"/>
    <mergeCell ref="M14:M15"/>
    <mergeCell ref="N14:P14"/>
    <mergeCell ref="A2:E4"/>
    <mergeCell ref="F2:M2"/>
    <mergeCell ref="N2:T2"/>
    <mergeCell ref="F3:M4"/>
    <mergeCell ref="N3:T3"/>
    <mergeCell ref="N4:T4"/>
    <mergeCell ref="A55:T55"/>
    <mergeCell ref="A60:T60"/>
    <mergeCell ref="A50:T50"/>
    <mergeCell ref="A51:T51"/>
    <mergeCell ref="A52:T52"/>
    <mergeCell ref="A53:T53"/>
    <mergeCell ref="A54:T54"/>
    <mergeCell ref="A56:T56"/>
    <mergeCell ref="A57:T57"/>
    <mergeCell ref="A58:T58"/>
    <mergeCell ref="A59:T59"/>
  </mergeCells>
  <conditionalFormatting sqref="P17:P26">
    <cfRule type="iconSet" priority="448">
      <iconSet iconSet="3Symbols2">
        <cfvo type="percent" val="0"/>
        <cfvo type="percent" val="0.74"/>
        <cfvo type="percent" val="0.85"/>
      </iconSet>
    </cfRule>
  </conditionalFormatting>
  <conditionalFormatting sqref="P17:P31 P34:P47">
    <cfRule type="containsText" dxfId="96" priority="2" stopIfTrue="1" operator="containsText" text="P">
      <formula>NOT(ISERROR(SEARCH("P",P17)))</formula>
    </cfRule>
    <cfRule type="containsText" dxfId="95" priority="3" stopIfTrue="1" operator="containsText" text="R">
      <formula>NOT(ISERROR(SEARCH("R",P17)))</formula>
    </cfRule>
    <cfRule type="containsText" dxfId="94" priority="4" operator="containsText" text="T">
      <formula>NOT(ISERROR(SEARCH("T",P17)))</formula>
    </cfRule>
  </conditionalFormatting>
  <conditionalFormatting sqref="P27:P29">
    <cfRule type="iconSet" priority="432">
      <iconSet iconSet="3Symbols2">
        <cfvo type="percent" val="0"/>
        <cfvo type="percent" val="0.74"/>
        <cfvo type="percent" val="0.85"/>
      </iconSet>
    </cfRule>
  </conditionalFormatting>
  <conditionalFormatting sqref="P30 P34:P47">
    <cfRule type="iconSet" priority="498">
      <iconSet iconSet="3Symbols2">
        <cfvo type="percent" val="0"/>
        <cfvo type="percent" val="0.74"/>
        <cfvo type="percent" val="0.85"/>
      </iconSet>
    </cfRule>
  </conditionalFormatting>
  <conditionalFormatting sqref="P31">
    <cfRule type="iconSet" priority="1">
      <iconSet iconSet="3Symbols2">
        <cfvo type="percent" val="0"/>
        <cfvo type="percent" val="0.74"/>
        <cfvo type="percent" val="0.85"/>
      </iconSet>
    </cfRule>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38"/>
  <sheetViews>
    <sheetView topLeftCell="D14" zoomScale="80" zoomScaleNormal="80" workbookViewId="0">
      <selection activeCell="O23" sqref="O23"/>
    </sheetView>
  </sheetViews>
  <sheetFormatPr baseColWidth="10" defaultColWidth="11.42578125" defaultRowHeight="15"/>
  <cols>
    <col min="1" max="1" width="6.5703125" style="29" customWidth="1"/>
    <col min="2" max="2" width="30.5703125" style="29" customWidth="1"/>
    <col min="3" max="3" width="26.85546875" style="29" customWidth="1"/>
    <col min="4" max="4" width="24.5703125" style="29" customWidth="1"/>
    <col min="5" max="5" width="47.28515625" style="29" customWidth="1"/>
    <col min="6" max="6" width="7.85546875" style="29" customWidth="1"/>
    <col min="7" max="7" width="7.140625" style="29" customWidth="1"/>
    <col min="8" max="8" width="6" style="29" customWidth="1"/>
    <col min="9" max="9" width="5.85546875" style="29" customWidth="1"/>
    <col min="10" max="10" width="64.5703125" style="29" customWidth="1"/>
    <col min="11" max="12" width="20.42578125" style="29" customWidth="1"/>
    <col min="13" max="13" width="11.42578125" style="29"/>
    <col min="14" max="14" width="17" style="29" customWidth="1"/>
    <col min="15" max="15" width="11.42578125" style="29"/>
    <col min="16" max="16" width="14.85546875" style="29" customWidth="1"/>
    <col min="17" max="17" width="26" style="29" customWidth="1"/>
    <col min="18" max="18" width="19.85546875" style="29" customWidth="1"/>
    <col min="19" max="19" width="21.28515625" style="29" customWidth="1"/>
    <col min="20" max="20" width="20.28515625" style="29" customWidth="1"/>
    <col min="21" max="16384" width="11.42578125" style="29"/>
  </cols>
  <sheetData>
    <row r="1" spans="1:20" ht="15.75" thickBot="1"/>
    <row r="2" spans="1:20" ht="17.25" thickBot="1">
      <c r="A2" s="1639"/>
      <c r="B2" s="1640"/>
      <c r="C2" s="1640"/>
      <c r="D2" s="1640"/>
      <c r="E2" s="1641"/>
      <c r="F2" s="1648" t="s">
        <v>18</v>
      </c>
      <c r="G2" s="1649"/>
      <c r="H2" s="1649"/>
      <c r="I2" s="1649"/>
      <c r="J2" s="1649"/>
      <c r="K2" s="1649"/>
      <c r="L2" s="1649"/>
      <c r="M2" s="1650"/>
      <c r="N2" s="1651" t="s">
        <v>485</v>
      </c>
      <c r="O2" s="1652"/>
      <c r="P2" s="1652"/>
      <c r="Q2" s="1652"/>
      <c r="R2" s="1652"/>
      <c r="S2" s="1652"/>
      <c r="T2" s="1653"/>
    </row>
    <row r="3" spans="1:20" ht="17.25" thickBot="1">
      <c r="A3" s="1642"/>
      <c r="B3" s="1643"/>
      <c r="C3" s="1643"/>
      <c r="D3" s="1643"/>
      <c r="E3" s="1644"/>
      <c r="F3" s="1654" t="s">
        <v>17</v>
      </c>
      <c r="G3" s="1655"/>
      <c r="H3" s="1655"/>
      <c r="I3" s="1655"/>
      <c r="J3" s="1655"/>
      <c r="K3" s="1655"/>
      <c r="L3" s="1655"/>
      <c r="M3" s="1656"/>
      <c r="N3" s="1660" t="s">
        <v>154</v>
      </c>
      <c r="O3" s="1661"/>
      <c r="P3" s="1661"/>
      <c r="Q3" s="1661"/>
      <c r="R3" s="1661"/>
      <c r="S3" s="1661"/>
      <c r="T3" s="1662"/>
    </row>
    <row r="4" spans="1:20" ht="17.25" thickBot="1">
      <c r="A4" s="1645"/>
      <c r="B4" s="1646"/>
      <c r="C4" s="1646"/>
      <c r="D4" s="1646"/>
      <c r="E4" s="1647"/>
      <c r="F4" s="1657"/>
      <c r="G4" s="1658"/>
      <c r="H4" s="1658"/>
      <c r="I4" s="1658"/>
      <c r="J4" s="1658"/>
      <c r="K4" s="1658"/>
      <c r="L4" s="1658"/>
      <c r="M4" s="1659"/>
      <c r="N4" s="1663" t="s">
        <v>8</v>
      </c>
      <c r="O4" s="1664"/>
      <c r="P4" s="1664"/>
      <c r="Q4" s="1664"/>
      <c r="R4" s="1664"/>
      <c r="S4" s="1664"/>
      <c r="T4" s="1665"/>
    </row>
    <row r="5" spans="1:20" ht="16.5">
      <c r="A5" s="37"/>
      <c r="B5" s="37"/>
      <c r="C5" s="37"/>
      <c r="D5" s="37"/>
      <c r="E5" s="37"/>
      <c r="F5" s="37"/>
      <c r="G5" s="37"/>
      <c r="H5" s="37"/>
      <c r="I5" s="37"/>
      <c r="J5" s="38"/>
      <c r="K5" s="38"/>
      <c r="L5" s="39"/>
      <c r="M5" s="39"/>
      <c r="N5" s="39"/>
      <c r="O5" s="39"/>
      <c r="P5" s="39"/>
      <c r="Q5" s="39"/>
      <c r="R5" s="39"/>
      <c r="S5" s="39"/>
      <c r="T5" s="39"/>
    </row>
    <row r="6" spans="1:20" ht="16.5">
      <c r="A6" s="1666" t="s">
        <v>155</v>
      </c>
      <c r="B6" s="1666"/>
      <c r="C6" s="1666"/>
      <c r="D6" s="1666"/>
      <c r="E6" s="1666"/>
      <c r="F6" s="1667" t="s">
        <v>156</v>
      </c>
      <c r="G6" s="1668"/>
      <c r="H6" s="1668"/>
      <c r="I6" s="1668"/>
      <c r="J6" s="1668"/>
      <c r="K6" s="1668"/>
      <c r="L6" s="1668"/>
      <c r="M6" s="1669"/>
      <c r="N6" s="39"/>
      <c r="O6" s="39"/>
      <c r="P6" s="39"/>
      <c r="Q6" s="39"/>
      <c r="R6" s="39"/>
      <c r="S6" s="39"/>
      <c r="T6" s="39"/>
    </row>
    <row r="7" spans="1:20" ht="16.5">
      <c r="A7" s="1666" t="s">
        <v>99</v>
      </c>
      <c r="B7" s="1666"/>
      <c r="C7" s="1666"/>
      <c r="D7" s="1666"/>
      <c r="E7" s="1666"/>
      <c r="F7" s="1016">
        <v>2025</v>
      </c>
      <c r="G7" s="1017"/>
      <c r="H7" s="1017"/>
      <c r="I7" s="1017"/>
      <c r="J7" s="1017"/>
      <c r="K7" s="1017"/>
      <c r="L7" s="1017"/>
      <c r="M7" s="1018"/>
      <c r="N7" s="39"/>
      <c r="O7" s="39"/>
      <c r="P7" s="39"/>
      <c r="Q7" s="39"/>
      <c r="R7" s="39"/>
      <c r="S7" s="39"/>
      <c r="T7" s="39"/>
    </row>
    <row r="8" spans="1:20" ht="16.5">
      <c r="A8" s="1666" t="s">
        <v>359</v>
      </c>
      <c r="B8" s="1666"/>
      <c r="C8" s="1666"/>
      <c r="D8" s="1666"/>
      <c r="E8" s="1666"/>
      <c r="F8" s="1016" t="s">
        <v>712</v>
      </c>
      <c r="G8" s="1017"/>
      <c r="H8" s="1017"/>
      <c r="I8" s="1017"/>
      <c r="J8" s="1017"/>
      <c r="K8" s="1017"/>
      <c r="L8" s="1017"/>
      <c r="M8" s="1018"/>
      <c r="N8" s="39"/>
      <c r="O8" s="39"/>
      <c r="P8" s="39"/>
      <c r="Q8" s="39"/>
      <c r="R8" s="39"/>
      <c r="S8" s="39"/>
      <c r="T8" s="39"/>
    </row>
    <row r="9" spans="1:20" ht="16.5">
      <c r="A9" s="1666" t="s">
        <v>7</v>
      </c>
      <c r="B9" s="1666"/>
      <c r="C9" s="1666"/>
      <c r="D9" s="1666"/>
      <c r="E9" s="1666"/>
      <c r="F9" s="1016" t="s">
        <v>1228</v>
      </c>
      <c r="G9" s="1017"/>
      <c r="H9" s="1017"/>
      <c r="I9" s="1017"/>
      <c r="J9" s="1017"/>
      <c r="K9" s="1017"/>
      <c r="L9" s="1017"/>
      <c r="M9" s="1018"/>
      <c r="N9" s="39"/>
      <c r="O9" s="39"/>
      <c r="P9" s="39"/>
      <c r="Q9" s="39"/>
      <c r="R9" s="39"/>
      <c r="S9" s="39"/>
      <c r="T9" s="39"/>
    </row>
    <row r="10" spans="1:20" ht="17.25" thickBot="1">
      <c r="A10" s="40"/>
      <c r="B10" s="40"/>
      <c r="C10" s="40"/>
      <c r="D10" s="40"/>
      <c r="E10" s="40"/>
      <c r="F10" s="40"/>
      <c r="G10" s="40"/>
      <c r="H10" s="40"/>
      <c r="I10" s="40"/>
      <c r="J10" s="38"/>
      <c r="K10" s="38"/>
      <c r="L10" s="38"/>
      <c r="M10" s="38"/>
      <c r="N10" s="39"/>
      <c r="O10" s="39"/>
      <c r="P10" s="39"/>
      <c r="Q10" s="39"/>
      <c r="R10" s="39"/>
      <c r="S10" s="39"/>
      <c r="T10" s="39"/>
    </row>
    <row r="11" spans="1:20" ht="17.25" thickBot="1">
      <c r="A11" s="1611" t="s">
        <v>9</v>
      </c>
      <c r="B11" s="1612"/>
      <c r="C11" s="1612"/>
      <c r="D11" s="1612"/>
      <c r="E11" s="1612"/>
      <c r="F11" s="1612"/>
      <c r="G11" s="1612"/>
      <c r="H11" s="1612"/>
      <c r="I11" s="1612"/>
      <c r="J11" s="1612"/>
      <c r="K11" s="1612"/>
      <c r="L11" s="1612"/>
      <c r="M11" s="1612"/>
      <c r="N11" s="1612"/>
      <c r="O11" s="1612"/>
      <c r="P11" s="1612"/>
      <c r="Q11" s="1612"/>
      <c r="R11" s="1612"/>
      <c r="S11" s="1612"/>
      <c r="T11" s="1613"/>
    </row>
    <row r="12" spans="1:20" ht="17.25" thickBot="1">
      <c r="A12" s="41"/>
      <c r="B12" s="42"/>
      <c r="C12" s="42"/>
      <c r="D12" s="42"/>
      <c r="E12" s="42"/>
      <c r="F12" s="42"/>
      <c r="G12" s="42"/>
      <c r="H12" s="42"/>
      <c r="I12" s="42"/>
      <c r="J12" s="42"/>
      <c r="K12" s="42"/>
      <c r="L12" s="42"/>
      <c r="M12" s="42"/>
      <c r="N12" s="42"/>
      <c r="O12" s="42"/>
      <c r="P12" s="42"/>
      <c r="Q12" s="42"/>
      <c r="R12" s="42"/>
      <c r="S12" s="42"/>
      <c r="T12" s="43"/>
    </row>
    <row r="13" spans="1:20" ht="17.25" thickBot="1">
      <c r="A13" s="1614" t="s">
        <v>16</v>
      </c>
      <c r="B13" s="1615"/>
      <c r="C13" s="1615"/>
      <c r="D13" s="1615"/>
      <c r="E13" s="1615"/>
      <c r="F13" s="1615"/>
      <c r="G13" s="1615"/>
      <c r="H13" s="1615"/>
      <c r="I13" s="1615"/>
      <c r="J13" s="1615"/>
      <c r="K13" s="1615"/>
      <c r="L13" s="1616"/>
      <c r="M13" s="1617" t="s">
        <v>1</v>
      </c>
      <c r="N13" s="1617"/>
      <c r="O13" s="1617"/>
      <c r="P13" s="1617"/>
      <c r="Q13" s="1617"/>
      <c r="R13" s="1617"/>
      <c r="S13" s="1617"/>
      <c r="T13" s="1618"/>
    </row>
    <row r="14" spans="1:20" ht="32.25" customHeight="1" thickBot="1">
      <c r="A14" s="1619" t="s">
        <v>27</v>
      </c>
      <c r="B14" s="1628" t="s">
        <v>252</v>
      </c>
      <c r="C14" s="1628" t="s">
        <v>253</v>
      </c>
      <c r="D14" s="1619" t="s">
        <v>26</v>
      </c>
      <c r="E14" s="1621" t="s">
        <v>19</v>
      </c>
      <c r="F14" s="1623" t="s">
        <v>11</v>
      </c>
      <c r="G14" s="1624"/>
      <c r="H14" s="1624"/>
      <c r="I14" s="1625"/>
      <c r="J14" s="1626" t="s">
        <v>20</v>
      </c>
      <c r="K14" s="1626" t="s">
        <v>21</v>
      </c>
      <c r="L14" s="1626" t="s">
        <v>2</v>
      </c>
      <c r="M14" s="1630" t="s">
        <v>22</v>
      </c>
      <c r="N14" s="1632" t="s">
        <v>3</v>
      </c>
      <c r="O14" s="1633"/>
      <c r="P14" s="1634"/>
      <c r="Q14" s="1635" t="s">
        <v>157</v>
      </c>
      <c r="R14" s="1670" t="s">
        <v>5</v>
      </c>
      <c r="S14" s="44" t="s">
        <v>29</v>
      </c>
      <c r="T14" s="1637" t="s">
        <v>0</v>
      </c>
    </row>
    <row r="15" spans="1:20" ht="27.75" customHeight="1" thickBot="1">
      <c r="A15" s="1620"/>
      <c r="B15" s="1629"/>
      <c r="C15" s="1629"/>
      <c r="D15" s="1620"/>
      <c r="E15" s="1622"/>
      <c r="F15" s="140" t="s">
        <v>12</v>
      </c>
      <c r="G15" s="140" t="s">
        <v>13</v>
      </c>
      <c r="H15" s="140" t="s">
        <v>14</v>
      </c>
      <c r="I15" s="140" t="s">
        <v>15</v>
      </c>
      <c r="J15" s="1627"/>
      <c r="K15" s="1627"/>
      <c r="L15" s="1627"/>
      <c r="M15" s="1631"/>
      <c r="N15" s="141" t="s">
        <v>30</v>
      </c>
      <c r="O15" s="142" t="s">
        <v>28</v>
      </c>
      <c r="P15" s="143" t="s">
        <v>31</v>
      </c>
      <c r="Q15" s="1636"/>
      <c r="R15" s="1671"/>
      <c r="S15" s="44"/>
      <c r="T15" s="1638"/>
    </row>
    <row r="16" spans="1:20" ht="60.75" customHeight="1" thickBot="1">
      <c r="A16" s="1599">
        <v>1</v>
      </c>
      <c r="B16" s="1396" t="s">
        <v>257</v>
      </c>
      <c r="C16" s="1396" t="s">
        <v>314</v>
      </c>
      <c r="D16" s="1605" t="s">
        <v>578</v>
      </c>
      <c r="E16" s="309" t="s">
        <v>158</v>
      </c>
      <c r="F16" s="331">
        <v>1</v>
      </c>
      <c r="G16" s="333">
        <v>1</v>
      </c>
      <c r="H16" s="333">
        <v>1</v>
      </c>
      <c r="I16" s="333"/>
      <c r="J16" s="309" t="s">
        <v>159</v>
      </c>
      <c r="K16" s="454"/>
      <c r="L16" s="454"/>
      <c r="M16" s="769">
        <v>3</v>
      </c>
      <c r="N16" s="455"/>
      <c r="O16" s="889">
        <v>1</v>
      </c>
      <c r="P16" s="437" t="str">
        <f>P17</f>
        <v>P</v>
      </c>
      <c r="Q16" s="454"/>
      <c r="R16" s="1396" t="s">
        <v>374</v>
      </c>
      <c r="S16" s="1396" t="s">
        <v>160</v>
      </c>
      <c r="T16" s="1607" t="s">
        <v>375</v>
      </c>
    </row>
    <row r="17" spans="1:20" ht="75.75" customHeight="1" thickBot="1">
      <c r="A17" s="1600"/>
      <c r="B17" s="1397"/>
      <c r="C17" s="1397"/>
      <c r="D17" s="1606"/>
      <c r="E17" s="311" t="s">
        <v>579</v>
      </c>
      <c r="F17" s="332">
        <v>1</v>
      </c>
      <c r="G17" s="312">
        <v>1</v>
      </c>
      <c r="H17" s="312">
        <v>1</v>
      </c>
      <c r="I17" s="312"/>
      <c r="J17" s="311" t="s">
        <v>584</v>
      </c>
      <c r="K17" s="317"/>
      <c r="L17" s="317"/>
      <c r="M17" s="769">
        <v>3</v>
      </c>
      <c r="N17" s="456"/>
      <c r="O17" s="889">
        <v>1</v>
      </c>
      <c r="P17" s="438" t="str">
        <f>P18</f>
        <v>P</v>
      </c>
      <c r="Q17" s="317"/>
      <c r="R17" s="1397"/>
      <c r="S17" s="1397"/>
      <c r="T17" s="1608"/>
    </row>
    <row r="18" spans="1:20" ht="60.75" customHeight="1" thickBot="1">
      <c r="A18" s="1600"/>
      <c r="B18" s="1397"/>
      <c r="C18" s="1397"/>
      <c r="D18" s="1606"/>
      <c r="E18" s="311" t="s">
        <v>161</v>
      </c>
      <c r="F18" s="332">
        <v>1</v>
      </c>
      <c r="G18" s="312">
        <v>1</v>
      </c>
      <c r="H18" s="312">
        <v>1</v>
      </c>
      <c r="I18" s="312"/>
      <c r="J18" s="311" t="s">
        <v>162</v>
      </c>
      <c r="K18" s="317"/>
      <c r="L18" s="317"/>
      <c r="M18" s="769">
        <v>3</v>
      </c>
      <c r="N18" s="456"/>
      <c r="O18" s="889">
        <v>1</v>
      </c>
      <c r="P18" s="438" t="str">
        <f>P19</f>
        <v>P</v>
      </c>
      <c r="Q18" s="317"/>
      <c r="R18" s="1397"/>
      <c r="S18" s="1397"/>
      <c r="T18" s="1608"/>
    </row>
    <row r="19" spans="1:20" ht="61.5" customHeight="1">
      <c r="A19" s="1600"/>
      <c r="B19" s="1397"/>
      <c r="C19" s="1397"/>
      <c r="D19" s="1606"/>
      <c r="E19" s="311" t="s">
        <v>580</v>
      </c>
      <c r="F19" s="332">
        <v>1</v>
      </c>
      <c r="G19" s="312">
        <v>1</v>
      </c>
      <c r="H19" s="312">
        <v>1</v>
      </c>
      <c r="I19" s="312"/>
      <c r="J19" s="311" t="s">
        <v>585</v>
      </c>
      <c r="K19" s="317"/>
      <c r="L19" s="317"/>
      <c r="M19" s="769">
        <v>3</v>
      </c>
      <c r="N19" s="456"/>
      <c r="O19" s="889">
        <v>1</v>
      </c>
      <c r="P19" s="438" t="str">
        <f>P20</f>
        <v>P</v>
      </c>
      <c r="Q19" s="317"/>
      <c r="R19" s="1397"/>
      <c r="S19" s="1397"/>
      <c r="T19" s="1608"/>
    </row>
    <row r="20" spans="1:20" ht="36.75" customHeight="1">
      <c r="A20" s="1600"/>
      <c r="B20" s="1397"/>
      <c r="C20" s="1397"/>
      <c r="D20" s="1606"/>
      <c r="E20" s="311" t="s">
        <v>581</v>
      </c>
      <c r="F20" s="332">
        <v>1</v>
      </c>
      <c r="G20" s="457">
        <v>0.01</v>
      </c>
      <c r="H20" s="312">
        <v>1</v>
      </c>
      <c r="I20" s="312"/>
      <c r="J20" s="311" t="s">
        <v>586</v>
      </c>
      <c r="K20" s="458">
        <v>0</v>
      </c>
      <c r="L20" s="317"/>
      <c r="M20" s="769">
        <v>3</v>
      </c>
      <c r="N20" s="313">
        <v>0</v>
      </c>
      <c r="O20" s="314">
        <v>1</v>
      </c>
      <c r="P20" s="438" t="str">
        <f>P21</f>
        <v>P</v>
      </c>
      <c r="Q20" s="317"/>
      <c r="R20" s="1397"/>
      <c r="S20" s="1397"/>
      <c r="T20" s="1608"/>
    </row>
    <row r="21" spans="1:20" ht="42.75">
      <c r="A21" s="1600"/>
      <c r="B21" s="1397"/>
      <c r="C21" s="1397"/>
      <c r="D21" s="1606"/>
      <c r="E21" s="311" t="s">
        <v>582</v>
      </c>
      <c r="F21" s="332">
        <v>1</v>
      </c>
      <c r="G21" s="312">
        <v>1</v>
      </c>
      <c r="H21" s="312">
        <v>1</v>
      </c>
      <c r="I21" s="312"/>
      <c r="J21" s="311" t="s">
        <v>163</v>
      </c>
      <c r="K21" s="458">
        <v>0</v>
      </c>
      <c r="L21" s="317"/>
      <c r="M21" s="769">
        <v>3</v>
      </c>
      <c r="N21" s="313">
        <f t="shared" ref="N21:N25" si="0">IF(M21&lt;1,M21-AVERAGE(F21:I21),M21-(SUM(F21:I21)))</f>
        <v>0</v>
      </c>
      <c r="O21" s="314">
        <v>1</v>
      </c>
      <c r="P21" s="438" t="str">
        <f t="shared" ref="P21:P25" si="1">IF(O21&lt;=V$16,"T",IF(O21&lt;$Y$16,"R",IF(O21&gt;=$Y$16,"P")))</f>
        <v>P</v>
      </c>
      <c r="Q21" s="317"/>
      <c r="R21" s="1397" t="s">
        <v>385</v>
      </c>
      <c r="S21" s="1397" t="s">
        <v>690</v>
      </c>
      <c r="T21" s="1608" t="s">
        <v>386</v>
      </c>
    </row>
    <row r="22" spans="1:20" ht="42.75">
      <c r="A22" s="1600"/>
      <c r="B22" s="1397"/>
      <c r="C22" s="1397"/>
      <c r="D22" s="1606" t="s">
        <v>583</v>
      </c>
      <c r="E22" s="311" t="s">
        <v>164</v>
      </c>
      <c r="F22" s="332">
        <v>1</v>
      </c>
      <c r="G22" s="447">
        <v>0.01</v>
      </c>
      <c r="H22" s="312">
        <v>1</v>
      </c>
      <c r="I22" s="312"/>
      <c r="J22" s="311" t="s">
        <v>587</v>
      </c>
      <c r="K22" s="458">
        <v>0</v>
      </c>
      <c r="L22" s="317"/>
      <c r="M22" s="769">
        <v>3</v>
      </c>
      <c r="N22" s="313">
        <f t="shared" si="0"/>
        <v>0.99000000000000021</v>
      </c>
      <c r="O22" s="314">
        <v>1</v>
      </c>
      <c r="P22" s="438" t="str">
        <f t="shared" si="1"/>
        <v>P</v>
      </c>
      <c r="Q22" s="317"/>
      <c r="R22" s="1397"/>
      <c r="S22" s="1397"/>
      <c r="T22" s="1608"/>
    </row>
    <row r="23" spans="1:20" ht="28.5">
      <c r="A23" s="1600"/>
      <c r="B23" s="1397"/>
      <c r="C23" s="1397"/>
      <c r="D23" s="1606"/>
      <c r="E23" s="311" t="s">
        <v>165</v>
      </c>
      <c r="F23" s="332">
        <v>6</v>
      </c>
      <c r="G23" s="312">
        <v>3</v>
      </c>
      <c r="H23" s="312">
        <v>2</v>
      </c>
      <c r="I23" s="312"/>
      <c r="J23" s="311" t="s">
        <v>166</v>
      </c>
      <c r="K23" s="458">
        <v>0</v>
      </c>
      <c r="L23" s="317"/>
      <c r="M23" s="769">
        <v>12</v>
      </c>
      <c r="N23" s="313">
        <f t="shared" si="0"/>
        <v>1</v>
      </c>
      <c r="O23" s="314">
        <v>1</v>
      </c>
      <c r="P23" s="438" t="str">
        <f t="shared" si="1"/>
        <v>P</v>
      </c>
      <c r="Q23" s="317"/>
      <c r="R23" s="1397"/>
      <c r="S23" s="1397"/>
      <c r="T23" s="1608"/>
    </row>
    <row r="24" spans="1:20" ht="42.75">
      <c r="A24" s="1600"/>
      <c r="B24" s="1397"/>
      <c r="C24" s="1397"/>
      <c r="D24" s="1606"/>
      <c r="E24" s="311" t="s">
        <v>167</v>
      </c>
      <c r="F24" s="332">
        <v>1</v>
      </c>
      <c r="G24" s="29">
        <v>1</v>
      </c>
      <c r="H24" s="312">
        <v>2</v>
      </c>
      <c r="I24" s="312"/>
      <c r="J24" s="311" t="s">
        <v>168</v>
      </c>
      <c r="K24" s="458">
        <v>0</v>
      </c>
      <c r="L24" s="317"/>
      <c r="M24" s="769">
        <v>5</v>
      </c>
      <c r="N24" s="313">
        <f t="shared" si="0"/>
        <v>1</v>
      </c>
      <c r="O24" s="314">
        <f>IF(M24&lt;1,(AVERAGE(F24:I24)/M24),SUM(F24:I24)/M24)</f>
        <v>0.8</v>
      </c>
      <c r="P24" s="438" t="str">
        <f>IF(O24&lt;=V$16,"T",IF(O24&lt;$Y$16,"R",IF(O24&gt;=$Y$16,"P")))</f>
        <v>P</v>
      </c>
      <c r="Q24" s="317"/>
      <c r="R24" s="1397"/>
      <c r="S24" s="1397"/>
      <c r="T24" s="1608"/>
    </row>
    <row r="25" spans="1:20" ht="64.5" customHeight="1" thickBot="1">
      <c r="A25" s="1601"/>
      <c r="B25" s="1398"/>
      <c r="C25" s="1398"/>
      <c r="D25" s="1610"/>
      <c r="E25" s="341" t="s">
        <v>169</v>
      </c>
      <c r="F25" s="459">
        <v>2</v>
      </c>
      <c r="G25" s="460">
        <v>0.03</v>
      </c>
      <c r="H25" s="340">
        <v>6</v>
      </c>
      <c r="I25" s="340"/>
      <c r="J25" s="341" t="s">
        <v>588</v>
      </c>
      <c r="K25" s="451">
        <v>0</v>
      </c>
      <c r="L25" s="452"/>
      <c r="M25" s="769">
        <v>15</v>
      </c>
      <c r="N25" s="346">
        <f t="shared" si="0"/>
        <v>6.9700000000000006</v>
      </c>
      <c r="O25" s="349">
        <v>1</v>
      </c>
      <c r="P25" s="440" t="str">
        <f t="shared" si="1"/>
        <v>P</v>
      </c>
      <c r="Q25" s="452"/>
      <c r="R25" s="1398"/>
      <c r="S25" s="1398"/>
      <c r="T25" s="1609"/>
    </row>
    <row r="26" spans="1:20" ht="16.5">
      <c r="A26" s="51" t="s">
        <v>24</v>
      </c>
      <c r="B26" s="51"/>
      <c r="C26" s="51"/>
      <c r="D26" s="51"/>
      <c r="E26" s="37"/>
      <c r="F26" s="37"/>
      <c r="G26" s="37"/>
      <c r="H26" s="37"/>
      <c r="I26" s="37"/>
      <c r="J26" s="37"/>
      <c r="K26" s="37"/>
      <c r="L26" s="37"/>
      <c r="M26" s="37"/>
      <c r="N26" s="37"/>
      <c r="O26" s="37"/>
      <c r="P26" s="37"/>
      <c r="Q26" s="37"/>
      <c r="R26" s="37"/>
      <c r="S26" s="37"/>
      <c r="T26" s="37"/>
    </row>
    <row r="27" spans="1:20" ht="15.75">
      <c r="A27" s="37"/>
      <c r="B27" s="37"/>
      <c r="C27" s="37"/>
      <c r="D27" s="37"/>
      <c r="E27" s="37"/>
      <c r="F27" s="37"/>
      <c r="G27" s="37"/>
      <c r="H27" s="37"/>
      <c r="I27" s="37"/>
      <c r="J27" s="37"/>
      <c r="K27" s="37"/>
      <c r="L27" s="37"/>
      <c r="M27" s="37"/>
      <c r="N27" s="37"/>
      <c r="O27" s="37"/>
      <c r="P27" s="37"/>
      <c r="Q27" s="37"/>
      <c r="R27" s="37"/>
      <c r="S27" s="37"/>
      <c r="T27" s="37"/>
    </row>
    <row r="28" spans="1:20" ht="15.75">
      <c r="A28" s="1602"/>
      <c r="B28" s="1603"/>
      <c r="C28" s="1603"/>
      <c r="D28" s="1603"/>
      <c r="E28" s="1603"/>
      <c r="F28" s="1603"/>
      <c r="G28" s="1603"/>
      <c r="H28" s="1603"/>
      <c r="I28" s="1603"/>
      <c r="J28" s="1603"/>
      <c r="K28" s="1603"/>
      <c r="L28" s="1603"/>
      <c r="M28" s="1603"/>
      <c r="N28" s="1603"/>
      <c r="O28" s="1603"/>
      <c r="P28" s="1603"/>
      <c r="Q28" s="1603"/>
      <c r="R28" s="1603"/>
      <c r="S28" s="1603"/>
      <c r="T28" s="1604"/>
    </row>
    <row r="29" spans="1:20" ht="15.75">
      <c r="A29" s="1602"/>
      <c r="B29" s="1603"/>
      <c r="C29" s="1603"/>
      <c r="D29" s="1603"/>
      <c r="E29" s="1603"/>
      <c r="F29" s="1603"/>
      <c r="G29" s="1603"/>
      <c r="H29" s="1603"/>
      <c r="I29" s="1603"/>
      <c r="J29" s="1603"/>
      <c r="K29" s="1603"/>
      <c r="L29" s="1603"/>
      <c r="M29" s="1603"/>
      <c r="N29" s="1603"/>
      <c r="O29" s="1603"/>
      <c r="P29" s="1603"/>
      <c r="Q29" s="1603"/>
      <c r="R29" s="1603"/>
      <c r="S29" s="1603"/>
      <c r="T29" s="1604"/>
    </row>
    <row r="30" spans="1:20" ht="15.75">
      <c r="A30" s="1602"/>
      <c r="B30" s="1603"/>
      <c r="C30" s="1603"/>
      <c r="D30" s="1603"/>
      <c r="E30" s="1603"/>
      <c r="F30" s="1603"/>
      <c r="G30" s="1603"/>
      <c r="H30" s="1603"/>
      <c r="I30" s="1603"/>
      <c r="J30" s="1603"/>
      <c r="K30" s="1603"/>
      <c r="L30" s="1603"/>
      <c r="M30" s="1603"/>
      <c r="N30" s="1603"/>
      <c r="O30" s="1603"/>
      <c r="P30" s="1603"/>
      <c r="Q30" s="1603"/>
      <c r="R30" s="1603"/>
      <c r="S30" s="1603"/>
      <c r="T30" s="1604"/>
    </row>
    <row r="31" spans="1:20" ht="15.75">
      <c r="A31" s="1602"/>
      <c r="B31" s="1603"/>
      <c r="C31" s="1603"/>
      <c r="D31" s="1603"/>
      <c r="E31" s="1603"/>
      <c r="F31" s="1603"/>
      <c r="G31" s="1603"/>
      <c r="H31" s="1603"/>
      <c r="I31" s="1603"/>
      <c r="J31" s="1603"/>
      <c r="K31" s="1603"/>
      <c r="L31" s="1603"/>
      <c r="M31" s="1603"/>
      <c r="N31" s="1603"/>
      <c r="O31" s="1603"/>
      <c r="P31" s="1603"/>
      <c r="Q31" s="1603"/>
      <c r="R31" s="1603"/>
      <c r="S31" s="1603"/>
      <c r="T31" s="1604"/>
    </row>
    <row r="32" spans="1:20" ht="15.75">
      <c r="A32" s="1602"/>
      <c r="B32" s="1603"/>
      <c r="C32" s="1603"/>
      <c r="D32" s="1603"/>
      <c r="E32" s="1603"/>
      <c r="F32" s="1603"/>
      <c r="G32" s="1603"/>
      <c r="H32" s="1603"/>
      <c r="I32" s="1603"/>
      <c r="J32" s="1603"/>
      <c r="K32" s="1603"/>
      <c r="L32" s="1603"/>
      <c r="M32" s="1603"/>
      <c r="N32" s="1603"/>
      <c r="O32" s="1603"/>
      <c r="P32" s="1603"/>
      <c r="Q32" s="1603"/>
      <c r="R32" s="1603"/>
      <c r="S32" s="1603"/>
      <c r="T32" s="1604"/>
    </row>
    <row r="33" spans="1:20" ht="15.75">
      <c r="A33" s="1602"/>
      <c r="B33" s="1603"/>
      <c r="C33" s="1603"/>
      <c r="D33" s="1603"/>
      <c r="E33" s="1603"/>
      <c r="F33" s="1603"/>
      <c r="G33" s="1603"/>
      <c r="H33" s="1603"/>
      <c r="I33" s="1603"/>
      <c r="J33" s="1603"/>
      <c r="K33" s="1603"/>
      <c r="L33" s="1603"/>
      <c r="M33" s="1603"/>
      <c r="N33" s="1603"/>
      <c r="O33" s="1603"/>
      <c r="P33" s="1603"/>
      <c r="Q33" s="1603"/>
      <c r="R33" s="1603"/>
      <c r="S33" s="1603"/>
      <c r="T33" s="1604"/>
    </row>
    <row r="34" spans="1:20" ht="15.75">
      <c r="A34" s="1602"/>
      <c r="B34" s="1603"/>
      <c r="C34" s="1603"/>
      <c r="D34" s="1603"/>
      <c r="E34" s="1603"/>
      <c r="F34" s="1603"/>
      <c r="G34" s="1603"/>
      <c r="H34" s="1603"/>
      <c r="I34" s="1603"/>
      <c r="J34" s="1603"/>
      <c r="K34" s="1603"/>
      <c r="L34" s="1603"/>
      <c r="M34" s="1603"/>
      <c r="N34" s="1603"/>
      <c r="O34" s="1603"/>
      <c r="P34" s="1603"/>
      <c r="Q34" s="1603"/>
      <c r="R34" s="1603"/>
      <c r="S34" s="1603"/>
      <c r="T34" s="1604"/>
    </row>
    <row r="35" spans="1:20" ht="15.75">
      <c r="A35" s="1602"/>
      <c r="B35" s="1603"/>
      <c r="C35" s="1603"/>
      <c r="D35" s="1603"/>
      <c r="E35" s="1603"/>
      <c r="F35" s="1603"/>
      <c r="G35" s="1603"/>
      <c r="H35" s="1603"/>
      <c r="I35" s="1603"/>
      <c r="J35" s="1603"/>
      <c r="K35" s="1603"/>
      <c r="L35" s="1603"/>
      <c r="M35" s="1603"/>
      <c r="N35" s="1603"/>
      <c r="O35" s="1603"/>
      <c r="P35" s="1603"/>
      <c r="Q35" s="1603"/>
      <c r="R35" s="1603"/>
      <c r="S35" s="1603"/>
      <c r="T35" s="1604"/>
    </row>
    <row r="36" spans="1:20" ht="15.75">
      <c r="A36" s="1602"/>
      <c r="B36" s="1603"/>
      <c r="C36" s="1603"/>
      <c r="D36" s="1603"/>
      <c r="E36" s="1603"/>
      <c r="F36" s="1603"/>
      <c r="G36" s="1603"/>
      <c r="H36" s="1603"/>
      <c r="I36" s="1603"/>
      <c r="J36" s="1603"/>
      <c r="K36" s="1603"/>
      <c r="L36" s="1603"/>
      <c r="M36" s="1603"/>
      <c r="N36" s="1603"/>
      <c r="O36" s="1603"/>
      <c r="P36" s="1603"/>
      <c r="Q36" s="1603"/>
      <c r="R36" s="1603"/>
      <c r="S36" s="1603"/>
      <c r="T36" s="1604"/>
    </row>
    <row r="37" spans="1:20" ht="15.75">
      <c r="A37" s="1602"/>
      <c r="B37" s="1603"/>
      <c r="C37" s="1603"/>
      <c r="D37" s="1603"/>
      <c r="E37" s="1603"/>
      <c r="F37" s="1603"/>
      <c r="G37" s="1603"/>
      <c r="H37" s="1603"/>
      <c r="I37" s="1603"/>
      <c r="J37" s="1603"/>
      <c r="K37" s="1603"/>
      <c r="L37" s="1603"/>
      <c r="M37" s="1603"/>
      <c r="N37" s="1603"/>
      <c r="O37" s="1603"/>
      <c r="P37" s="1603"/>
      <c r="Q37" s="1603"/>
      <c r="R37" s="1603"/>
      <c r="S37" s="1603"/>
      <c r="T37" s="1604"/>
    </row>
    <row r="38" spans="1:20" ht="15.75">
      <c r="A38" s="1602"/>
      <c r="B38" s="1603"/>
      <c r="C38" s="1603"/>
      <c r="D38" s="1603"/>
      <c r="E38" s="1603"/>
      <c r="F38" s="1603"/>
      <c r="G38" s="1603"/>
      <c r="H38" s="1603"/>
      <c r="I38" s="1603"/>
      <c r="J38" s="1603"/>
      <c r="K38" s="1603"/>
      <c r="L38" s="1603"/>
      <c r="M38" s="1603"/>
      <c r="N38" s="1603"/>
      <c r="O38" s="1603"/>
      <c r="P38" s="1603"/>
      <c r="Q38" s="1603"/>
      <c r="R38" s="1603"/>
      <c r="S38" s="1603"/>
      <c r="T38" s="1604"/>
    </row>
  </sheetData>
  <mergeCells count="53">
    <mergeCell ref="T14:T15"/>
    <mergeCell ref="A2:E4"/>
    <mergeCell ref="F2:M2"/>
    <mergeCell ref="N2:T2"/>
    <mergeCell ref="F3:M4"/>
    <mergeCell ref="N3:T3"/>
    <mergeCell ref="N4:T4"/>
    <mergeCell ref="A9:E9"/>
    <mergeCell ref="A6:E6"/>
    <mergeCell ref="F6:M6"/>
    <mergeCell ref="A7:E7"/>
    <mergeCell ref="F7:M7"/>
    <mergeCell ref="A8:E8"/>
    <mergeCell ref="F8:M8"/>
    <mergeCell ref="F9:M9"/>
    <mergeCell ref="R14:R15"/>
    <mergeCell ref="D22:D25"/>
    <mergeCell ref="A11:T11"/>
    <mergeCell ref="A13:L13"/>
    <mergeCell ref="M13:T13"/>
    <mergeCell ref="A14:A15"/>
    <mergeCell ref="D14:D15"/>
    <mergeCell ref="E14:E15"/>
    <mergeCell ref="F14:I14"/>
    <mergeCell ref="J14:J15"/>
    <mergeCell ref="B14:B15"/>
    <mergeCell ref="C14:C15"/>
    <mergeCell ref="K14:K15"/>
    <mergeCell ref="L14:L15"/>
    <mergeCell ref="M14:M15"/>
    <mergeCell ref="N14:P14"/>
    <mergeCell ref="Q14:Q15"/>
    <mergeCell ref="S16:S20"/>
    <mergeCell ref="T16:T20"/>
    <mergeCell ref="R21:R25"/>
    <mergeCell ref="S21:S25"/>
    <mergeCell ref="T21:T25"/>
    <mergeCell ref="A16:A25"/>
    <mergeCell ref="C16:C25"/>
    <mergeCell ref="A38:T38"/>
    <mergeCell ref="A28:T28"/>
    <mergeCell ref="A29:T29"/>
    <mergeCell ref="A30:T30"/>
    <mergeCell ref="A31:T31"/>
    <mergeCell ref="A32:T32"/>
    <mergeCell ref="A33:T33"/>
    <mergeCell ref="A34:T34"/>
    <mergeCell ref="A35:T35"/>
    <mergeCell ref="A36:T36"/>
    <mergeCell ref="A37:T37"/>
    <mergeCell ref="B16:B25"/>
    <mergeCell ref="D16:D21"/>
    <mergeCell ref="R16:R20"/>
  </mergeCells>
  <conditionalFormatting sqref="P16:P25">
    <cfRule type="containsText" dxfId="93" priority="1" stopIfTrue="1" operator="containsText" text="P">
      <formula>NOT(ISERROR(SEARCH("P",P16)))</formula>
    </cfRule>
    <cfRule type="containsText" dxfId="92" priority="2" stopIfTrue="1" operator="containsText" text="R">
      <formula>NOT(ISERROR(SEARCH("R",P16)))</formula>
    </cfRule>
    <cfRule type="containsText" dxfId="91" priority="3" stopIfTrue="1" operator="containsText" text="T">
      <formula>NOT(ISERROR(SEARCH("T",P16)))</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T44"/>
  <sheetViews>
    <sheetView zoomScale="78" zoomScaleNormal="78" workbookViewId="0">
      <selection activeCell="J17" sqref="J17:J22"/>
    </sheetView>
  </sheetViews>
  <sheetFormatPr baseColWidth="10" defaultColWidth="11.42578125" defaultRowHeight="13.5"/>
  <cols>
    <col min="1" max="1" width="7.85546875" style="1" customWidth="1"/>
    <col min="2" max="2" width="24.28515625" style="1" customWidth="1"/>
    <col min="3" max="3" width="19.28515625" style="1" customWidth="1"/>
    <col min="4" max="4" width="30.85546875" style="1" customWidth="1"/>
    <col min="5" max="5" width="50" style="1" bestFit="1" customWidth="1"/>
    <col min="6" max="6" width="8.28515625" style="1" customWidth="1"/>
    <col min="7" max="7" width="10.42578125" style="1" customWidth="1"/>
    <col min="8" max="8" width="7.5703125" style="1" customWidth="1"/>
    <col min="9" max="9" width="8.85546875" style="1" customWidth="1"/>
    <col min="10" max="10" width="35.28515625" style="1" customWidth="1"/>
    <col min="11" max="11" width="17.7109375" style="1" customWidth="1"/>
    <col min="12" max="12" width="23.5703125" style="1" customWidth="1"/>
    <col min="13" max="13" width="9.28515625" style="1" customWidth="1"/>
    <col min="14" max="14" width="16.42578125" style="1" customWidth="1"/>
    <col min="15" max="15" width="9.28515625" style="1" customWidth="1"/>
    <col min="16" max="16" width="11.5703125" style="1" customWidth="1"/>
    <col min="17" max="17" width="30.140625" style="1" customWidth="1"/>
    <col min="18" max="18" width="28.28515625" style="1" customWidth="1"/>
    <col min="19" max="19" width="45.140625" style="1" customWidth="1"/>
    <col min="20" max="20" width="36.85546875" style="1" customWidth="1"/>
    <col min="21" max="16384" width="11.42578125" style="1"/>
  </cols>
  <sheetData>
    <row r="1" spans="1:20" ht="14.25" thickBot="1"/>
    <row r="2" spans="1:20" ht="14.25" thickBot="1">
      <c r="A2" s="1060"/>
      <c r="B2" s="1061"/>
      <c r="C2" s="1061"/>
      <c r="D2" s="1061"/>
      <c r="E2" s="1062"/>
      <c r="F2" s="1069" t="s">
        <v>18</v>
      </c>
      <c r="G2" s="1070"/>
      <c r="H2" s="1070"/>
      <c r="I2" s="1070"/>
      <c r="J2" s="1070"/>
      <c r="K2" s="1070"/>
      <c r="L2" s="1070"/>
      <c r="M2" s="1071"/>
      <c r="N2" s="1042" t="s">
        <v>485</v>
      </c>
      <c r="O2" s="1043"/>
      <c r="P2" s="1043"/>
      <c r="Q2" s="1043"/>
      <c r="R2" s="1043"/>
      <c r="S2" s="1043"/>
      <c r="T2" s="1044"/>
    </row>
    <row r="3" spans="1:20" ht="14.25" thickBot="1">
      <c r="A3" s="1063"/>
      <c r="B3" s="1064"/>
      <c r="C3" s="1064"/>
      <c r="D3" s="1064"/>
      <c r="E3" s="1065"/>
      <c r="F3" s="1045" t="s">
        <v>17</v>
      </c>
      <c r="G3" s="1046"/>
      <c r="H3" s="1046"/>
      <c r="I3" s="1046"/>
      <c r="J3" s="1046"/>
      <c r="K3" s="1046"/>
      <c r="L3" s="1046"/>
      <c r="M3" s="1047"/>
      <c r="N3" s="1051" t="s">
        <v>23</v>
      </c>
      <c r="O3" s="1052"/>
      <c r="P3" s="1052"/>
      <c r="Q3" s="1052"/>
      <c r="R3" s="1052"/>
      <c r="S3" s="1052"/>
      <c r="T3" s="1053"/>
    </row>
    <row r="4" spans="1:20" ht="14.25" thickBot="1">
      <c r="A4" s="1066"/>
      <c r="B4" s="1067"/>
      <c r="C4" s="1067"/>
      <c r="D4" s="1067"/>
      <c r="E4" s="1068"/>
      <c r="F4" s="1048"/>
      <c r="G4" s="1049"/>
      <c r="H4" s="1049"/>
      <c r="I4" s="1049"/>
      <c r="J4" s="1049"/>
      <c r="K4" s="1049"/>
      <c r="L4" s="1049"/>
      <c r="M4" s="1050"/>
      <c r="N4" s="1054" t="s">
        <v>8</v>
      </c>
      <c r="O4" s="1055"/>
      <c r="P4" s="1055"/>
      <c r="Q4" s="1055"/>
      <c r="R4" s="1055"/>
      <c r="S4" s="1055"/>
      <c r="T4" s="1056"/>
    </row>
    <row r="5" spans="1:20">
      <c r="A5" s="2"/>
      <c r="B5" s="2"/>
      <c r="C5" s="2"/>
      <c r="D5" s="2"/>
      <c r="E5" s="2"/>
      <c r="F5" s="2"/>
      <c r="G5" s="2"/>
      <c r="H5" s="2"/>
      <c r="I5" s="2"/>
      <c r="J5" s="3"/>
      <c r="K5" s="3"/>
      <c r="L5" s="4"/>
      <c r="M5" s="4"/>
      <c r="N5" s="4"/>
      <c r="O5" s="4"/>
      <c r="P5" s="4"/>
      <c r="Q5" s="4"/>
      <c r="R5" s="4"/>
      <c r="S5" s="4"/>
      <c r="T5" s="4"/>
    </row>
    <row r="6" spans="1:20">
      <c r="A6" s="1015" t="s">
        <v>10</v>
      </c>
      <c r="B6" s="1015"/>
      <c r="C6" s="1015"/>
      <c r="D6" s="1015"/>
      <c r="E6" s="1015"/>
      <c r="F6" s="1057" t="s">
        <v>170</v>
      </c>
      <c r="G6" s="1058"/>
      <c r="H6" s="1058"/>
      <c r="I6" s="1058"/>
      <c r="J6" s="1058"/>
      <c r="K6" s="1058"/>
      <c r="L6" s="1058"/>
      <c r="M6" s="1059"/>
      <c r="N6" s="4"/>
      <c r="O6" s="4"/>
      <c r="P6" s="4"/>
      <c r="Q6" s="4"/>
      <c r="R6" s="4"/>
      <c r="S6" s="4"/>
      <c r="T6" s="4"/>
    </row>
    <row r="7" spans="1:20" ht="15">
      <c r="A7" s="1015" t="s">
        <v>25</v>
      </c>
      <c r="B7" s="1015"/>
      <c r="C7" s="1015"/>
      <c r="D7" s="1015"/>
      <c r="E7" s="1015"/>
      <c r="F7" s="1016">
        <v>2025</v>
      </c>
      <c r="G7" s="1017"/>
      <c r="H7" s="1017"/>
      <c r="I7" s="1017"/>
      <c r="J7" s="1017"/>
      <c r="K7" s="1017"/>
      <c r="L7" s="1017"/>
      <c r="M7" s="1018"/>
      <c r="N7" s="4"/>
      <c r="O7" s="4"/>
      <c r="P7" s="4"/>
      <c r="Q7" s="4"/>
      <c r="R7" s="4"/>
      <c r="S7" s="4"/>
      <c r="T7" s="4"/>
    </row>
    <row r="8" spans="1:20" ht="15">
      <c r="A8" s="1015" t="s">
        <v>6</v>
      </c>
      <c r="B8" s="1015"/>
      <c r="C8" s="1015"/>
      <c r="D8" s="1015"/>
      <c r="E8" s="1015"/>
      <c r="F8" s="1016" t="s">
        <v>712</v>
      </c>
      <c r="G8" s="1017"/>
      <c r="H8" s="1017"/>
      <c r="I8" s="1017"/>
      <c r="J8" s="1017"/>
      <c r="K8" s="1017"/>
      <c r="L8" s="1017"/>
      <c r="M8" s="1018"/>
      <c r="N8" s="4"/>
      <c r="O8" s="4"/>
      <c r="P8" s="4"/>
      <c r="Q8" s="4"/>
      <c r="R8" s="4"/>
      <c r="S8" s="4"/>
      <c r="T8" s="4"/>
    </row>
    <row r="9" spans="1:20" ht="15">
      <c r="A9" s="1015" t="s">
        <v>7</v>
      </c>
      <c r="B9" s="1015"/>
      <c r="C9" s="1015"/>
      <c r="D9" s="1015"/>
      <c r="E9" s="1015"/>
      <c r="F9" s="1016" t="s">
        <v>1228</v>
      </c>
      <c r="G9" s="1017"/>
      <c r="H9" s="1017"/>
      <c r="I9" s="1017"/>
      <c r="J9" s="1017"/>
      <c r="K9" s="1017"/>
      <c r="L9" s="1017"/>
      <c r="M9" s="1018"/>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1678" t="s">
        <v>9</v>
      </c>
      <c r="B11" s="1679"/>
      <c r="C11" s="1679"/>
      <c r="D11" s="1679"/>
      <c r="E11" s="1679"/>
      <c r="F11" s="1679"/>
      <c r="G11" s="1679"/>
      <c r="H11" s="1679"/>
      <c r="I11" s="1679"/>
      <c r="J11" s="1679"/>
      <c r="K11" s="1679"/>
      <c r="L11" s="1679"/>
      <c r="M11" s="1679"/>
      <c r="N11" s="1679"/>
      <c r="O11" s="1679"/>
      <c r="P11" s="1679"/>
      <c r="Q11" s="1679"/>
      <c r="R11" s="1679"/>
      <c r="S11" s="1679"/>
      <c r="T11" s="1680"/>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1022" t="s">
        <v>16</v>
      </c>
      <c r="B13" s="1023"/>
      <c r="C13" s="1023"/>
      <c r="D13" s="1023"/>
      <c r="E13" s="1023"/>
      <c r="F13" s="1023"/>
      <c r="G13" s="1023"/>
      <c r="H13" s="1023"/>
      <c r="I13" s="1023"/>
      <c r="J13" s="1023"/>
      <c r="K13" s="1023"/>
      <c r="L13" s="1024"/>
      <c r="M13" s="1025" t="s">
        <v>1</v>
      </c>
      <c r="N13" s="1025"/>
      <c r="O13" s="1025"/>
      <c r="P13" s="1025"/>
      <c r="Q13" s="1025"/>
      <c r="R13" s="1025"/>
      <c r="S13" s="1025"/>
      <c r="T13" s="1026"/>
    </row>
    <row r="14" spans="1:20" ht="15.75" customHeight="1" thickBot="1">
      <c r="A14" s="1031" t="s">
        <v>27</v>
      </c>
      <c r="B14" s="1040" t="s">
        <v>252</v>
      </c>
      <c r="C14" s="1040" t="s">
        <v>253</v>
      </c>
      <c r="D14" s="1031" t="s">
        <v>26</v>
      </c>
      <c r="E14" s="1035" t="s">
        <v>19</v>
      </c>
      <c r="F14" s="1037" t="s">
        <v>11</v>
      </c>
      <c r="G14" s="1038"/>
      <c r="H14" s="1038"/>
      <c r="I14" s="1039"/>
      <c r="J14" s="1027" t="s">
        <v>20</v>
      </c>
      <c r="K14" s="1027" t="s">
        <v>21</v>
      </c>
      <c r="L14" s="1027" t="s">
        <v>2</v>
      </c>
      <c r="M14" s="1676" t="s">
        <v>22</v>
      </c>
      <c r="N14" s="1006" t="s">
        <v>3</v>
      </c>
      <c r="O14" s="1007"/>
      <c r="P14" s="1008"/>
      <c r="Q14" s="1011" t="s">
        <v>157</v>
      </c>
      <c r="R14" s="1011" t="s">
        <v>5</v>
      </c>
      <c r="S14" s="9" t="s">
        <v>29</v>
      </c>
      <c r="T14" s="1677" t="s">
        <v>0</v>
      </c>
    </row>
    <row r="15" spans="1:20" ht="39.75" customHeight="1" thickBot="1">
      <c r="A15" s="1032"/>
      <c r="B15" s="1041"/>
      <c r="C15" s="1041"/>
      <c r="D15" s="1032"/>
      <c r="E15" s="1036"/>
      <c r="F15" s="11" t="s">
        <v>12</v>
      </c>
      <c r="G15" s="11" t="s">
        <v>13</v>
      </c>
      <c r="H15" s="11" t="s">
        <v>14</v>
      </c>
      <c r="I15" s="11" t="s">
        <v>15</v>
      </c>
      <c r="J15" s="1028"/>
      <c r="K15" s="1028"/>
      <c r="L15" s="1028"/>
      <c r="M15" s="1030"/>
      <c r="N15" s="21" t="s">
        <v>30</v>
      </c>
      <c r="O15" s="13" t="s">
        <v>28</v>
      </c>
      <c r="P15" s="14" t="s">
        <v>31</v>
      </c>
      <c r="Q15" s="1010"/>
      <c r="R15" s="1012"/>
      <c r="S15" s="15"/>
      <c r="T15" s="1014"/>
    </row>
    <row r="16" spans="1:20">
      <c r="A16" s="294"/>
      <c r="B16" s="2"/>
      <c r="C16" s="2"/>
      <c r="D16" s="2"/>
      <c r="E16" s="2"/>
      <c r="F16" s="2"/>
      <c r="G16" s="2"/>
      <c r="H16" s="2"/>
      <c r="I16" s="2"/>
      <c r="J16" s="2"/>
      <c r="K16" s="2"/>
      <c r="L16" s="16"/>
      <c r="M16" s="2"/>
      <c r="P16" s="56"/>
      <c r="Q16" s="2"/>
      <c r="R16" s="2"/>
      <c r="S16" s="2"/>
      <c r="T16" s="295"/>
    </row>
    <row r="17" spans="1:20" ht="50.25" customHeight="1">
      <c r="A17" s="1300">
        <v>1</v>
      </c>
      <c r="B17" s="1089" t="s">
        <v>262</v>
      </c>
      <c r="C17" s="1089" t="s">
        <v>325</v>
      </c>
      <c r="D17" s="1089" t="s">
        <v>1133</v>
      </c>
      <c r="E17" s="478" t="s">
        <v>171</v>
      </c>
      <c r="F17" s="457">
        <v>1</v>
      </c>
      <c r="G17" s="457">
        <v>1</v>
      </c>
      <c r="H17" s="457">
        <v>1</v>
      </c>
      <c r="I17" s="479"/>
      <c r="J17" s="1674" t="s">
        <v>1136</v>
      </c>
      <c r="K17" s="1673">
        <v>2600000</v>
      </c>
      <c r="L17" s="443">
        <v>0</v>
      </c>
      <c r="M17" s="457">
        <v>1</v>
      </c>
      <c r="N17" s="313">
        <v>1</v>
      </c>
      <c r="O17" s="314">
        <v>1</v>
      </c>
      <c r="P17" s="438" t="str">
        <f t="shared" ref="P17:P32" si="0">IF(O17&lt;=V$17,"T",IF(O17&lt;$Y$17,"R",IF(O17&gt;=$Y$17,"P")))</f>
        <v>P</v>
      </c>
      <c r="Q17" s="312">
        <v>0</v>
      </c>
      <c r="R17" s="312" t="s">
        <v>347</v>
      </c>
      <c r="S17" s="1089" t="s">
        <v>172</v>
      </c>
      <c r="T17" s="1089" t="s">
        <v>173</v>
      </c>
    </row>
    <row r="18" spans="1:20" ht="29.25">
      <c r="A18" s="1300"/>
      <c r="B18" s="1089"/>
      <c r="C18" s="1089"/>
      <c r="D18" s="1089"/>
      <c r="E18" s="478" t="s">
        <v>174</v>
      </c>
      <c r="F18" s="457">
        <v>1</v>
      </c>
      <c r="G18" s="457">
        <v>1</v>
      </c>
      <c r="H18" s="457">
        <v>1</v>
      </c>
      <c r="I18" s="479"/>
      <c r="J18" s="1674"/>
      <c r="K18" s="1673"/>
      <c r="L18" s="316">
        <v>0</v>
      </c>
      <c r="M18" s="457">
        <v>1</v>
      </c>
      <c r="N18" s="396">
        <f>G18-M18</f>
        <v>0</v>
      </c>
      <c r="O18" s="314">
        <v>1</v>
      </c>
      <c r="P18" s="438" t="str">
        <f t="shared" si="0"/>
        <v>P</v>
      </c>
      <c r="Q18" s="1300">
        <v>0</v>
      </c>
      <c r="R18" s="1300" t="s">
        <v>347</v>
      </c>
      <c r="S18" s="1089"/>
      <c r="T18" s="1089"/>
    </row>
    <row r="19" spans="1:20" ht="34.5" customHeight="1">
      <c r="A19" s="1300"/>
      <c r="B19" s="1089"/>
      <c r="C19" s="1089"/>
      <c r="D19" s="1089"/>
      <c r="E19" s="478" t="s">
        <v>175</v>
      </c>
      <c r="F19" s="457">
        <v>1</v>
      </c>
      <c r="G19" s="457">
        <v>1</v>
      </c>
      <c r="H19" s="457">
        <v>1</v>
      </c>
      <c r="I19" s="479"/>
      <c r="J19" s="1674"/>
      <c r="K19" s="1673"/>
      <c r="L19" s="316">
        <v>0</v>
      </c>
      <c r="M19" s="457">
        <v>1</v>
      </c>
      <c r="N19" s="313">
        <f>G19-M19</f>
        <v>0</v>
      </c>
      <c r="O19" s="314">
        <v>1</v>
      </c>
      <c r="P19" s="438" t="str">
        <f t="shared" si="0"/>
        <v>P</v>
      </c>
      <c r="Q19" s="1300"/>
      <c r="R19" s="1300"/>
      <c r="S19" s="1089"/>
      <c r="T19" s="1089"/>
    </row>
    <row r="20" spans="1:20" ht="63.75" customHeight="1">
      <c r="A20" s="1300"/>
      <c r="B20" s="1089"/>
      <c r="C20" s="1089"/>
      <c r="D20" s="1089"/>
      <c r="E20" s="478" t="s">
        <v>176</v>
      </c>
      <c r="F20" s="457">
        <v>1</v>
      </c>
      <c r="G20" s="457">
        <v>1</v>
      </c>
      <c r="H20" s="457">
        <v>1</v>
      </c>
      <c r="I20" s="479"/>
      <c r="J20" s="1674"/>
      <c r="K20" s="1673"/>
      <c r="L20" s="316">
        <v>0</v>
      </c>
      <c r="M20" s="457">
        <v>1</v>
      </c>
      <c r="N20" s="396">
        <f>G20-M20</f>
        <v>0</v>
      </c>
      <c r="O20" s="314">
        <v>1</v>
      </c>
      <c r="P20" s="438" t="str">
        <f t="shared" si="0"/>
        <v>P</v>
      </c>
      <c r="Q20" s="1300"/>
      <c r="R20" s="1300"/>
      <c r="S20" s="1089"/>
      <c r="T20" s="1089"/>
    </row>
    <row r="21" spans="1:20" ht="51" customHeight="1">
      <c r="A21" s="1300"/>
      <c r="B21" s="1089"/>
      <c r="C21" s="1089"/>
      <c r="D21" s="1089"/>
      <c r="E21" s="478" t="s">
        <v>177</v>
      </c>
      <c r="F21" s="457">
        <v>1</v>
      </c>
      <c r="G21" s="457">
        <v>1</v>
      </c>
      <c r="H21" s="457">
        <v>1</v>
      </c>
      <c r="I21" s="479"/>
      <c r="J21" s="1674"/>
      <c r="K21" s="1673"/>
      <c r="L21" s="316">
        <v>0</v>
      </c>
      <c r="M21" s="457">
        <v>1</v>
      </c>
      <c r="N21" s="313">
        <v>-2</v>
      </c>
      <c r="O21" s="314">
        <v>1</v>
      </c>
      <c r="P21" s="438" t="str">
        <f t="shared" si="0"/>
        <v>P</v>
      </c>
      <c r="Q21" s="1300"/>
      <c r="R21" s="1300"/>
      <c r="S21" s="1089"/>
      <c r="T21" s="1089"/>
    </row>
    <row r="22" spans="1:20" ht="44.25" customHeight="1">
      <c r="A22" s="1300"/>
      <c r="B22" s="1089"/>
      <c r="C22" s="1089"/>
      <c r="D22" s="1089"/>
      <c r="E22" s="478" t="s">
        <v>178</v>
      </c>
      <c r="F22" s="457">
        <v>1</v>
      </c>
      <c r="G22" s="457">
        <v>1</v>
      </c>
      <c r="H22" s="457">
        <v>1</v>
      </c>
      <c r="I22" s="479"/>
      <c r="J22" s="1674"/>
      <c r="K22" s="1673"/>
      <c r="L22" s="316">
        <v>0</v>
      </c>
      <c r="M22" s="457">
        <v>1</v>
      </c>
      <c r="N22" s="396">
        <f>G22-M22</f>
        <v>0</v>
      </c>
      <c r="O22" s="314">
        <v>1</v>
      </c>
      <c r="P22" s="438" t="str">
        <f t="shared" si="0"/>
        <v>P</v>
      </c>
      <c r="Q22" s="1300"/>
      <c r="R22" s="1300"/>
      <c r="S22" s="1089"/>
      <c r="T22" s="1089"/>
    </row>
    <row r="23" spans="1:20" ht="38.25" customHeight="1">
      <c r="A23" s="1300"/>
      <c r="B23" s="1089" t="s">
        <v>261</v>
      </c>
      <c r="C23" s="1089"/>
      <c r="D23" s="1089" t="s">
        <v>1134</v>
      </c>
      <c r="E23" s="480" t="s">
        <v>406</v>
      </c>
      <c r="F23" s="457">
        <v>1</v>
      </c>
      <c r="G23" s="457">
        <v>1</v>
      </c>
      <c r="H23" s="457">
        <v>1</v>
      </c>
      <c r="I23" s="479"/>
      <c r="J23" s="1675" t="s">
        <v>1137</v>
      </c>
      <c r="K23" s="336"/>
      <c r="L23" s="481"/>
      <c r="M23" s="457">
        <v>1</v>
      </c>
      <c r="N23" s="396">
        <f t="shared" ref="N23:N27" si="1">G23-M23</f>
        <v>0</v>
      </c>
      <c r="O23" s="314">
        <v>1</v>
      </c>
      <c r="P23" s="438" t="str">
        <f t="shared" si="0"/>
        <v>P</v>
      </c>
      <c r="Q23" s="345">
        <v>0</v>
      </c>
      <c r="R23" s="345" t="s">
        <v>347</v>
      </c>
      <c r="S23" s="1397"/>
      <c r="T23" s="1397"/>
    </row>
    <row r="24" spans="1:20" ht="38.25" customHeight="1">
      <c r="A24" s="1300"/>
      <c r="B24" s="1089"/>
      <c r="C24" s="1089"/>
      <c r="D24" s="1089"/>
      <c r="E24" s="480" t="s">
        <v>407</v>
      </c>
      <c r="F24" s="457">
        <v>1</v>
      </c>
      <c r="G24" s="457">
        <v>1</v>
      </c>
      <c r="H24" s="457">
        <v>1</v>
      </c>
      <c r="I24" s="479"/>
      <c r="J24" s="1675"/>
      <c r="K24" s="336"/>
      <c r="L24" s="481"/>
      <c r="M24" s="457">
        <v>1</v>
      </c>
      <c r="N24" s="396">
        <f t="shared" si="1"/>
        <v>0</v>
      </c>
      <c r="O24" s="314">
        <v>0.01</v>
      </c>
      <c r="P24" s="438" t="str">
        <f t="shared" si="0"/>
        <v>P</v>
      </c>
      <c r="Q24" s="345">
        <v>0</v>
      </c>
      <c r="R24" s="345" t="s">
        <v>347</v>
      </c>
      <c r="S24" s="1397"/>
      <c r="T24" s="1397"/>
    </row>
    <row r="25" spans="1:20" ht="38.25" customHeight="1">
      <c r="A25" s="1300"/>
      <c r="B25" s="1089"/>
      <c r="C25" s="1089"/>
      <c r="D25" s="1089"/>
      <c r="E25" s="480" t="s">
        <v>408</v>
      </c>
      <c r="F25" s="457">
        <v>1</v>
      </c>
      <c r="G25" s="457">
        <v>1</v>
      </c>
      <c r="H25" s="457">
        <v>1</v>
      </c>
      <c r="I25" s="479"/>
      <c r="J25" s="1675"/>
      <c r="K25" s="336"/>
      <c r="L25" s="481"/>
      <c r="M25" s="457">
        <v>1</v>
      </c>
      <c r="N25" s="396">
        <f t="shared" si="1"/>
        <v>0</v>
      </c>
      <c r="O25" s="314">
        <v>0.01</v>
      </c>
      <c r="P25" s="438" t="str">
        <f t="shared" si="0"/>
        <v>P</v>
      </c>
      <c r="Q25" s="345">
        <v>0</v>
      </c>
      <c r="R25" s="345" t="s">
        <v>347</v>
      </c>
      <c r="S25" s="1397"/>
      <c r="T25" s="1397"/>
    </row>
    <row r="26" spans="1:20" ht="38.25" customHeight="1">
      <c r="A26" s="1300"/>
      <c r="B26" s="1089"/>
      <c r="C26" s="1089"/>
      <c r="D26" s="1089"/>
      <c r="E26" s="480" t="s">
        <v>409</v>
      </c>
      <c r="F26" s="457">
        <v>1</v>
      </c>
      <c r="G26" s="457">
        <v>1</v>
      </c>
      <c r="H26" s="457">
        <v>1</v>
      </c>
      <c r="I26" s="479"/>
      <c r="J26" s="1675"/>
      <c r="K26" s="336"/>
      <c r="L26" s="481"/>
      <c r="M26" s="457">
        <v>1</v>
      </c>
      <c r="N26" s="396">
        <f t="shared" si="1"/>
        <v>0</v>
      </c>
      <c r="O26" s="314">
        <v>0.01</v>
      </c>
      <c r="P26" s="438" t="str">
        <f t="shared" si="0"/>
        <v>P</v>
      </c>
      <c r="Q26" s="345">
        <v>0</v>
      </c>
      <c r="R26" s="345" t="s">
        <v>347</v>
      </c>
      <c r="S26" s="1397"/>
      <c r="T26" s="1397"/>
    </row>
    <row r="27" spans="1:20" ht="38.25" customHeight="1">
      <c r="A27" s="1300"/>
      <c r="B27" s="1089"/>
      <c r="C27" s="1089"/>
      <c r="D27" s="1089"/>
      <c r="E27" s="480" t="s">
        <v>410</v>
      </c>
      <c r="F27" s="457">
        <v>1</v>
      </c>
      <c r="G27" s="457">
        <v>1</v>
      </c>
      <c r="H27" s="457">
        <v>1</v>
      </c>
      <c r="I27" s="479"/>
      <c r="J27" s="1675"/>
      <c r="K27" s="336"/>
      <c r="L27" s="481"/>
      <c r="M27" s="457">
        <v>1</v>
      </c>
      <c r="N27" s="396">
        <f t="shared" si="1"/>
        <v>0</v>
      </c>
      <c r="O27" s="314">
        <v>0.01</v>
      </c>
      <c r="P27" s="438" t="str">
        <f t="shared" si="0"/>
        <v>P</v>
      </c>
      <c r="Q27" s="345">
        <v>0</v>
      </c>
      <c r="R27" s="345" t="s">
        <v>347</v>
      </c>
      <c r="S27" s="1397"/>
      <c r="T27" s="1397"/>
    </row>
    <row r="28" spans="1:20" ht="47.25" customHeight="1">
      <c r="A28" s="1300"/>
      <c r="B28" s="1089"/>
      <c r="C28" s="1089"/>
      <c r="D28" s="1089"/>
      <c r="E28" s="480" t="s">
        <v>411</v>
      </c>
      <c r="F28" s="457">
        <v>1</v>
      </c>
      <c r="G28" s="457">
        <v>1</v>
      </c>
      <c r="H28" s="457">
        <v>1</v>
      </c>
      <c r="I28" s="479"/>
      <c r="J28" s="1675"/>
      <c r="K28" s="481">
        <v>0</v>
      </c>
      <c r="L28" s="458">
        <v>0</v>
      </c>
      <c r="M28" s="457">
        <v>1</v>
      </c>
      <c r="N28" s="313">
        <v>0</v>
      </c>
      <c r="O28" s="314">
        <v>0.01</v>
      </c>
      <c r="P28" s="438" t="str">
        <f t="shared" si="0"/>
        <v>P</v>
      </c>
      <c r="Q28" s="345">
        <v>0</v>
      </c>
      <c r="R28" s="345" t="s">
        <v>347</v>
      </c>
      <c r="S28" s="1397"/>
      <c r="T28" s="1397"/>
    </row>
    <row r="29" spans="1:20" ht="27" customHeight="1">
      <c r="A29" s="1300"/>
      <c r="B29" s="1089" t="s">
        <v>260</v>
      </c>
      <c r="C29" s="1089"/>
      <c r="D29" s="1681" t="s">
        <v>1135</v>
      </c>
      <c r="E29" s="480" t="s">
        <v>412</v>
      </c>
      <c r="F29" s="457">
        <v>1</v>
      </c>
      <c r="G29" s="457">
        <v>1</v>
      </c>
      <c r="H29" s="457">
        <v>1</v>
      </c>
      <c r="I29" s="482"/>
      <c r="J29" s="1672" t="s">
        <v>1138</v>
      </c>
      <c r="K29" s="483">
        <v>0</v>
      </c>
      <c r="L29" s="483">
        <v>0</v>
      </c>
      <c r="M29" s="457">
        <v>1</v>
      </c>
      <c r="N29" s="378">
        <v>0</v>
      </c>
      <c r="O29" s="378">
        <v>1</v>
      </c>
      <c r="P29" s="438" t="str">
        <f t="shared" si="0"/>
        <v>P</v>
      </c>
      <c r="Q29" s="345">
        <v>0</v>
      </c>
      <c r="R29" s="345" t="s">
        <v>347</v>
      </c>
      <c r="S29" s="1089" t="s">
        <v>348</v>
      </c>
      <c r="T29" s="448" t="s">
        <v>349</v>
      </c>
    </row>
    <row r="30" spans="1:20" ht="27" customHeight="1">
      <c r="A30" s="1300"/>
      <c r="B30" s="1089"/>
      <c r="C30" s="1089"/>
      <c r="D30" s="1681"/>
      <c r="E30" s="480" t="s">
        <v>413</v>
      </c>
      <c r="F30" s="457">
        <v>1</v>
      </c>
      <c r="G30" s="457">
        <v>1</v>
      </c>
      <c r="H30" s="457">
        <v>1</v>
      </c>
      <c r="I30" s="482"/>
      <c r="J30" s="1672"/>
      <c r="K30" s="483">
        <v>0</v>
      </c>
      <c r="L30" s="483">
        <v>0</v>
      </c>
      <c r="M30" s="457">
        <v>1</v>
      </c>
      <c r="N30" s="378">
        <v>0</v>
      </c>
      <c r="O30" s="378">
        <v>1</v>
      </c>
      <c r="P30" s="438" t="str">
        <f t="shared" si="0"/>
        <v>P</v>
      </c>
      <c r="Q30" s="345">
        <v>0</v>
      </c>
      <c r="R30" s="345" t="s">
        <v>347</v>
      </c>
      <c r="S30" s="1089"/>
      <c r="T30" s="1108" t="s">
        <v>350</v>
      </c>
    </row>
    <row r="31" spans="1:20" ht="27" customHeight="1">
      <c r="A31" s="1300"/>
      <c r="B31" s="1089"/>
      <c r="C31" s="1089"/>
      <c r="D31" s="1681"/>
      <c r="E31" s="480" t="s">
        <v>414</v>
      </c>
      <c r="F31" s="457">
        <v>1</v>
      </c>
      <c r="G31" s="457">
        <v>1</v>
      </c>
      <c r="H31" s="457">
        <v>1</v>
      </c>
      <c r="I31" s="482"/>
      <c r="J31" s="1672"/>
      <c r="K31" s="483">
        <v>0</v>
      </c>
      <c r="L31" s="483">
        <v>0</v>
      </c>
      <c r="M31" s="457">
        <v>1</v>
      </c>
      <c r="N31" s="378">
        <v>0</v>
      </c>
      <c r="O31" s="378">
        <v>1</v>
      </c>
      <c r="P31" s="438" t="str">
        <f t="shared" si="0"/>
        <v>P</v>
      </c>
      <c r="Q31" s="345">
        <v>0</v>
      </c>
      <c r="R31" s="345" t="s">
        <v>347</v>
      </c>
      <c r="S31" s="1089"/>
      <c r="T31" s="1108"/>
    </row>
    <row r="32" spans="1:20" ht="28.5">
      <c r="A32" s="1300"/>
      <c r="B32" s="1089"/>
      <c r="C32" s="1089"/>
      <c r="D32" s="1681"/>
      <c r="E32" s="480" t="s">
        <v>415</v>
      </c>
      <c r="F32" s="457">
        <v>1</v>
      </c>
      <c r="G32" s="457">
        <v>1</v>
      </c>
      <c r="H32" s="457">
        <v>1</v>
      </c>
      <c r="I32" s="482"/>
      <c r="J32" s="1672"/>
      <c r="K32" s="312"/>
      <c r="L32" s="317"/>
      <c r="M32" s="457">
        <v>1</v>
      </c>
      <c r="N32" s="313">
        <v>0</v>
      </c>
      <c r="O32" s="314">
        <v>1</v>
      </c>
      <c r="P32" s="438" t="str">
        <f t="shared" si="0"/>
        <v>P</v>
      </c>
      <c r="Q32" s="345">
        <v>0</v>
      </c>
      <c r="R32" s="345" t="s">
        <v>347</v>
      </c>
      <c r="S32" s="317"/>
      <c r="T32" s="317"/>
    </row>
    <row r="33" spans="1:20">
      <c r="A33" s="18" t="s">
        <v>24</v>
      </c>
      <c r="B33" s="170"/>
      <c r="C33" s="170"/>
      <c r="D33" s="170"/>
      <c r="E33" s="171"/>
      <c r="F33" s="170"/>
      <c r="G33" s="170"/>
      <c r="H33" s="170"/>
      <c r="I33" s="170"/>
      <c r="J33" s="170"/>
      <c r="K33" s="170"/>
      <c r="L33" s="170"/>
      <c r="M33" s="170"/>
      <c r="N33" s="170"/>
      <c r="O33" s="134"/>
      <c r="P33" s="134"/>
      <c r="Q33" s="134"/>
      <c r="R33" s="134"/>
      <c r="S33" s="134"/>
      <c r="T33" s="136"/>
    </row>
    <row r="34" spans="1:20">
      <c r="A34" s="24"/>
      <c r="B34" s="25"/>
      <c r="C34" s="25"/>
      <c r="D34" s="25"/>
      <c r="E34" s="25"/>
      <c r="F34" s="25"/>
      <c r="G34" s="25"/>
      <c r="H34" s="25"/>
      <c r="I34" s="25"/>
      <c r="J34" s="25"/>
      <c r="K34" s="25"/>
      <c r="L34" s="25"/>
      <c r="M34" s="25"/>
      <c r="N34" s="25"/>
      <c r="O34" s="25"/>
      <c r="P34" s="25"/>
      <c r="Q34" s="25"/>
      <c r="R34" s="25"/>
      <c r="S34" s="25"/>
      <c r="T34" s="26"/>
    </row>
    <row r="35" spans="1:20">
      <c r="A35" s="24"/>
      <c r="B35" s="25"/>
      <c r="C35" s="25"/>
      <c r="D35" s="25"/>
      <c r="E35" s="25"/>
      <c r="F35" s="25"/>
      <c r="G35" s="25"/>
      <c r="H35" s="25"/>
      <c r="I35" s="25"/>
      <c r="J35" s="25"/>
      <c r="K35" s="25"/>
      <c r="L35" s="25"/>
      <c r="M35" s="25"/>
      <c r="N35" s="25"/>
      <c r="O35" s="25"/>
      <c r="P35" s="25"/>
      <c r="Q35" s="25"/>
      <c r="R35" s="25"/>
      <c r="S35" s="25"/>
      <c r="T35" s="26"/>
    </row>
    <row r="36" spans="1:20">
      <c r="A36" s="24"/>
      <c r="B36" s="25"/>
      <c r="C36" s="25"/>
      <c r="D36" s="25"/>
      <c r="E36" s="25"/>
      <c r="F36" s="25"/>
      <c r="G36" s="25"/>
      <c r="H36" s="25"/>
      <c r="I36" s="25"/>
      <c r="J36" s="25"/>
      <c r="K36" s="25"/>
      <c r="L36" s="25"/>
      <c r="M36" s="25"/>
      <c r="N36" s="25"/>
      <c r="O36" s="25"/>
      <c r="P36" s="25"/>
      <c r="Q36" s="25"/>
      <c r="R36" s="25"/>
      <c r="S36" s="25"/>
      <c r="T36" s="26"/>
    </row>
    <row r="37" spans="1:20">
      <c r="A37" s="24"/>
      <c r="B37" s="25"/>
      <c r="C37" s="25"/>
      <c r="D37" s="25"/>
      <c r="E37" s="25"/>
      <c r="F37" s="25"/>
      <c r="G37" s="25"/>
      <c r="H37" s="25"/>
      <c r="I37" s="25"/>
      <c r="J37" s="25"/>
      <c r="K37" s="25"/>
      <c r="L37" s="25"/>
      <c r="M37" s="25"/>
      <c r="N37" s="25"/>
      <c r="O37" s="25"/>
      <c r="P37" s="25"/>
      <c r="Q37" s="25"/>
      <c r="R37" s="25"/>
      <c r="S37" s="25"/>
      <c r="T37" s="26"/>
    </row>
    <row r="38" spans="1:20">
      <c r="A38" s="24"/>
      <c r="B38" s="25"/>
      <c r="C38" s="25"/>
      <c r="D38" s="25"/>
      <c r="E38" s="25"/>
      <c r="F38" s="25"/>
      <c r="G38" s="25"/>
      <c r="H38" s="25"/>
      <c r="I38" s="25"/>
      <c r="J38" s="25"/>
      <c r="K38" s="25"/>
      <c r="L38" s="25"/>
      <c r="M38" s="25"/>
      <c r="N38" s="25"/>
      <c r="O38" s="25"/>
      <c r="P38" s="25"/>
      <c r="Q38" s="25"/>
      <c r="R38" s="25"/>
      <c r="S38" s="25"/>
      <c r="T38" s="26"/>
    </row>
    <row r="39" spans="1:20">
      <c r="A39" s="24"/>
      <c r="B39" s="25"/>
      <c r="C39" s="25"/>
      <c r="D39" s="25"/>
      <c r="E39" s="25"/>
      <c r="F39" s="25"/>
      <c r="G39" s="25"/>
      <c r="H39" s="25"/>
      <c r="I39" s="25"/>
      <c r="J39" s="25"/>
      <c r="K39" s="25"/>
      <c r="L39" s="25"/>
      <c r="M39" s="25"/>
      <c r="N39" s="25"/>
      <c r="O39" s="25"/>
      <c r="P39" s="25"/>
      <c r="Q39" s="25"/>
      <c r="R39" s="25"/>
      <c r="S39" s="25"/>
      <c r="T39" s="26"/>
    </row>
    <row r="40" spans="1:20">
      <c r="A40" s="24"/>
      <c r="B40" s="25"/>
      <c r="C40" s="25"/>
      <c r="D40" s="25"/>
      <c r="E40" s="25"/>
      <c r="F40" s="25"/>
      <c r="G40" s="25"/>
      <c r="H40" s="25"/>
      <c r="I40" s="25"/>
      <c r="J40" s="25"/>
      <c r="K40" s="25"/>
      <c r="L40" s="25"/>
      <c r="M40" s="25"/>
      <c r="N40" s="25"/>
      <c r="O40" s="25"/>
      <c r="P40" s="25"/>
      <c r="Q40" s="25"/>
      <c r="R40" s="25"/>
      <c r="S40" s="25"/>
      <c r="T40" s="26"/>
    </row>
    <row r="41" spans="1:20">
      <c r="A41" s="24"/>
      <c r="B41" s="25"/>
      <c r="C41" s="25"/>
      <c r="D41" s="25"/>
      <c r="E41" s="25"/>
      <c r="F41" s="25"/>
      <c r="G41" s="25"/>
      <c r="H41" s="25"/>
      <c r="I41" s="25"/>
      <c r="J41" s="25"/>
      <c r="K41" s="25"/>
      <c r="L41" s="25"/>
      <c r="M41" s="25"/>
      <c r="N41" s="25"/>
      <c r="O41" s="25"/>
      <c r="P41" s="25"/>
      <c r="Q41" s="25"/>
      <c r="R41" s="25"/>
      <c r="S41" s="25"/>
      <c r="T41" s="26"/>
    </row>
    <row r="42" spans="1:20">
      <c r="A42" s="24"/>
      <c r="B42" s="25"/>
      <c r="C42" s="25"/>
      <c r="D42" s="25"/>
      <c r="E42" s="25"/>
      <c r="F42" s="25"/>
      <c r="G42" s="25"/>
      <c r="H42" s="25"/>
      <c r="I42" s="25"/>
      <c r="J42" s="25"/>
      <c r="K42" s="25"/>
      <c r="L42" s="25"/>
      <c r="M42" s="25"/>
      <c r="N42" s="25"/>
      <c r="O42" s="25"/>
      <c r="P42" s="25"/>
      <c r="Q42" s="25"/>
      <c r="R42" s="25"/>
      <c r="S42" s="25"/>
      <c r="T42" s="26"/>
    </row>
    <row r="43" spans="1:20">
      <c r="A43" s="24"/>
      <c r="B43" s="25"/>
      <c r="C43" s="25"/>
      <c r="D43" s="25"/>
      <c r="E43" s="25"/>
      <c r="F43" s="25"/>
      <c r="G43" s="25"/>
      <c r="H43" s="25"/>
      <c r="I43" s="25"/>
      <c r="J43" s="25"/>
      <c r="K43" s="25"/>
      <c r="L43" s="25"/>
      <c r="M43" s="25"/>
      <c r="N43" s="25"/>
      <c r="O43" s="25"/>
      <c r="P43" s="25"/>
      <c r="Q43" s="25"/>
      <c r="R43" s="25"/>
      <c r="S43" s="25"/>
      <c r="T43" s="26"/>
    </row>
    <row r="44" spans="1:20">
      <c r="E44" s="55"/>
    </row>
  </sheetData>
  <mergeCells count="51">
    <mergeCell ref="A17:A32"/>
    <mergeCell ref="D23:D28"/>
    <mergeCell ref="D29:D32"/>
    <mergeCell ref="C17:C32"/>
    <mergeCell ref="B17:B22"/>
    <mergeCell ref="D17:D22"/>
    <mergeCell ref="B29:B32"/>
    <mergeCell ref="B23:B28"/>
    <mergeCell ref="S29:S31"/>
    <mergeCell ref="T30:T31"/>
    <mergeCell ref="T17:T22"/>
    <mergeCell ref="S17:S22"/>
    <mergeCell ref="Q18:Q22"/>
    <mergeCell ref="R18:R22"/>
    <mergeCell ref="S23:S28"/>
    <mergeCell ref="T23:T28"/>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 ref="A7:E7"/>
    <mergeCell ref="F7:M7"/>
    <mergeCell ref="A8:E8"/>
    <mergeCell ref="F8:M8"/>
    <mergeCell ref="M14:M15"/>
    <mergeCell ref="A14:A15"/>
    <mergeCell ref="D14:D15"/>
    <mergeCell ref="E14:E15"/>
    <mergeCell ref="F14:I14"/>
    <mergeCell ref="J14:J15"/>
    <mergeCell ref="B14:B15"/>
    <mergeCell ref="C14:C15"/>
    <mergeCell ref="N14:P14"/>
    <mergeCell ref="Q14:Q15"/>
    <mergeCell ref="J29:J32"/>
    <mergeCell ref="K17:K22"/>
    <mergeCell ref="R14:R15"/>
    <mergeCell ref="J17:J22"/>
    <mergeCell ref="J23:J28"/>
  </mergeCells>
  <conditionalFormatting sqref="P16:P32">
    <cfRule type="containsText" dxfId="90" priority="1" stopIfTrue="1" operator="containsText" text="P">
      <formula>NOT(ISERROR(SEARCH("P",P16)))</formula>
    </cfRule>
    <cfRule type="containsText" dxfId="89" priority="2" stopIfTrue="1" operator="containsText" text="R">
      <formula>NOT(ISERROR(SEARCH("R",P16)))</formula>
    </cfRule>
    <cfRule type="containsText" dxfId="88" priority="3" operator="containsText" text="T">
      <formula>NOT(ISERROR(SEARCH("T",P16)))</formula>
    </cfRule>
    <cfRule type="iconSet" priority="393">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47"/>
  <sheetViews>
    <sheetView zoomScale="75" zoomScaleNormal="75" workbookViewId="0">
      <selection activeCell="D24" sqref="D24:D28"/>
    </sheetView>
  </sheetViews>
  <sheetFormatPr baseColWidth="10" defaultColWidth="11.42578125" defaultRowHeight="13.5"/>
  <cols>
    <col min="1" max="1" width="11.5703125" style="1" bestFit="1" customWidth="1"/>
    <col min="2" max="2" width="18" style="1" customWidth="1"/>
    <col min="3" max="3" width="19.42578125" style="1" customWidth="1"/>
    <col min="4" max="4" width="36.5703125" style="1" customWidth="1"/>
    <col min="5" max="5" width="64.42578125" style="1" customWidth="1"/>
    <col min="6" max="6" width="11.5703125" style="1" bestFit="1" customWidth="1"/>
    <col min="7" max="9" width="11.42578125" style="1"/>
    <col min="10" max="10" width="55.42578125" style="1" customWidth="1"/>
    <col min="11" max="11" width="16.7109375" style="1" bestFit="1" customWidth="1"/>
    <col min="12" max="12" width="20.85546875" style="1" customWidth="1"/>
    <col min="13" max="13" width="11.5703125" style="1" bestFit="1" customWidth="1"/>
    <col min="14" max="14" width="15.5703125" style="1" customWidth="1"/>
    <col min="15" max="15" width="11.5703125" style="1" bestFit="1" customWidth="1"/>
    <col min="16" max="16" width="11.42578125" style="1"/>
    <col min="17" max="17" width="20.28515625" style="1" customWidth="1"/>
    <col min="18" max="18" width="46.28515625" style="1" customWidth="1"/>
    <col min="19" max="19" width="53.85546875" style="1" customWidth="1"/>
    <col min="20" max="20" width="30.42578125" style="1" customWidth="1"/>
    <col min="21" max="16384" width="11.42578125" style="1"/>
  </cols>
  <sheetData>
    <row r="1" spans="1:20" ht="14.25" thickBot="1"/>
    <row r="2" spans="1:20" ht="14.25" thickBot="1">
      <c r="A2" s="1060"/>
      <c r="B2" s="1061"/>
      <c r="C2" s="1061"/>
      <c r="D2" s="1061"/>
      <c r="E2" s="1062"/>
      <c r="F2" s="1069" t="s">
        <v>18</v>
      </c>
      <c r="G2" s="1070"/>
      <c r="H2" s="1070"/>
      <c r="I2" s="1070"/>
      <c r="J2" s="1070"/>
      <c r="K2" s="1070"/>
      <c r="L2" s="1070"/>
      <c r="M2" s="1071"/>
      <c r="N2" s="1042" t="s">
        <v>485</v>
      </c>
      <c r="O2" s="1043"/>
      <c r="P2" s="1043"/>
      <c r="Q2" s="1043"/>
      <c r="R2" s="1043"/>
      <c r="S2" s="1043"/>
      <c r="T2" s="1044"/>
    </row>
    <row r="3" spans="1:20" ht="14.25" thickBot="1">
      <c r="A3" s="1063"/>
      <c r="B3" s="1064"/>
      <c r="C3" s="1064"/>
      <c r="D3" s="1064"/>
      <c r="E3" s="1065"/>
      <c r="F3" s="1045" t="s">
        <v>17</v>
      </c>
      <c r="G3" s="1046"/>
      <c r="H3" s="1046"/>
      <c r="I3" s="1046"/>
      <c r="J3" s="1046"/>
      <c r="K3" s="1046"/>
      <c r="L3" s="1046"/>
      <c r="M3" s="1047"/>
      <c r="N3" s="1051" t="s">
        <v>23</v>
      </c>
      <c r="O3" s="1052"/>
      <c r="P3" s="1052"/>
      <c r="Q3" s="1052"/>
      <c r="R3" s="1052"/>
      <c r="S3" s="1052"/>
      <c r="T3" s="1053"/>
    </row>
    <row r="4" spans="1:20" ht="14.25" thickBot="1">
      <c r="A4" s="1066"/>
      <c r="B4" s="1067"/>
      <c r="C4" s="1067"/>
      <c r="D4" s="1067"/>
      <c r="E4" s="1068"/>
      <c r="F4" s="1048"/>
      <c r="G4" s="1049"/>
      <c r="H4" s="1049"/>
      <c r="I4" s="1049"/>
      <c r="J4" s="1049"/>
      <c r="K4" s="1049"/>
      <c r="L4" s="1049"/>
      <c r="M4" s="1050"/>
      <c r="N4" s="1054" t="s">
        <v>8</v>
      </c>
      <c r="O4" s="1055"/>
      <c r="P4" s="1055"/>
      <c r="Q4" s="1055"/>
      <c r="R4" s="1055"/>
      <c r="S4" s="1055"/>
      <c r="T4" s="1056"/>
    </row>
    <row r="5" spans="1:20">
      <c r="A5" s="2"/>
      <c r="B5" s="2"/>
      <c r="C5" s="2"/>
      <c r="D5" s="2"/>
      <c r="E5" s="2"/>
      <c r="F5" s="2"/>
      <c r="G5" s="2"/>
      <c r="H5" s="2"/>
      <c r="I5" s="2"/>
      <c r="J5" s="3"/>
      <c r="K5" s="3"/>
      <c r="L5" s="4"/>
      <c r="M5" s="4"/>
      <c r="N5" s="4"/>
      <c r="O5" s="4"/>
      <c r="P5" s="4"/>
      <c r="Q5" s="4"/>
      <c r="R5" s="4"/>
      <c r="S5" s="4"/>
      <c r="T5" s="4"/>
    </row>
    <row r="6" spans="1:20" ht="14.25" thickBot="1">
      <c r="A6" s="1708" t="s">
        <v>10</v>
      </c>
      <c r="B6" s="1708"/>
      <c r="C6" s="1708"/>
      <c r="D6" s="1708"/>
      <c r="E6" s="1708"/>
      <c r="F6" s="1057" t="s">
        <v>33</v>
      </c>
      <c r="G6" s="1058"/>
      <c r="H6" s="1058"/>
      <c r="I6" s="1058"/>
      <c r="J6" s="1058"/>
      <c r="K6" s="1058"/>
      <c r="L6" s="1058"/>
      <c r="M6" s="1059"/>
      <c r="N6" s="4"/>
      <c r="O6" s="4"/>
      <c r="P6" s="4"/>
      <c r="Q6" s="4"/>
      <c r="R6" s="4"/>
      <c r="S6" s="4"/>
      <c r="T6" s="4"/>
    </row>
    <row r="7" spans="1:20" ht="15.75" thickBot="1">
      <c r="A7" s="1697" t="s">
        <v>25</v>
      </c>
      <c r="B7" s="1698"/>
      <c r="C7" s="1698"/>
      <c r="D7" s="1698"/>
      <c r="E7" s="1699"/>
      <c r="F7" s="1017">
        <v>2025</v>
      </c>
      <c r="G7" s="1017"/>
      <c r="H7" s="1017"/>
      <c r="I7" s="1017"/>
      <c r="J7" s="1017"/>
      <c r="K7" s="1017"/>
      <c r="L7" s="1017"/>
      <c r="M7" s="1018"/>
      <c r="N7" s="4"/>
      <c r="O7" s="4"/>
      <c r="P7" s="4"/>
      <c r="Q7" s="4"/>
      <c r="R7" s="4"/>
      <c r="S7" s="4"/>
      <c r="T7" s="4"/>
    </row>
    <row r="8" spans="1:20" ht="15">
      <c r="A8" s="1700" t="s">
        <v>6</v>
      </c>
      <c r="B8" s="1700"/>
      <c r="C8" s="1700"/>
      <c r="D8" s="1700"/>
      <c r="E8" s="1700"/>
      <c r="F8" s="1016" t="s">
        <v>712</v>
      </c>
      <c r="G8" s="1017"/>
      <c r="H8" s="1017"/>
      <c r="I8" s="1017"/>
      <c r="J8" s="1017"/>
      <c r="K8" s="1017"/>
      <c r="L8" s="1017"/>
      <c r="M8" s="1018"/>
      <c r="N8" s="4"/>
      <c r="O8" s="4"/>
      <c r="P8" s="4"/>
      <c r="Q8" s="4"/>
      <c r="R8" s="4"/>
      <c r="S8" s="4"/>
      <c r="T8" s="4"/>
    </row>
    <row r="9" spans="1:20" ht="15">
      <c r="A9" s="1015" t="s">
        <v>7</v>
      </c>
      <c r="B9" s="1015"/>
      <c r="C9" s="1015"/>
      <c r="D9" s="1015"/>
      <c r="E9" s="1015"/>
      <c r="F9" s="1016" t="s">
        <v>1228</v>
      </c>
      <c r="G9" s="1017"/>
      <c r="H9" s="1017"/>
      <c r="I9" s="1017"/>
      <c r="J9" s="1017"/>
      <c r="K9" s="1017"/>
      <c r="L9" s="1017"/>
      <c r="M9" s="1018"/>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1019" t="s">
        <v>9</v>
      </c>
      <c r="B11" s="1020"/>
      <c r="C11" s="1020"/>
      <c r="D11" s="1020"/>
      <c r="E11" s="1020"/>
      <c r="F11" s="1020"/>
      <c r="G11" s="1020"/>
      <c r="H11" s="1020"/>
      <c r="I11" s="1020"/>
      <c r="J11" s="1020"/>
      <c r="K11" s="1020"/>
      <c r="L11" s="1020"/>
      <c r="M11" s="1020"/>
      <c r="N11" s="1020"/>
      <c r="O11" s="1020"/>
      <c r="P11" s="1020"/>
      <c r="Q11" s="1020"/>
      <c r="R11" s="1020"/>
      <c r="S11" s="1020"/>
      <c r="T11" s="1021"/>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1022" t="s">
        <v>16</v>
      </c>
      <c r="B13" s="1023"/>
      <c r="C13" s="1023"/>
      <c r="D13" s="1023"/>
      <c r="E13" s="1023"/>
      <c r="F13" s="1023"/>
      <c r="G13" s="1023"/>
      <c r="H13" s="1023"/>
      <c r="I13" s="1023"/>
      <c r="J13" s="1023"/>
      <c r="K13" s="1023"/>
      <c r="L13" s="1024"/>
      <c r="M13" s="1025" t="s">
        <v>1</v>
      </c>
      <c r="N13" s="1025"/>
      <c r="O13" s="1025"/>
      <c r="P13" s="1025"/>
      <c r="Q13" s="1025"/>
      <c r="R13" s="1025"/>
      <c r="S13" s="1025"/>
      <c r="T13" s="1026"/>
    </row>
    <row r="14" spans="1:20" ht="26.25" customHeight="1" thickBot="1">
      <c r="A14" s="1031" t="s">
        <v>27</v>
      </c>
      <c r="B14" s="1040" t="s">
        <v>252</v>
      </c>
      <c r="C14" s="1040" t="s">
        <v>253</v>
      </c>
      <c r="D14" s="1031" t="s">
        <v>26</v>
      </c>
      <c r="E14" s="1035" t="s">
        <v>19</v>
      </c>
      <c r="F14" s="1037" t="s">
        <v>11</v>
      </c>
      <c r="G14" s="1038"/>
      <c r="H14" s="1038"/>
      <c r="I14" s="1039"/>
      <c r="J14" s="1027" t="s">
        <v>20</v>
      </c>
      <c r="K14" s="1027" t="s">
        <v>21</v>
      </c>
      <c r="L14" s="1027" t="s">
        <v>2</v>
      </c>
      <c r="M14" s="1029" t="s">
        <v>22</v>
      </c>
      <c r="N14" s="1006" t="s">
        <v>3</v>
      </c>
      <c r="O14" s="1007"/>
      <c r="P14" s="1008"/>
      <c r="Q14" s="1009" t="s">
        <v>4</v>
      </c>
      <c r="R14" s="1011" t="s">
        <v>5</v>
      </c>
      <c r="S14" s="10" t="s">
        <v>29</v>
      </c>
      <c r="T14" s="1013" t="s">
        <v>0</v>
      </c>
    </row>
    <row r="15" spans="1:20" ht="23.25" customHeight="1" thickBot="1">
      <c r="A15" s="1032"/>
      <c r="B15" s="1041"/>
      <c r="C15" s="1041"/>
      <c r="D15" s="1032"/>
      <c r="E15" s="1036"/>
      <c r="F15" s="11" t="s">
        <v>12</v>
      </c>
      <c r="G15" s="11" t="s">
        <v>13</v>
      </c>
      <c r="H15" s="11" t="s">
        <v>14</v>
      </c>
      <c r="I15" s="11" t="s">
        <v>15</v>
      </c>
      <c r="J15" s="1028"/>
      <c r="K15" s="1028"/>
      <c r="L15" s="1028"/>
      <c r="M15" s="1030"/>
      <c r="N15" s="21" t="s">
        <v>30</v>
      </c>
      <c r="O15" s="13" t="s">
        <v>28</v>
      </c>
      <c r="P15" s="14" t="s">
        <v>31</v>
      </c>
      <c r="Q15" s="1010"/>
      <c r="R15" s="1012"/>
      <c r="S15" s="15"/>
      <c r="T15" s="1014"/>
    </row>
    <row r="16" spans="1:20" ht="14.25" thickBot="1">
      <c r="A16" s="2"/>
      <c r="B16" s="2"/>
      <c r="C16" s="2"/>
      <c r="D16" s="2"/>
      <c r="E16" s="2"/>
      <c r="F16" s="2"/>
      <c r="G16" s="2"/>
      <c r="H16" s="2"/>
      <c r="I16" s="2"/>
      <c r="J16" s="2"/>
      <c r="K16" s="2"/>
      <c r="L16" s="16"/>
      <c r="M16" s="2"/>
      <c r="Q16" s="2"/>
      <c r="R16" s="2"/>
      <c r="S16" s="2"/>
      <c r="T16" s="2"/>
    </row>
    <row r="17" spans="1:20" ht="27" customHeight="1">
      <c r="A17" s="1399">
        <v>1</v>
      </c>
      <c r="B17" s="1688" t="s">
        <v>1246</v>
      </c>
      <c r="C17" s="1688" t="s">
        <v>1247</v>
      </c>
      <c r="D17" s="1701" t="s">
        <v>34</v>
      </c>
      <c r="E17" s="489" t="s">
        <v>611</v>
      </c>
      <c r="F17" s="331">
        <v>25</v>
      </c>
      <c r="G17" s="331">
        <v>35</v>
      </c>
      <c r="H17" s="546">
        <v>25</v>
      </c>
      <c r="I17" s="490"/>
      <c r="J17" s="309" t="s">
        <v>40</v>
      </c>
      <c r="K17" s="1705">
        <v>500000</v>
      </c>
      <c r="L17" s="1704"/>
      <c r="M17" s="444">
        <v>100</v>
      </c>
      <c r="N17" s="337">
        <f>IF(M17&lt;1,M17-AVERAGE(F17:I17),M17-(SUM(F17:I17)))</f>
        <v>15</v>
      </c>
      <c r="O17" s="491">
        <v>1</v>
      </c>
      <c r="P17" s="492" t="str">
        <f t="shared" ref="P17:P29" si="0">IF(O17&lt;=V$17,"T",IF(O17&lt;$Y$17,"R",IF(O17&gt;=$Y$17,"P")))</f>
        <v>P</v>
      </c>
      <c r="Q17" s="442"/>
      <c r="R17" s="310" t="s">
        <v>691</v>
      </c>
      <c r="S17" s="484" t="s">
        <v>51</v>
      </c>
      <c r="T17" s="493"/>
    </row>
    <row r="18" spans="1:20" ht="42.75">
      <c r="A18" s="1400"/>
      <c r="B18" s="1688"/>
      <c r="C18" s="1688"/>
      <c r="D18" s="1702"/>
      <c r="E18" s="480" t="s">
        <v>612</v>
      </c>
      <c r="F18" s="332">
        <v>100</v>
      </c>
      <c r="G18" s="332">
        <v>40</v>
      </c>
      <c r="H18" s="546">
        <v>20</v>
      </c>
      <c r="I18" s="332"/>
      <c r="J18" s="311" t="s">
        <v>39</v>
      </c>
      <c r="K18" s="1706"/>
      <c r="L18" s="1689"/>
      <c r="M18" s="444">
        <v>200</v>
      </c>
      <c r="N18" s="313">
        <f>IF(M18&lt;1,M18-AVERAGE(F18:I18),M18-(SUM(F18:I18)))</f>
        <v>40</v>
      </c>
      <c r="O18" s="494">
        <v>1</v>
      </c>
      <c r="P18" s="495" t="str">
        <f t="shared" si="0"/>
        <v>P</v>
      </c>
      <c r="Q18" s="496" t="e">
        <f>L17/#REF!</f>
        <v>#REF!</v>
      </c>
      <c r="R18" s="310" t="s">
        <v>692</v>
      </c>
      <c r="S18" s="485" t="s">
        <v>51</v>
      </c>
      <c r="T18" s="497"/>
    </row>
    <row r="19" spans="1:20" ht="85.5">
      <c r="A19" s="1400"/>
      <c r="B19" s="1688"/>
      <c r="C19" s="1688"/>
      <c r="D19" s="1703"/>
      <c r="E19" s="480" t="s">
        <v>613</v>
      </c>
      <c r="F19" s="312">
        <v>15</v>
      </c>
      <c r="G19" s="312">
        <v>5</v>
      </c>
      <c r="H19" s="823">
        <v>2</v>
      </c>
      <c r="I19" s="312"/>
      <c r="J19" s="311" t="s">
        <v>41</v>
      </c>
      <c r="K19" s="1707"/>
      <c r="L19" s="1689"/>
      <c r="M19" s="445">
        <v>20</v>
      </c>
      <c r="N19" s="313">
        <f t="shared" ref="N19:N30" si="1">IF(M19&lt;1,M19-AVERAGE(F19:I19),M19-(SUM(F19:I19)))</f>
        <v>-2</v>
      </c>
      <c r="O19" s="494">
        <v>1</v>
      </c>
      <c r="P19" s="495" t="str">
        <f t="shared" si="0"/>
        <v>P</v>
      </c>
      <c r="Q19" s="317"/>
      <c r="R19" s="310" t="s">
        <v>693</v>
      </c>
      <c r="S19" s="485" t="s">
        <v>52</v>
      </c>
      <c r="T19" s="497"/>
    </row>
    <row r="20" spans="1:20" ht="54" customHeight="1">
      <c r="A20" s="1400"/>
      <c r="B20" s="1688"/>
      <c r="C20" s="1688"/>
      <c r="D20" s="1681" t="s">
        <v>626</v>
      </c>
      <c r="E20" s="480" t="s">
        <v>614</v>
      </c>
      <c r="F20" s="312">
        <v>3</v>
      </c>
      <c r="G20" s="312">
        <v>1</v>
      </c>
      <c r="H20" s="823">
        <v>1</v>
      </c>
      <c r="I20" s="312"/>
      <c r="J20" s="311" t="s">
        <v>42</v>
      </c>
      <c r="K20" s="1682">
        <v>1000000</v>
      </c>
      <c r="L20" s="1689"/>
      <c r="M20" s="445">
        <v>4</v>
      </c>
      <c r="N20" s="313">
        <f t="shared" si="1"/>
        <v>-1</v>
      </c>
      <c r="O20" s="494">
        <f t="shared" ref="O20:O26" si="2">IF(M20&lt;1,(AVERAGE(F20:I20)/M20),SUM(F20:I20)/M20)</f>
        <v>1.25</v>
      </c>
      <c r="P20" s="495" t="str">
        <f t="shared" si="0"/>
        <v>P</v>
      </c>
      <c r="Q20" s="317"/>
      <c r="R20" s="310" t="s">
        <v>694</v>
      </c>
      <c r="S20" s="393" t="s">
        <v>53</v>
      </c>
      <c r="T20" s="497"/>
    </row>
    <row r="21" spans="1:20" ht="57">
      <c r="A21" s="1400"/>
      <c r="B21" s="1688"/>
      <c r="C21" s="1688"/>
      <c r="D21" s="1681"/>
      <c r="E21" s="480" t="s">
        <v>615</v>
      </c>
      <c r="F21" s="312">
        <v>94</v>
      </c>
      <c r="G21" s="312">
        <v>0</v>
      </c>
      <c r="H21" s="823">
        <v>35</v>
      </c>
      <c r="I21" s="312"/>
      <c r="J21" s="311" t="s">
        <v>43</v>
      </c>
      <c r="K21" s="1683"/>
      <c r="L21" s="1689"/>
      <c r="M21" s="445">
        <v>170</v>
      </c>
      <c r="N21" s="313">
        <f t="shared" si="1"/>
        <v>41</v>
      </c>
      <c r="O21" s="494">
        <f t="shared" si="2"/>
        <v>0.75882352941176467</v>
      </c>
      <c r="P21" s="495" t="str">
        <f t="shared" si="0"/>
        <v>P</v>
      </c>
      <c r="Q21" s="317"/>
      <c r="R21" s="310" t="s">
        <v>695</v>
      </c>
      <c r="S21" s="393" t="s">
        <v>59</v>
      </c>
      <c r="T21" s="497"/>
    </row>
    <row r="22" spans="1:20" ht="71.25">
      <c r="A22" s="1400"/>
      <c r="B22" s="1688"/>
      <c r="C22" s="1688"/>
      <c r="D22" s="1681"/>
      <c r="E22" s="480" t="s">
        <v>616</v>
      </c>
      <c r="F22" s="312">
        <v>60</v>
      </c>
      <c r="G22" s="312">
        <v>3</v>
      </c>
      <c r="H22" s="823">
        <v>290</v>
      </c>
      <c r="I22" s="312"/>
      <c r="J22" s="311" t="s">
        <v>44</v>
      </c>
      <c r="K22" s="1683"/>
      <c r="L22" s="1689"/>
      <c r="M22" s="445">
        <v>100</v>
      </c>
      <c r="N22" s="313">
        <f t="shared" si="1"/>
        <v>-253</v>
      </c>
      <c r="O22" s="494">
        <f t="shared" si="2"/>
        <v>3.53</v>
      </c>
      <c r="P22" s="495" t="str">
        <f t="shared" si="0"/>
        <v>P</v>
      </c>
      <c r="Q22" s="317"/>
      <c r="R22" s="310" t="s">
        <v>696</v>
      </c>
      <c r="S22" s="393" t="s">
        <v>60</v>
      </c>
      <c r="T22" s="497"/>
    </row>
    <row r="23" spans="1:20" ht="71.25">
      <c r="A23" s="1400"/>
      <c r="B23" s="1688"/>
      <c r="C23" s="1688"/>
      <c r="D23" s="1681"/>
      <c r="E23" s="480" t="s">
        <v>617</v>
      </c>
      <c r="F23" s="312">
        <v>6</v>
      </c>
      <c r="G23" s="312">
        <v>6</v>
      </c>
      <c r="H23" s="823">
        <v>3</v>
      </c>
      <c r="I23" s="312"/>
      <c r="J23" s="311" t="s">
        <v>45</v>
      </c>
      <c r="K23" s="1684"/>
      <c r="L23" s="1689"/>
      <c r="M23" s="445">
        <v>10</v>
      </c>
      <c r="N23" s="313">
        <f t="shared" si="1"/>
        <v>-5</v>
      </c>
      <c r="O23" s="494">
        <v>1</v>
      </c>
      <c r="P23" s="495" t="str">
        <f t="shared" si="0"/>
        <v>P</v>
      </c>
      <c r="Q23" s="317"/>
      <c r="R23" s="310" t="s">
        <v>697</v>
      </c>
      <c r="S23" s="393" t="s">
        <v>61</v>
      </c>
      <c r="T23" s="497"/>
    </row>
    <row r="24" spans="1:20" ht="57">
      <c r="A24" s="1295">
        <v>2</v>
      </c>
      <c r="B24" s="1688" t="s">
        <v>1248</v>
      </c>
      <c r="C24" s="1688"/>
      <c r="D24" s="1692" t="s">
        <v>36</v>
      </c>
      <c r="E24" s="480" t="s">
        <v>618</v>
      </c>
      <c r="F24" s="312">
        <v>3</v>
      </c>
      <c r="G24" s="312">
        <v>7</v>
      </c>
      <c r="H24" s="823">
        <v>2</v>
      </c>
      <c r="I24" s="312"/>
      <c r="J24" s="311" t="s">
        <v>47</v>
      </c>
      <c r="K24" s="1685">
        <v>1000000</v>
      </c>
      <c r="L24" s="1689"/>
      <c r="M24" s="445">
        <v>6</v>
      </c>
      <c r="N24" s="313">
        <f t="shared" si="1"/>
        <v>-6</v>
      </c>
      <c r="O24" s="494">
        <f t="shared" si="2"/>
        <v>2</v>
      </c>
      <c r="P24" s="495" t="str">
        <f t="shared" si="0"/>
        <v>P</v>
      </c>
      <c r="Q24" s="1690">
        <f>L24/K24</f>
        <v>0</v>
      </c>
      <c r="R24" s="310" t="s">
        <v>697</v>
      </c>
      <c r="S24" s="393" t="s">
        <v>54</v>
      </c>
      <c r="T24" s="497"/>
    </row>
    <row r="25" spans="1:20" ht="42.75">
      <c r="A25" s="1295"/>
      <c r="B25" s="1688"/>
      <c r="C25" s="1688"/>
      <c r="D25" s="1693"/>
      <c r="E25" s="480" t="s">
        <v>35</v>
      </c>
      <c r="F25" s="312">
        <v>3</v>
      </c>
      <c r="G25" s="312">
        <v>5</v>
      </c>
      <c r="H25" s="823">
        <v>2</v>
      </c>
      <c r="I25" s="312"/>
      <c r="J25" s="311" t="s">
        <v>46</v>
      </c>
      <c r="K25" s="1686"/>
      <c r="L25" s="1689"/>
      <c r="M25" s="445">
        <v>9</v>
      </c>
      <c r="N25" s="313">
        <f t="shared" si="1"/>
        <v>-1</v>
      </c>
      <c r="O25" s="494">
        <f t="shared" si="2"/>
        <v>1.1111111111111112</v>
      </c>
      <c r="P25" s="495" t="str">
        <f t="shared" si="0"/>
        <v>P</v>
      </c>
      <c r="Q25" s="1690"/>
      <c r="R25" s="310" t="s">
        <v>698</v>
      </c>
      <c r="S25" s="393" t="s">
        <v>55</v>
      </c>
      <c r="T25" s="497"/>
    </row>
    <row r="26" spans="1:20" ht="105" customHeight="1">
      <c r="A26" s="1295"/>
      <c r="B26" s="1688"/>
      <c r="C26" s="1688"/>
      <c r="D26" s="1693"/>
      <c r="E26" s="480" t="s">
        <v>619</v>
      </c>
      <c r="F26" s="312">
        <v>13</v>
      </c>
      <c r="G26" s="312">
        <v>12</v>
      </c>
      <c r="H26" s="823">
        <v>9</v>
      </c>
      <c r="I26" s="312"/>
      <c r="J26" s="311" t="s">
        <v>263</v>
      </c>
      <c r="K26" s="1686"/>
      <c r="L26" s="1689"/>
      <c r="M26" s="445">
        <v>25</v>
      </c>
      <c r="N26" s="313">
        <f t="shared" si="1"/>
        <v>-9</v>
      </c>
      <c r="O26" s="494">
        <f t="shared" si="2"/>
        <v>1.36</v>
      </c>
      <c r="P26" s="495" t="str">
        <f t="shared" si="0"/>
        <v>P</v>
      </c>
      <c r="Q26" s="1690"/>
      <c r="R26" s="310" t="s">
        <v>697</v>
      </c>
      <c r="S26" s="393" t="s">
        <v>56</v>
      </c>
      <c r="T26" s="497"/>
    </row>
    <row r="27" spans="1:20" ht="42" customHeight="1">
      <c r="A27" s="1295"/>
      <c r="B27" s="1688"/>
      <c r="C27" s="1688"/>
      <c r="D27" s="1693"/>
      <c r="E27" s="480" t="s">
        <v>620</v>
      </c>
      <c r="F27" s="312">
        <v>2</v>
      </c>
      <c r="G27" s="312">
        <v>3</v>
      </c>
      <c r="H27" s="823">
        <v>4</v>
      </c>
      <c r="I27" s="312"/>
      <c r="J27" s="311" t="s">
        <v>48</v>
      </c>
      <c r="K27" s="1686"/>
      <c r="L27" s="1689"/>
      <c r="M27" s="445">
        <v>4</v>
      </c>
      <c r="N27" s="313">
        <f>F27-M27</f>
        <v>-2</v>
      </c>
      <c r="O27" s="494">
        <v>1</v>
      </c>
      <c r="P27" s="495" t="str">
        <f t="shared" si="0"/>
        <v>P</v>
      </c>
      <c r="Q27" s="1690"/>
      <c r="R27" s="310" t="s">
        <v>697</v>
      </c>
      <c r="S27" s="393" t="s">
        <v>57</v>
      </c>
      <c r="T27" s="497"/>
    </row>
    <row r="28" spans="1:20" ht="28.5">
      <c r="A28" s="1295"/>
      <c r="B28" s="1688"/>
      <c r="C28" s="1688"/>
      <c r="D28" s="1694"/>
      <c r="E28" s="480" t="s">
        <v>621</v>
      </c>
      <c r="F28" s="312">
        <v>1</v>
      </c>
      <c r="G28" s="312">
        <v>1</v>
      </c>
      <c r="H28" s="823">
        <v>3</v>
      </c>
      <c r="I28" s="312"/>
      <c r="J28" s="311" t="s">
        <v>48</v>
      </c>
      <c r="K28" s="1687"/>
      <c r="L28" s="1689"/>
      <c r="M28" s="445">
        <v>2</v>
      </c>
      <c r="N28" s="313">
        <f>F28-M28</f>
        <v>-1</v>
      </c>
      <c r="O28" s="494">
        <v>1</v>
      </c>
      <c r="P28" s="495" t="str">
        <f t="shared" si="0"/>
        <v>P</v>
      </c>
      <c r="Q28" s="1690"/>
      <c r="R28" s="310" t="s">
        <v>697</v>
      </c>
      <c r="S28" s="393" t="s">
        <v>58</v>
      </c>
      <c r="T28" s="497"/>
    </row>
    <row r="29" spans="1:20" ht="71.25">
      <c r="A29" s="1295"/>
      <c r="B29" s="1688"/>
      <c r="C29" s="1688"/>
      <c r="D29" s="1695" t="s">
        <v>37</v>
      </c>
      <c r="E29" s="480" t="s">
        <v>38</v>
      </c>
      <c r="F29" s="312">
        <v>2</v>
      </c>
      <c r="G29" s="312">
        <v>1</v>
      </c>
      <c r="H29" s="823">
        <v>1</v>
      </c>
      <c r="I29" s="312"/>
      <c r="J29" s="311" t="s">
        <v>49</v>
      </c>
      <c r="K29" s="1691">
        <v>25000000</v>
      </c>
      <c r="L29" s="1079"/>
      <c r="M29" s="445">
        <v>4</v>
      </c>
      <c r="N29" s="313">
        <f t="shared" si="1"/>
        <v>0</v>
      </c>
      <c r="O29" s="494">
        <v>1</v>
      </c>
      <c r="P29" s="495" t="str">
        <f t="shared" si="0"/>
        <v>P</v>
      </c>
      <c r="Q29" s="317"/>
      <c r="R29" s="310" t="s">
        <v>699</v>
      </c>
      <c r="S29" s="393" t="s">
        <v>62</v>
      </c>
      <c r="T29" s="497"/>
    </row>
    <row r="30" spans="1:20" ht="57">
      <c r="A30" s="1295"/>
      <c r="B30" s="1688"/>
      <c r="C30" s="1688"/>
      <c r="D30" s="1695"/>
      <c r="E30" s="480" t="s">
        <v>622</v>
      </c>
      <c r="F30" s="312">
        <v>1</v>
      </c>
      <c r="G30" s="312">
        <v>2</v>
      </c>
      <c r="H30" s="823">
        <v>2</v>
      </c>
      <c r="I30" s="312"/>
      <c r="J30" s="310" t="s">
        <v>50</v>
      </c>
      <c r="K30" s="1691"/>
      <c r="L30" s="1079"/>
      <c r="M30" s="445">
        <v>4</v>
      </c>
      <c r="N30" s="313">
        <f t="shared" si="1"/>
        <v>-1</v>
      </c>
      <c r="O30" s="494">
        <v>1</v>
      </c>
      <c r="P30" s="495" t="str">
        <f>IF(O29&lt;=V$17,"T",IF(O29&lt;$Y$17,"R",IF(O29&gt;=$Y$17,"P")))</f>
        <v>P</v>
      </c>
      <c r="Q30" s="317"/>
      <c r="R30" s="310" t="s">
        <v>699</v>
      </c>
      <c r="S30" s="393" t="s">
        <v>63</v>
      </c>
      <c r="T30" s="497"/>
    </row>
    <row r="31" spans="1:20" ht="23.25" customHeight="1">
      <c r="A31" s="1295"/>
      <c r="B31" s="1688"/>
      <c r="C31" s="1688"/>
      <c r="D31" s="1695"/>
      <c r="E31" s="480" t="s">
        <v>623</v>
      </c>
      <c r="F31" s="312">
        <v>1</v>
      </c>
      <c r="G31" s="312">
        <v>0</v>
      </c>
      <c r="H31" s="823">
        <v>1</v>
      </c>
      <c r="I31" s="312"/>
      <c r="J31" s="310" t="s">
        <v>343</v>
      </c>
      <c r="K31" s="1691"/>
      <c r="L31" s="458"/>
      <c r="M31" s="445">
        <v>3</v>
      </c>
      <c r="N31" s="377">
        <v>0</v>
      </c>
      <c r="O31" s="494">
        <v>1</v>
      </c>
      <c r="P31" s="495" t="str">
        <f>IF(O30&lt;=V$17,"T",IF(O30&lt;$Y$17,"R",IF(O30&gt;=$Y$17,"P")))</f>
        <v>P</v>
      </c>
      <c r="Q31" s="317"/>
      <c r="R31" s="310" t="s">
        <v>700</v>
      </c>
      <c r="S31" s="393" t="s">
        <v>701</v>
      </c>
      <c r="T31" s="497"/>
    </row>
    <row r="32" spans="1:20" ht="21" customHeight="1">
      <c r="A32" s="1295"/>
      <c r="B32" s="1688"/>
      <c r="C32" s="1688"/>
      <c r="D32" s="1695"/>
      <c r="E32" s="480" t="s">
        <v>624</v>
      </c>
      <c r="F32" s="312">
        <v>94</v>
      </c>
      <c r="G32" s="312">
        <v>0</v>
      </c>
      <c r="H32" s="823">
        <v>35</v>
      </c>
      <c r="I32" s="312"/>
      <c r="J32" s="456" t="s">
        <v>343</v>
      </c>
      <c r="K32" s="1691"/>
      <c r="L32" s="500"/>
      <c r="M32" s="445">
        <v>170</v>
      </c>
      <c r="N32" s="313">
        <v>0</v>
      </c>
      <c r="O32" s="501">
        <v>100</v>
      </c>
      <c r="P32" s="495" t="str">
        <f>IF(O31&lt;=V$17,"T",IF(O31&lt;$Y$17,"R",IF(O31&gt;=$Y$17,"P")))</f>
        <v>P</v>
      </c>
      <c r="Q32" s="317"/>
      <c r="R32" s="310" t="s">
        <v>700</v>
      </c>
      <c r="S32" s="393" t="s">
        <v>702</v>
      </c>
      <c r="T32" s="497"/>
    </row>
    <row r="33" spans="1:20" ht="27" customHeight="1" thickBot="1">
      <c r="A33" s="1296"/>
      <c r="B33" s="1688"/>
      <c r="C33" s="1688"/>
      <c r="D33" s="1696"/>
      <c r="E33" s="503" t="s">
        <v>625</v>
      </c>
      <c r="F33" s="340">
        <v>60</v>
      </c>
      <c r="G33" s="340">
        <v>6</v>
      </c>
      <c r="H33" s="840">
        <v>290</v>
      </c>
      <c r="I33" s="340"/>
      <c r="J33" s="452" t="s">
        <v>343</v>
      </c>
      <c r="K33" s="1682"/>
      <c r="L33" s="504"/>
      <c r="M33" s="486">
        <v>100</v>
      </c>
      <c r="N33" s="340">
        <v>0</v>
      </c>
      <c r="O33" s="505">
        <v>100</v>
      </c>
      <c r="P33" s="506" t="str">
        <f>IF(O30&lt;=V$17,"T",IF(O30&lt;$Y$17,"R",IF(O30&gt;=$Y$17,"P")))</f>
        <v>P</v>
      </c>
      <c r="Q33" s="452"/>
      <c r="R33" s="487" t="s">
        <v>700</v>
      </c>
      <c r="S33" s="488" t="s">
        <v>703</v>
      </c>
      <c r="T33" s="507"/>
    </row>
    <row r="34" spans="1:20" ht="15.75" thickBot="1">
      <c r="A34" s="18" t="s">
        <v>24</v>
      </c>
      <c r="B34" s="18"/>
      <c r="C34" s="18"/>
      <c r="D34" s="18"/>
      <c r="E34" s="2"/>
      <c r="F34" s="2"/>
      <c r="G34" s="2"/>
      <c r="H34" s="2"/>
      <c r="I34" s="2"/>
      <c r="J34" s="2"/>
      <c r="K34" s="228">
        <f>SUM(K17:K33)</f>
        <v>27500000</v>
      </c>
      <c r="L34" s="2"/>
      <c r="M34" s="229">
        <f>SUM(M17:M33)</f>
        <v>931</v>
      </c>
      <c r="N34" s="2"/>
      <c r="O34" s="2"/>
      <c r="P34" s="57"/>
      <c r="Q34" s="2"/>
      <c r="R34" s="2"/>
      <c r="S34" s="2"/>
      <c r="T34" s="2"/>
    </row>
    <row r="35" spans="1:20">
      <c r="A35" s="2"/>
      <c r="B35" s="2"/>
      <c r="C35" s="2"/>
      <c r="D35" s="2"/>
      <c r="E35" s="57"/>
      <c r="F35" s="2"/>
      <c r="G35" s="2"/>
      <c r="H35" s="2"/>
      <c r="I35" s="2"/>
      <c r="J35" s="2"/>
      <c r="K35" s="2"/>
      <c r="L35" s="2"/>
      <c r="M35" s="2"/>
      <c r="N35" s="2"/>
      <c r="O35" s="2"/>
      <c r="P35" s="2"/>
      <c r="Q35" s="2"/>
      <c r="R35" s="2"/>
      <c r="S35" s="2"/>
      <c r="T35" s="2"/>
    </row>
    <row r="36" spans="1:20">
      <c r="A36" s="24"/>
      <c r="B36" s="25"/>
      <c r="C36" s="25"/>
      <c r="D36" s="25"/>
      <c r="E36" s="57"/>
      <c r="F36" s="25"/>
      <c r="G36" s="25"/>
      <c r="H36" s="25"/>
      <c r="I36" s="25"/>
      <c r="J36" s="25"/>
      <c r="K36" s="134"/>
      <c r="L36" s="134"/>
      <c r="M36" s="134"/>
      <c r="N36" s="25"/>
      <c r="O36" s="25"/>
      <c r="P36" s="25"/>
      <c r="Q36" s="25"/>
      <c r="R36" s="25"/>
      <c r="S36" s="25"/>
      <c r="T36" s="26"/>
    </row>
    <row r="37" spans="1:20">
      <c r="A37" s="24"/>
      <c r="B37" s="25"/>
      <c r="C37" s="25"/>
      <c r="D37" s="25"/>
      <c r="E37" s="25"/>
      <c r="F37" s="25"/>
      <c r="G37" s="25"/>
      <c r="H37" s="25"/>
      <c r="I37" s="25"/>
      <c r="J37" s="25"/>
      <c r="K37" s="25"/>
      <c r="L37" s="25"/>
      <c r="M37" s="25"/>
      <c r="N37" s="25"/>
      <c r="O37" s="25"/>
      <c r="P37" s="25"/>
      <c r="Q37" s="25"/>
      <c r="R37" s="25"/>
      <c r="S37" s="25"/>
      <c r="T37" s="26"/>
    </row>
    <row r="38" spans="1:20">
      <c r="A38" s="24"/>
      <c r="B38" s="25"/>
      <c r="C38" s="25"/>
      <c r="D38" s="25"/>
      <c r="E38" s="25"/>
      <c r="F38" s="25"/>
      <c r="G38" s="25"/>
      <c r="H38" s="25"/>
      <c r="I38" s="25"/>
      <c r="J38" s="25"/>
      <c r="K38" s="25"/>
      <c r="L38" s="25"/>
      <c r="M38" s="25"/>
      <c r="N38" s="25"/>
      <c r="O38" s="25"/>
      <c r="P38" s="25"/>
      <c r="Q38" s="25"/>
      <c r="R38" s="25"/>
      <c r="S38" s="25"/>
      <c r="T38" s="26"/>
    </row>
    <row r="39" spans="1:20">
      <c r="A39" s="24"/>
      <c r="B39" s="25"/>
      <c r="C39" s="25"/>
      <c r="D39" s="25"/>
      <c r="E39" s="25"/>
      <c r="F39" s="25"/>
      <c r="G39" s="25"/>
      <c r="H39" s="25"/>
      <c r="I39" s="25"/>
      <c r="J39" s="25"/>
      <c r="K39" s="25"/>
      <c r="L39" s="25"/>
      <c r="M39" s="25"/>
      <c r="N39" s="25"/>
      <c r="O39" s="25"/>
      <c r="P39" s="25"/>
      <c r="Q39" s="25"/>
      <c r="R39" s="25"/>
      <c r="S39" s="25"/>
      <c r="T39" s="26"/>
    </row>
    <row r="40" spans="1:20">
      <c r="A40" s="24"/>
      <c r="B40" s="25"/>
      <c r="C40" s="25"/>
      <c r="D40" s="25"/>
      <c r="E40" s="25"/>
      <c r="F40" s="25"/>
      <c r="G40" s="25"/>
      <c r="H40" s="25"/>
      <c r="I40" s="25"/>
      <c r="J40" s="25"/>
      <c r="K40" s="25"/>
      <c r="L40" s="25"/>
      <c r="M40" s="25"/>
      <c r="N40" s="25"/>
      <c r="O40" s="25"/>
      <c r="P40" s="25"/>
      <c r="Q40" s="25"/>
      <c r="R40" s="25"/>
      <c r="S40" s="25"/>
      <c r="T40" s="26"/>
    </row>
    <row r="41" spans="1:20">
      <c r="A41" s="24"/>
      <c r="B41" s="25"/>
      <c r="C41" s="25"/>
      <c r="D41" s="25"/>
      <c r="E41" s="25"/>
      <c r="F41" s="25"/>
      <c r="G41" s="25"/>
      <c r="H41" s="25"/>
      <c r="I41" s="25"/>
      <c r="J41" s="25"/>
      <c r="K41" s="25"/>
      <c r="L41" s="25"/>
      <c r="M41" s="25"/>
      <c r="N41" s="25"/>
      <c r="O41" s="25"/>
      <c r="P41" s="25"/>
      <c r="Q41" s="25"/>
      <c r="R41" s="25"/>
      <c r="S41" s="25"/>
      <c r="T41" s="26"/>
    </row>
    <row r="42" spans="1:20">
      <c r="A42" s="24"/>
      <c r="B42" s="25"/>
      <c r="C42" s="25"/>
      <c r="D42" s="25"/>
      <c r="E42" s="25"/>
      <c r="F42" s="25"/>
      <c r="G42" s="25"/>
      <c r="H42" s="25"/>
      <c r="I42" s="25"/>
      <c r="J42" s="25"/>
      <c r="K42" s="25"/>
      <c r="L42" s="25"/>
      <c r="M42" s="25"/>
      <c r="N42" s="25"/>
      <c r="O42" s="25"/>
      <c r="P42" s="25"/>
      <c r="Q42" s="25"/>
      <c r="R42" s="25"/>
      <c r="S42" s="25"/>
      <c r="T42" s="26"/>
    </row>
    <row r="43" spans="1:20">
      <c r="A43" s="24"/>
      <c r="B43" s="25"/>
      <c r="C43" s="25"/>
      <c r="D43" s="25"/>
      <c r="E43" s="25"/>
      <c r="F43" s="25"/>
      <c r="G43" s="25"/>
      <c r="H43" s="25"/>
      <c r="I43" s="25"/>
      <c r="J43" s="25"/>
      <c r="K43" s="25"/>
      <c r="L43" s="25"/>
      <c r="M43" s="25"/>
      <c r="N43" s="25"/>
      <c r="O43" s="25"/>
      <c r="P43" s="25"/>
      <c r="Q43" s="25"/>
      <c r="R43" s="25"/>
      <c r="S43" s="25"/>
      <c r="T43" s="26"/>
    </row>
    <row r="44" spans="1:20">
      <c r="A44" s="24"/>
      <c r="B44" s="25"/>
      <c r="C44" s="25"/>
      <c r="D44" s="25"/>
      <c r="E44" s="25"/>
      <c r="F44" s="25"/>
      <c r="G44" s="25"/>
      <c r="H44" s="25"/>
      <c r="I44" s="25"/>
      <c r="J44" s="25"/>
      <c r="K44" s="25"/>
      <c r="L44" s="25"/>
      <c r="M44" s="25"/>
      <c r="N44" s="25"/>
      <c r="O44" s="25"/>
      <c r="P44" s="25"/>
      <c r="Q44" s="25"/>
      <c r="R44" s="25"/>
      <c r="S44" s="25"/>
      <c r="T44" s="26"/>
    </row>
    <row r="45" spans="1:20">
      <c r="A45" s="24"/>
      <c r="B45" s="25"/>
      <c r="C45" s="25"/>
      <c r="D45" s="25"/>
      <c r="E45" s="25"/>
      <c r="F45" s="25"/>
      <c r="G45" s="25"/>
      <c r="H45" s="25"/>
      <c r="I45" s="25"/>
      <c r="J45" s="25"/>
      <c r="K45" s="25"/>
      <c r="L45" s="25"/>
      <c r="M45" s="25"/>
      <c r="N45" s="25"/>
      <c r="O45" s="25"/>
      <c r="P45" s="25"/>
      <c r="Q45" s="25"/>
      <c r="R45" s="25"/>
      <c r="S45" s="25"/>
      <c r="T45" s="26"/>
    </row>
    <row r="46" spans="1:20">
      <c r="A46" s="24"/>
      <c r="B46" s="25"/>
      <c r="C46" s="25"/>
      <c r="D46" s="25"/>
      <c r="E46" s="25"/>
      <c r="F46" s="25"/>
      <c r="G46" s="25"/>
      <c r="H46" s="25"/>
      <c r="I46" s="25"/>
      <c r="J46" s="25"/>
      <c r="K46" s="25"/>
      <c r="L46" s="25"/>
      <c r="M46" s="25"/>
      <c r="N46" s="25"/>
      <c r="O46" s="25"/>
      <c r="P46" s="25"/>
      <c r="Q46" s="25"/>
      <c r="R46" s="25"/>
      <c r="S46" s="25"/>
      <c r="T46" s="26"/>
    </row>
    <row r="47" spans="1:20">
      <c r="E47" s="55"/>
    </row>
  </sheetData>
  <mergeCells count="49">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 ref="A7:E7"/>
    <mergeCell ref="F7:M7"/>
    <mergeCell ref="A8:E8"/>
    <mergeCell ref="F8:M8"/>
    <mergeCell ref="D17:D19"/>
    <mergeCell ref="B14:B15"/>
    <mergeCell ref="C14:C15"/>
    <mergeCell ref="L17:L19"/>
    <mergeCell ref="K17:K19"/>
    <mergeCell ref="A17:A23"/>
    <mergeCell ref="R14:R15"/>
    <mergeCell ref="A14:A15"/>
    <mergeCell ref="D14:D15"/>
    <mergeCell ref="E14:E15"/>
    <mergeCell ref="F14:I14"/>
    <mergeCell ref="J14:J15"/>
    <mergeCell ref="N14:P14"/>
    <mergeCell ref="M14:M15"/>
    <mergeCell ref="Q14:Q15"/>
    <mergeCell ref="Q24:Q28"/>
    <mergeCell ref="K29:K33"/>
    <mergeCell ref="L24:L28"/>
    <mergeCell ref="D24:D28"/>
    <mergeCell ref="B24:B33"/>
    <mergeCell ref="D29:D33"/>
    <mergeCell ref="A24:A33"/>
    <mergeCell ref="K20:K23"/>
    <mergeCell ref="K24:K28"/>
    <mergeCell ref="L29:L30"/>
    <mergeCell ref="B17:B23"/>
    <mergeCell ref="L20:L23"/>
    <mergeCell ref="D20:D23"/>
    <mergeCell ref="C17:C33"/>
  </mergeCells>
  <conditionalFormatting sqref="P17:P33">
    <cfRule type="containsText" dxfId="87" priority="2" stopIfTrue="1" operator="containsText" text="P">
      <formula>NOT(ISERROR(SEARCH("P",P17)))</formula>
    </cfRule>
    <cfRule type="containsText" dxfId="86" priority="3" stopIfTrue="1" operator="containsText" text="R">
      <formula>NOT(ISERROR(SEARCH("R",P17)))</formula>
    </cfRule>
    <cfRule type="containsText" dxfId="85" priority="4" operator="containsText" text="T">
      <formula>NOT(ISERROR(SEARCH("T",P17)))</formula>
    </cfRule>
    <cfRule type="iconSet" priority="15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T38"/>
  <sheetViews>
    <sheetView topLeftCell="D13" zoomScale="86" zoomScaleNormal="86" workbookViewId="0">
      <selection activeCell="J24" sqref="J24"/>
    </sheetView>
  </sheetViews>
  <sheetFormatPr baseColWidth="10" defaultColWidth="11.42578125" defaultRowHeight="12.75"/>
  <cols>
    <col min="1" max="1" width="11.42578125" style="270"/>
    <col min="2" max="2" width="24.42578125" style="270" customWidth="1"/>
    <col min="3" max="3" width="28.5703125" style="270" customWidth="1"/>
    <col min="4" max="4" width="33.140625" style="270" customWidth="1"/>
    <col min="5" max="5" width="43.28515625" style="270" customWidth="1"/>
    <col min="6" max="7" width="10" style="270" customWidth="1"/>
    <col min="8" max="8" width="10.7109375" style="270" customWidth="1"/>
    <col min="9" max="9" width="7.5703125" style="270" customWidth="1"/>
    <col min="10" max="10" width="53.42578125" style="270" customWidth="1"/>
    <col min="11" max="11" width="17.85546875" style="270" customWidth="1"/>
    <col min="12" max="12" width="21.140625" style="270" customWidth="1"/>
    <col min="13" max="13" width="13.5703125" style="270" customWidth="1"/>
    <col min="14" max="14" width="13.85546875" style="270" customWidth="1"/>
    <col min="15" max="15" width="13.5703125" style="270" customWidth="1"/>
    <col min="16" max="16" width="10" style="270" customWidth="1"/>
    <col min="17" max="17" width="28.5703125" style="270" customWidth="1"/>
    <col min="18" max="18" width="29.28515625" style="270" customWidth="1"/>
    <col min="19" max="19" width="58.85546875" style="270" customWidth="1"/>
    <col min="20" max="20" width="36" style="270" customWidth="1"/>
    <col min="21" max="16384" width="11.42578125" style="270"/>
  </cols>
  <sheetData>
    <row r="1" spans="1:20" ht="13.5" thickBot="1"/>
    <row r="2" spans="1:20" ht="13.5" thickBot="1">
      <c r="A2" s="1345"/>
      <c r="B2" s="1346"/>
      <c r="C2" s="1346"/>
      <c r="D2" s="1346"/>
      <c r="E2" s="1347"/>
      <c r="F2" s="1354" t="s">
        <v>18</v>
      </c>
      <c r="G2" s="1355"/>
      <c r="H2" s="1355"/>
      <c r="I2" s="1355"/>
      <c r="J2" s="1355"/>
      <c r="K2" s="1355"/>
      <c r="L2" s="1355"/>
      <c r="M2" s="1356"/>
      <c r="N2" s="1357" t="s">
        <v>485</v>
      </c>
      <c r="O2" s="1358"/>
      <c r="P2" s="1358"/>
      <c r="Q2" s="1358"/>
      <c r="R2" s="1358"/>
      <c r="S2" s="1358"/>
      <c r="T2" s="1359"/>
    </row>
    <row r="3" spans="1:20" ht="13.5" thickBot="1">
      <c r="A3" s="1348"/>
      <c r="B3" s="1349"/>
      <c r="C3" s="1349"/>
      <c r="D3" s="1349"/>
      <c r="E3" s="1350"/>
      <c r="F3" s="1360" t="s">
        <v>17</v>
      </c>
      <c r="G3" s="1361"/>
      <c r="H3" s="1361"/>
      <c r="I3" s="1361"/>
      <c r="J3" s="1361"/>
      <c r="K3" s="1361"/>
      <c r="L3" s="1361"/>
      <c r="M3" s="1362"/>
      <c r="N3" s="1366" t="s">
        <v>23</v>
      </c>
      <c r="O3" s="1367"/>
      <c r="P3" s="1367"/>
      <c r="Q3" s="1367"/>
      <c r="R3" s="1367"/>
      <c r="S3" s="1367"/>
      <c r="T3" s="1368"/>
    </row>
    <row r="4" spans="1:20" ht="13.5" thickBot="1">
      <c r="A4" s="1351"/>
      <c r="B4" s="1352"/>
      <c r="C4" s="1352"/>
      <c r="D4" s="1352"/>
      <c r="E4" s="1353"/>
      <c r="F4" s="1363"/>
      <c r="G4" s="1364"/>
      <c r="H4" s="1364"/>
      <c r="I4" s="1364"/>
      <c r="J4" s="1364"/>
      <c r="K4" s="1364"/>
      <c r="L4" s="1364"/>
      <c r="M4" s="1365"/>
      <c r="N4" s="1369" t="s">
        <v>8</v>
      </c>
      <c r="O4" s="1370"/>
      <c r="P4" s="1370"/>
      <c r="Q4" s="1370"/>
      <c r="R4" s="1370"/>
      <c r="S4" s="1370"/>
      <c r="T4" s="1371"/>
    </row>
    <row r="5" spans="1:20">
      <c r="A5" s="183"/>
      <c r="B5" s="183"/>
      <c r="C5" s="183"/>
      <c r="D5" s="183"/>
      <c r="E5" s="183"/>
      <c r="F5" s="183"/>
      <c r="G5" s="183"/>
      <c r="H5" s="183"/>
      <c r="I5" s="183"/>
      <c r="J5" s="271"/>
      <c r="K5" s="271"/>
      <c r="L5" s="123"/>
      <c r="M5" s="123"/>
      <c r="N5" s="123"/>
      <c r="O5" s="123"/>
      <c r="P5" s="123"/>
      <c r="Q5" s="123"/>
      <c r="R5" s="123"/>
      <c r="S5" s="123"/>
      <c r="T5" s="123"/>
    </row>
    <row r="6" spans="1:20">
      <c r="A6" s="1376" t="s">
        <v>10</v>
      </c>
      <c r="B6" s="1376"/>
      <c r="C6" s="1376"/>
      <c r="D6" s="1376"/>
      <c r="E6" s="1376"/>
      <c r="F6" s="1322" t="s">
        <v>69</v>
      </c>
      <c r="G6" s="1323"/>
      <c r="H6" s="1323"/>
      <c r="I6" s="1323"/>
      <c r="J6" s="1323"/>
      <c r="K6" s="1323"/>
      <c r="L6" s="1323"/>
      <c r="M6" s="1324"/>
      <c r="N6" s="123"/>
      <c r="O6" s="123"/>
      <c r="P6" s="123"/>
      <c r="Q6" s="123"/>
      <c r="R6" s="123"/>
      <c r="S6" s="123"/>
      <c r="T6" s="123"/>
    </row>
    <row r="7" spans="1:20" ht="15">
      <c r="A7" s="1376" t="s">
        <v>25</v>
      </c>
      <c r="B7" s="1376"/>
      <c r="C7" s="1376"/>
      <c r="D7" s="1376"/>
      <c r="E7" s="1376"/>
      <c r="F7" s="1017">
        <v>2025</v>
      </c>
      <c r="G7" s="1017"/>
      <c r="H7" s="1017"/>
      <c r="I7" s="1017"/>
      <c r="J7" s="1017"/>
      <c r="K7" s="1017"/>
      <c r="L7" s="1017"/>
      <c r="M7" s="1018"/>
      <c r="N7" s="123"/>
      <c r="O7" s="123"/>
      <c r="P7" s="123"/>
      <c r="Q7" s="123"/>
      <c r="R7" s="123"/>
      <c r="S7" s="123"/>
      <c r="T7" s="123"/>
    </row>
    <row r="8" spans="1:20" ht="15">
      <c r="A8" s="1376" t="s">
        <v>6</v>
      </c>
      <c r="B8" s="1376"/>
      <c r="C8" s="1376"/>
      <c r="D8" s="1376"/>
      <c r="E8" s="1376"/>
      <c r="F8" s="1016" t="s">
        <v>712</v>
      </c>
      <c r="G8" s="1017"/>
      <c r="H8" s="1017"/>
      <c r="I8" s="1017"/>
      <c r="J8" s="1017"/>
      <c r="K8" s="1017"/>
      <c r="L8" s="1017"/>
      <c r="M8" s="1018"/>
      <c r="N8" s="123"/>
      <c r="O8" s="123"/>
      <c r="P8" s="123"/>
      <c r="Q8" s="123"/>
      <c r="R8" s="123"/>
      <c r="S8" s="123"/>
      <c r="T8" s="123"/>
    </row>
    <row r="9" spans="1:20" ht="15">
      <c r="A9" s="1376" t="s">
        <v>7</v>
      </c>
      <c r="B9" s="1376"/>
      <c r="C9" s="1376"/>
      <c r="D9" s="1376"/>
      <c r="E9" s="1376"/>
      <c r="F9" s="1016" t="s">
        <v>1228</v>
      </c>
      <c r="G9" s="1017"/>
      <c r="H9" s="1017"/>
      <c r="I9" s="1017"/>
      <c r="J9" s="1017"/>
      <c r="K9" s="1017"/>
      <c r="L9" s="1017"/>
      <c r="M9" s="1018"/>
      <c r="N9" s="123"/>
      <c r="O9" s="123"/>
      <c r="P9" s="123"/>
      <c r="Q9" s="123"/>
      <c r="R9" s="123"/>
      <c r="S9" s="123"/>
      <c r="T9" s="123"/>
    </row>
    <row r="10" spans="1:20" ht="13.5" thickBot="1">
      <c r="A10" s="272"/>
      <c r="B10" s="272"/>
      <c r="C10" s="272"/>
      <c r="D10" s="272"/>
      <c r="E10" s="272"/>
      <c r="F10" s="272"/>
      <c r="G10" s="272"/>
      <c r="H10" s="272"/>
      <c r="I10" s="272"/>
      <c r="J10" s="271"/>
      <c r="K10" s="271"/>
      <c r="L10" s="271"/>
      <c r="M10" s="271"/>
      <c r="N10" s="123"/>
      <c r="O10" s="123"/>
      <c r="P10" s="123"/>
      <c r="Q10" s="123"/>
      <c r="R10" s="123"/>
      <c r="S10" s="123"/>
      <c r="T10" s="123"/>
    </row>
    <row r="11" spans="1:20" ht="13.5" thickBot="1">
      <c r="A11" s="1377" t="s">
        <v>9</v>
      </c>
      <c r="B11" s="1378"/>
      <c r="C11" s="1378"/>
      <c r="D11" s="1378"/>
      <c r="E11" s="1378"/>
      <c r="F11" s="1378"/>
      <c r="G11" s="1378"/>
      <c r="H11" s="1378"/>
      <c r="I11" s="1378"/>
      <c r="J11" s="1378"/>
      <c r="K11" s="1378"/>
      <c r="L11" s="1378"/>
      <c r="M11" s="1378"/>
      <c r="N11" s="1378"/>
      <c r="O11" s="1378"/>
      <c r="P11" s="1378"/>
      <c r="Q11" s="1378"/>
      <c r="R11" s="1378"/>
      <c r="S11" s="1378"/>
      <c r="T11" s="1379"/>
    </row>
    <row r="12" spans="1:20" ht="13.5" thickBot="1">
      <c r="A12" s="273"/>
      <c r="B12" s="274"/>
      <c r="C12" s="274"/>
      <c r="D12" s="274"/>
      <c r="E12" s="274"/>
      <c r="F12" s="274"/>
      <c r="G12" s="274"/>
      <c r="H12" s="274"/>
      <c r="I12" s="274"/>
      <c r="J12" s="274"/>
      <c r="K12" s="274"/>
      <c r="L12" s="274"/>
      <c r="M12" s="274"/>
      <c r="N12" s="274"/>
      <c r="O12" s="274"/>
      <c r="P12" s="274"/>
      <c r="Q12" s="274"/>
      <c r="R12" s="274"/>
      <c r="S12" s="274"/>
      <c r="T12" s="275"/>
    </row>
    <row r="13" spans="1:20" ht="13.5" thickBot="1">
      <c r="A13" s="1380" t="s">
        <v>16</v>
      </c>
      <c r="B13" s="1381"/>
      <c r="C13" s="1381"/>
      <c r="D13" s="1381"/>
      <c r="E13" s="1381"/>
      <c r="F13" s="1381"/>
      <c r="G13" s="1381"/>
      <c r="H13" s="1381"/>
      <c r="I13" s="1381"/>
      <c r="J13" s="1381"/>
      <c r="K13" s="1381"/>
      <c r="L13" s="1382"/>
      <c r="M13" s="1383" t="s">
        <v>1</v>
      </c>
      <c r="N13" s="1383"/>
      <c r="O13" s="1383"/>
      <c r="P13" s="1383"/>
      <c r="Q13" s="1383"/>
      <c r="R13" s="1383"/>
      <c r="S13" s="1383"/>
      <c r="T13" s="1384"/>
    </row>
    <row r="14" spans="1:20" ht="13.5" thickBot="1">
      <c r="A14" s="1386" t="s">
        <v>27</v>
      </c>
      <c r="B14" s="276" t="s">
        <v>252</v>
      </c>
      <c r="C14" s="276" t="s">
        <v>253</v>
      </c>
      <c r="D14" s="1386" t="s">
        <v>26</v>
      </c>
      <c r="E14" s="1388" t="s">
        <v>19</v>
      </c>
      <c r="F14" s="1329" t="s">
        <v>11</v>
      </c>
      <c r="G14" s="1330"/>
      <c r="H14" s="1330"/>
      <c r="I14" s="1331"/>
      <c r="J14" s="1332" t="s">
        <v>20</v>
      </c>
      <c r="K14" s="1332" t="s">
        <v>21</v>
      </c>
      <c r="L14" s="1332" t="s">
        <v>2</v>
      </c>
      <c r="M14" s="1336" t="s">
        <v>22</v>
      </c>
      <c r="N14" s="1338" t="s">
        <v>3</v>
      </c>
      <c r="O14" s="1339"/>
      <c r="P14" s="1340"/>
      <c r="Q14" s="1341" t="s">
        <v>157</v>
      </c>
      <c r="R14" s="1343" t="s">
        <v>5</v>
      </c>
      <c r="S14" s="277" t="s">
        <v>29</v>
      </c>
      <c r="T14" s="1334" t="s">
        <v>0</v>
      </c>
    </row>
    <row r="15" spans="1:20" ht="40.5" customHeight="1" thickBot="1">
      <c r="A15" s="1387"/>
      <c r="B15" s="278"/>
      <c r="C15" s="278"/>
      <c r="D15" s="1387"/>
      <c r="E15" s="1389"/>
      <c r="F15" s="279" t="s">
        <v>12</v>
      </c>
      <c r="G15" s="279" t="s">
        <v>13</v>
      </c>
      <c r="H15" s="279" t="s">
        <v>14</v>
      </c>
      <c r="I15" s="279" t="s">
        <v>15</v>
      </c>
      <c r="J15" s="1333"/>
      <c r="K15" s="1333"/>
      <c r="L15" s="1333"/>
      <c r="M15" s="1337"/>
      <c r="N15" s="292" t="s">
        <v>30</v>
      </c>
      <c r="O15" s="280" t="s">
        <v>28</v>
      </c>
      <c r="P15" s="281" t="s">
        <v>31</v>
      </c>
      <c r="Q15" s="1342"/>
      <c r="R15" s="1344"/>
      <c r="S15" s="282"/>
      <c r="T15" s="1335"/>
    </row>
    <row r="16" spans="1:20" ht="13.5" thickBot="1">
      <c r="A16" s="183"/>
      <c r="B16" s="183"/>
      <c r="C16" s="183"/>
      <c r="D16" s="296"/>
      <c r="E16" s="296"/>
      <c r="F16" s="183"/>
      <c r="G16" s="183"/>
      <c r="H16" s="183"/>
      <c r="I16" s="183"/>
      <c r="J16" s="183"/>
      <c r="K16" s="183"/>
      <c r="L16" s="283"/>
      <c r="M16" s="183"/>
      <c r="Q16" s="183"/>
      <c r="R16" s="183"/>
      <c r="S16" s="183"/>
      <c r="T16" s="183"/>
    </row>
    <row r="17" spans="1:20" ht="25.5" customHeight="1">
      <c r="A17" s="1294">
        <v>1</v>
      </c>
      <c r="B17" s="1088" t="s">
        <v>257</v>
      </c>
      <c r="C17" s="1088" t="s">
        <v>314</v>
      </c>
      <c r="D17" s="1709" t="s">
        <v>888</v>
      </c>
      <c r="E17" s="1088" t="s">
        <v>70</v>
      </c>
      <c r="F17" s="1715">
        <v>8947</v>
      </c>
      <c r="G17" s="1716">
        <v>10711</v>
      </c>
      <c r="H17" s="1716">
        <v>11817</v>
      </c>
      <c r="I17" s="1717"/>
      <c r="J17" s="1088" t="s">
        <v>892</v>
      </c>
      <c r="K17" s="1704">
        <v>0</v>
      </c>
      <c r="L17" s="1704">
        <v>0</v>
      </c>
      <c r="M17" s="1715">
        <f>F17+G17+H17</f>
        <v>31475</v>
      </c>
      <c r="N17" s="1722">
        <f>F17+G17-2</f>
        <v>19656</v>
      </c>
      <c r="O17" s="1208">
        <f>AVERAGE(F17:I18)/M17</f>
        <v>0.33333333333333331</v>
      </c>
      <c r="P17" s="1093" t="str">
        <f>IF(O17&lt;=V$23,"T",IF(O17&lt;$Y$23,"R",IF(O17&gt;=$Y$23,"P")))</f>
        <v>P</v>
      </c>
      <c r="Q17" s="1723"/>
      <c r="R17" s="1718" t="s">
        <v>77</v>
      </c>
      <c r="S17" s="1720" t="s">
        <v>898</v>
      </c>
      <c r="T17" s="508"/>
    </row>
    <row r="18" spans="1:20" ht="27.75" customHeight="1">
      <c r="A18" s="1295"/>
      <c r="B18" s="1089"/>
      <c r="C18" s="1089"/>
      <c r="D18" s="1710"/>
      <c r="E18" s="1089"/>
      <c r="F18" s="1300"/>
      <c r="G18" s="1305"/>
      <c r="H18" s="1305"/>
      <c r="I18" s="1305"/>
      <c r="J18" s="1089"/>
      <c r="K18" s="1689"/>
      <c r="L18" s="1689"/>
      <c r="M18" s="1300"/>
      <c r="N18" s="1302"/>
      <c r="O18" s="1209"/>
      <c r="P18" s="1077"/>
      <c r="Q18" s="1724"/>
      <c r="R18" s="1719"/>
      <c r="S18" s="1721"/>
      <c r="T18" s="511"/>
    </row>
    <row r="19" spans="1:20" ht="119.25" customHeight="1">
      <c r="A19" s="1295"/>
      <c r="B19" s="1089"/>
      <c r="C19" s="1089"/>
      <c r="D19" s="1710"/>
      <c r="E19" s="318" t="s">
        <v>889</v>
      </c>
      <c r="F19" s="515">
        <v>7875</v>
      </c>
      <c r="G19" s="768">
        <v>9815</v>
      </c>
      <c r="H19" s="839">
        <v>10753</v>
      </c>
      <c r="I19" s="312"/>
      <c r="J19" s="310" t="s">
        <v>893</v>
      </c>
      <c r="K19" s="481"/>
      <c r="L19" s="481">
        <v>0</v>
      </c>
      <c r="M19" s="332">
        <f>F19+G19+H19</f>
        <v>28443</v>
      </c>
      <c r="N19" s="313">
        <f>IF(M19&lt;1,M19-AVERAGE(F19:I19),M19-(SUM(F19:I19)))</f>
        <v>0</v>
      </c>
      <c r="O19" s="314">
        <f>AVERAGE(F19:I19)/M19</f>
        <v>0.33333333333333331</v>
      </c>
      <c r="P19" s="438" t="str">
        <f>IF(O19&lt;=V$23,"T",IF(O19&lt;$Y$23,"R",IF(O19&gt;=$Y$23,"P")))</f>
        <v>P</v>
      </c>
      <c r="Q19" s="345"/>
      <c r="R19" s="513" t="s">
        <v>78</v>
      </c>
      <c r="S19" s="510" t="s">
        <v>899</v>
      </c>
      <c r="T19" s="514" t="s">
        <v>79</v>
      </c>
    </row>
    <row r="20" spans="1:20" ht="32.25" customHeight="1">
      <c r="A20" s="1295">
        <v>2</v>
      </c>
      <c r="B20" s="1089" t="s">
        <v>264</v>
      </c>
      <c r="C20" s="1089" t="s">
        <v>330</v>
      </c>
      <c r="D20" s="1710"/>
      <c r="E20" s="1089" t="s">
        <v>74</v>
      </c>
      <c r="F20" s="1712">
        <v>189</v>
      </c>
      <c r="G20" s="1712">
        <v>211</v>
      </c>
      <c r="H20" s="1712">
        <v>203</v>
      </c>
      <c r="I20" s="1300"/>
      <c r="J20" s="1710" t="s">
        <v>894</v>
      </c>
      <c r="K20" s="1689">
        <v>0</v>
      </c>
      <c r="L20" s="1689">
        <v>0</v>
      </c>
      <c r="M20" s="1076">
        <v>1</v>
      </c>
      <c r="N20" s="1078">
        <v>0</v>
      </c>
      <c r="O20" s="1209">
        <v>1</v>
      </c>
      <c r="P20" s="1077" t="str">
        <f>IF(O20&lt;=V$23,"T",IF(O20&lt;$Y$23,"R",IF(O20&gt;=$Y$23,"P")))</f>
        <v>P</v>
      </c>
      <c r="Q20" s="345"/>
      <c r="R20" s="513"/>
      <c r="S20" s="1721" t="s">
        <v>900</v>
      </c>
      <c r="T20" s="514"/>
    </row>
    <row r="21" spans="1:20" ht="12.75" customHeight="1">
      <c r="A21" s="1295"/>
      <c r="B21" s="1089"/>
      <c r="C21" s="1089"/>
      <c r="D21" s="1710"/>
      <c r="E21" s="1089"/>
      <c r="F21" s="1712"/>
      <c r="G21" s="1712"/>
      <c r="H21" s="1712"/>
      <c r="I21" s="1300"/>
      <c r="J21" s="1710"/>
      <c r="K21" s="1689"/>
      <c r="L21" s="1689"/>
      <c r="M21" s="1300"/>
      <c r="N21" s="1302"/>
      <c r="O21" s="1209"/>
      <c r="P21" s="1077"/>
      <c r="Q21" s="1724"/>
      <c r="R21" s="1719" t="s">
        <v>80</v>
      </c>
      <c r="S21" s="1721"/>
      <c r="T21" s="1713" t="s">
        <v>81</v>
      </c>
    </row>
    <row r="22" spans="1:20" ht="12.75" customHeight="1">
      <c r="A22" s="1295"/>
      <c r="B22" s="1089"/>
      <c r="C22" s="1089"/>
      <c r="D22" s="1710"/>
      <c r="E22" s="1089"/>
      <c r="F22" s="1712"/>
      <c r="G22" s="1712"/>
      <c r="H22" s="1712"/>
      <c r="I22" s="1300"/>
      <c r="J22" s="1710"/>
      <c r="K22" s="1689"/>
      <c r="L22" s="1689"/>
      <c r="M22" s="1300"/>
      <c r="N22" s="1302"/>
      <c r="O22" s="1209"/>
      <c r="P22" s="1077"/>
      <c r="Q22" s="1724"/>
      <c r="R22" s="1719"/>
      <c r="S22" s="1721"/>
      <c r="T22" s="1713"/>
    </row>
    <row r="23" spans="1:20" ht="42.75" customHeight="1">
      <c r="A23" s="1295">
        <v>3</v>
      </c>
      <c r="B23" s="1089" t="s">
        <v>264</v>
      </c>
      <c r="C23" s="1089" t="s">
        <v>330</v>
      </c>
      <c r="D23" s="1710"/>
      <c r="E23" s="1089" t="s">
        <v>890</v>
      </c>
      <c r="F23" s="1690">
        <v>0.25</v>
      </c>
      <c r="G23" s="1690">
        <v>0.25</v>
      </c>
      <c r="H23" s="1690">
        <v>0.25</v>
      </c>
      <c r="I23" s="1690"/>
      <c r="J23" s="311" t="s">
        <v>895</v>
      </c>
      <c r="K23" s="1689">
        <v>0</v>
      </c>
      <c r="L23" s="1689">
        <v>0</v>
      </c>
      <c r="M23" s="1690">
        <v>1</v>
      </c>
      <c r="N23" s="1302">
        <f>IF(M23&lt;1,M23-AVERAGE(F23:I23),M23-(SUM(F23:I23)))</f>
        <v>0.25</v>
      </c>
      <c r="O23" s="1209">
        <f>IF(M23&lt;1,(AVERAGE(F23:I23)/M23),SUM(F23:I23)/M23)</f>
        <v>0.75</v>
      </c>
      <c r="P23" s="1077" t="str">
        <f>IF(O23&lt;=V$23,"T",IF(O23&lt;$Y$23,"R",IF(O23&gt;=$Y$23,"P")))</f>
        <v>P</v>
      </c>
      <c r="Q23" s="316"/>
      <c r="R23" s="509" t="s">
        <v>71</v>
      </c>
      <c r="S23" s="510" t="s">
        <v>901</v>
      </c>
      <c r="T23" s="1713" t="s">
        <v>72</v>
      </c>
    </row>
    <row r="24" spans="1:20" ht="91.5" customHeight="1">
      <c r="A24" s="1295"/>
      <c r="B24" s="1089"/>
      <c r="C24" s="1089"/>
      <c r="D24" s="1710"/>
      <c r="E24" s="1089"/>
      <c r="F24" s="1690"/>
      <c r="G24" s="1690"/>
      <c r="H24" s="1690"/>
      <c r="I24" s="1690"/>
      <c r="J24" s="311" t="s">
        <v>896</v>
      </c>
      <c r="K24" s="1689"/>
      <c r="L24" s="1689"/>
      <c r="M24" s="1690"/>
      <c r="N24" s="1302"/>
      <c r="O24" s="1209"/>
      <c r="P24" s="1077"/>
      <c r="Q24" s="316"/>
      <c r="R24" s="509" t="s">
        <v>73</v>
      </c>
      <c r="S24" s="310"/>
      <c r="T24" s="1714"/>
    </row>
    <row r="25" spans="1:20" ht="51.75" customHeight="1" thickBot="1">
      <c r="A25" s="1296"/>
      <c r="B25" s="1110"/>
      <c r="C25" s="1110"/>
      <c r="D25" s="1711"/>
      <c r="E25" s="348" t="s">
        <v>891</v>
      </c>
      <c r="F25" s="598"/>
      <c r="G25" s="460">
        <v>0.5</v>
      </c>
      <c r="H25" s="460">
        <v>0.5</v>
      </c>
      <c r="I25" s="459"/>
      <c r="J25" s="341" t="s">
        <v>897</v>
      </c>
      <c r="K25" s="516">
        <v>0</v>
      </c>
      <c r="L25" s="516">
        <v>0</v>
      </c>
      <c r="M25" s="598">
        <v>1</v>
      </c>
      <c r="N25" s="346">
        <f>IF(M25&lt;1,M25-AVERAGE(F25:I25),M25-(SUM(F25:I25)))</f>
        <v>0</v>
      </c>
      <c r="O25" s="349">
        <v>1</v>
      </c>
      <c r="P25" s="440" t="str">
        <f>IF(O25&lt;=V$23,"T",IF(O25&lt;$Y$23,"R",IF(O25&gt;=$Y$23,"P")))</f>
        <v>P</v>
      </c>
      <c r="Q25" s="452"/>
      <c r="R25" s="517" t="s">
        <v>75</v>
      </c>
      <c r="S25" s="348" t="s">
        <v>902</v>
      </c>
      <c r="T25" s="518" t="s">
        <v>76</v>
      </c>
    </row>
    <row r="26" spans="1:20">
      <c r="A26" s="286" t="s">
        <v>24</v>
      </c>
      <c r="B26" s="286"/>
      <c r="C26" s="286"/>
      <c r="D26" s="286"/>
      <c r="E26" s="183"/>
      <c r="F26" s="245"/>
      <c r="G26" s="183"/>
      <c r="H26" s="183"/>
      <c r="I26" s="183"/>
      <c r="J26" s="183"/>
      <c r="K26" s="183"/>
      <c r="L26" s="183"/>
      <c r="M26" s="183"/>
      <c r="N26" s="183"/>
      <c r="O26" s="183"/>
      <c r="P26" s="183"/>
      <c r="Q26" s="183"/>
      <c r="R26" s="183"/>
      <c r="S26" s="183"/>
      <c r="T26" s="183"/>
    </row>
    <row r="27" spans="1:20">
      <c r="A27" s="183"/>
      <c r="B27" s="183"/>
      <c r="C27" s="183"/>
      <c r="D27" s="183"/>
      <c r="E27" s="183"/>
      <c r="F27" s="183"/>
      <c r="G27" s="183"/>
      <c r="H27" s="183"/>
      <c r="I27" s="183"/>
      <c r="J27" s="183"/>
      <c r="K27" s="183"/>
      <c r="L27" s="183"/>
      <c r="M27" s="183"/>
      <c r="N27" s="183"/>
      <c r="O27" s="183"/>
      <c r="P27" s="183"/>
      <c r="Q27" s="183"/>
      <c r="R27" s="183"/>
      <c r="S27" s="183"/>
      <c r="T27" s="183"/>
    </row>
    <row r="28" spans="1:20">
      <c r="A28" s="185"/>
      <c r="B28" s="186"/>
      <c r="C28" s="186"/>
      <c r="D28" s="186"/>
      <c r="E28" s="186"/>
      <c r="F28" s="182"/>
      <c r="G28" s="186"/>
      <c r="H28" s="186"/>
      <c r="I28" s="186"/>
      <c r="J28" s="186"/>
      <c r="K28" s="186"/>
      <c r="L28" s="186"/>
      <c r="M28" s="186"/>
      <c r="N28" s="187"/>
      <c r="O28" s="187"/>
      <c r="P28" s="187"/>
      <c r="Q28" s="186"/>
      <c r="R28" s="186"/>
      <c r="S28" s="186"/>
      <c r="T28" s="188"/>
    </row>
    <row r="29" spans="1:20">
      <c r="A29" s="185"/>
      <c r="B29" s="186"/>
      <c r="C29" s="186"/>
      <c r="D29" s="186"/>
      <c r="E29" s="186"/>
      <c r="F29" s="186"/>
      <c r="G29" s="186"/>
      <c r="H29" s="186"/>
      <c r="I29" s="186"/>
      <c r="J29" s="186"/>
      <c r="K29" s="186"/>
      <c r="L29" s="186"/>
      <c r="M29" s="186"/>
      <c r="N29" s="187"/>
      <c r="O29" s="187"/>
      <c r="P29" s="187"/>
      <c r="Q29" s="186"/>
      <c r="R29" s="186"/>
      <c r="S29" s="186"/>
      <c r="T29" s="188"/>
    </row>
    <row r="30" spans="1:20">
      <c r="A30" s="185"/>
      <c r="B30" s="186"/>
      <c r="C30" s="186"/>
      <c r="D30" s="186"/>
      <c r="E30" s="186"/>
      <c r="F30" s="186"/>
      <c r="G30" s="186"/>
      <c r="H30" s="186"/>
      <c r="I30" s="186"/>
      <c r="J30" s="186"/>
      <c r="K30" s="186"/>
      <c r="L30" s="186"/>
      <c r="M30" s="186"/>
      <c r="N30" s="187"/>
      <c r="O30" s="187"/>
      <c r="P30" s="187"/>
      <c r="Q30" s="186"/>
      <c r="R30" s="186"/>
      <c r="S30" s="186"/>
      <c r="T30" s="188"/>
    </row>
    <row r="31" spans="1:20">
      <c r="A31" s="185"/>
      <c r="B31" s="186"/>
      <c r="C31" s="186"/>
      <c r="D31" s="186"/>
      <c r="E31" s="186"/>
      <c r="F31" s="186"/>
      <c r="G31" s="186"/>
      <c r="H31" s="186"/>
      <c r="I31" s="186"/>
      <c r="J31" s="186"/>
      <c r="K31" s="186"/>
      <c r="L31" s="186"/>
      <c r="M31" s="186"/>
      <c r="N31" s="187"/>
      <c r="O31" s="187"/>
      <c r="P31" s="187"/>
      <c r="Q31" s="186"/>
      <c r="R31" s="186"/>
      <c r="S31" s="186"/>
      <c r="T31" s="188"/>
    </row>
    <row r="32" spans="1:20">
      <c r="A32" s="185"/>
      <c r="B32" s="186"/>
      <c r="C32" s="186"/>
      <c r="D32" s="186"/>
      <c r="E32" s="186"/>
      <c r="F32" s="186"/>
      <c r="G32" s="186"/>
      <c r="H32" s="186"/>
      <c r="I32" s="186"/>
      <c r="J32" s="186"/>
      <c r="K32" s="186"/>
      <c r="L32" s="186"/>
      <c r="M32" s="186"/>
      <c r="N32" s="187"/>
      <c r="O32" s="187"/>
      <c r="P32" s="187"/>
      <c r="Q32" s="186"/>
      <c r="R32" s="186"/>
      <c r="S32" s="186"/>
      <c r="T32" s="188"/>
    </row>
    <row r="33" spans="1:20">
      <c r="A33" s="185"/>
      <c r="B33" s="186"/>
      <c r="C33" s="186"/>
      <c r="D33" s="186"/>
      <c r="E33" s="186"/>
      <c r="F33" s="186"/>
      <c r="G33" s="186"/>
      <c r="H33" s="186"/>
      <c r="I33" s="186"/>
      <c r="J33" s="186"/>
      <c r="K33" s="186"/>
      <c r="L33" s="186"/>
      <c r="M33" s="186"/>
      <c r="N33" s="187"/>
      <c r="O33" s="187"/>
      <c r="P33" s="187"/>
      <c r="Q33" s="186"/>
      <c r="R33" s="186"/>
      <c r="S33" s="186"/>
      <c r="T33" s="188"/>
    </row>
    <row r="34" spans="1:20">
      <c r="A34" s="185"/>
      <c r="B34" s="186"/>
      <c r="C34" s="186"/>
      <c r="D34" s="186"/>
      <c r="E34" s="186"/>
      <c r="F34" s="186"/>
      <c r="G34" s="186"/>
      <c r="H34" s="186"/>
      <c r="I34" s="186"/>
      <c r="J34" s="186"/>
      <c r="K34" s="186"/>
      <c r="L34" s="186"/>
      <c r="M34" s="186"/>
      <c r="N34" s="187"/>
      <c r="O34" s="187"/>
      <c r="P34" s="187"/>
      <c r="Q34" s="186"/>
      <c r="R34" s="186"/>
      <c r="S34" s="186"/>
      <c r="T34" s="188"/>
    </row>
    <row r="35" spans="1:20">
      <c r="A35" s="185"/>
      <c r="B35" s="186"/>
      <c r="C35" s="186"/>
      <c r="D35" s="186"/>
      <c r="E35" s="186"/>
      <c r="F35" s="186"/>
      <c r="G35" s="186"/>
      <c r="H35" s="186"/>
      <c r="I35" s="186"/>
      <c r="J35" s="186"/>
      <c r="K35" s="186"/>
      <c r="L35" s="186"/>
      <c r="M35" s="186"/>
      <c r="N35" s="187"/>
      <c r="O35" s="187"/>
      <c r="P35" s="187"/>
      <c r="Q35" s="186"/>
      <c r="R35" s="186"/>
      <c r="S35" s="186"/>
      <c r="T35" s="188"/>
    </row>
    <row r="36" spans="1:20">
      <c r="A36" s="185"/>
      <c r="B36" s="186"/>
      <c r="C36" s="186"/>
      <c r="D36" s="186"/>
      <c r="E36" s="186"/>
      <c r="F36" s="186"/>
      <c r="G36" s="186"/>
      <c r="H36" s="186"/>
      <c r="I36" s="186"/>
      <c r="J36" s="186"/>
      <c r="K36" s="186"/>
      <c r="L36" s="186"/>
      <c r="M36" s="186"/>
      <c r="N36" s="187"/>
      <c r="O36" s="187"/>
      <c r="P36" s="187"/>
      <c r="Q36" s="186"/>
      <c r="R36" s="186"/>
      <c r="S36" s="186"/>
      <c r="T36" s="188"/>
    </row>
    <row r="37" spans="1:20">
      <c r="A37" s="185"/>
      <c r="B37" s="186"/>
      <c r="C37" s="186"/>
      <c r="D37" s="186"/>
      <c r="E37" s="186"/>
      <c r="F37" s="186"/>
      <c r="G37" s="186"/>
      <c r="H37" s="186"/>
      <c r="I37" s="186"/>
      <c r="J37" s="186"/>
      <c r="K37" s="186"/>
      <c r="L37" s="186"/>
      <c r="M37" s="186"/>
      <c r="N37" s="187"/>
      <c r="O37" s="187"/>
      <c r="P37" s="187"/>
      <c r="Q37" s="186"/>
      <c r="R37" s="186"/>
      <c r="S37" s="186"/>
      <c r="T37" s="188"/>
    </row>
    <row r="38" spans="1:20">
      <c r="A38" s="185"/>
      <c r="B38" s="186"/>
      <c r="C38" s="186"/>
      <c r="D38" s="186"/>
      <c r="E38" s="186"/>
      <c r="F38" s="186"/>
      <c r="G38" s="186"/>
      <c r="H38" s="186"/>
      <c r="I38" s="186"/>
      <c r="J38" s="186"/>
      <c r="K38" s="186"/>
      <c r="L38" s="186"/>
      <c r="M38" s="186"/>
      <c r="N38" s="297"/>
      <c r="O38" s="297"/>
      <c r="P38" s="297"/>
      <c r="Q38" s="186"/>
      <c r="R38" s="186"/>
      <c r="S38" s="186"/>
      <c r="T38" s="188"/>
    </row>
  </sheetData>
  <mergeCells count="82">
    <mergeCell ref="Q14:Q15"/>
    <mergeCell ref="M20:M22"/>
    <mergeCell ref="N20:N22"/>
    <mergeCell ref="T21:T22"/>
    <mergeCell ref="J17:J18"/>
    <mergeCell ref="T14:T15"/>
    <mergeCell ref="K14:K15"/>
    <mergeCell ref="R14:R15"/>
    <mergeCell ref="M14:M15"/>
    <mergeCell ref="N14:P14"/>
    <mergeCell ref="O20:O22"/>
    <mergeCell ref="P20:P22"/>
    <mergeCell ref="J14:J15"/>
    <mergeCell ref="S20:S22"/>
    <mergeCell ref="J20:J22"/>
    <mergeCell ref="K20:K22"/>
    <mergeCell ref="A2:E4"/>
    <mergeCell ref="F2:M2"/>
    <mergeCell ref="N2:T2"/>
    <mergeCell ref="F3:M4"/>
    <mergeCell ref="N3:T3"/>
    <mergeCell ref="N4:T4"/>
    <mergeCell ref="A9:E9"/>
    <mergeCell ref="F9:M9"/>
    <mergeCell ref="A11:T11"/>
    <mergeCell ref="A13:L13"/>
    <mergeCell ref="M13:T13"/>
    <mergeCell ref="A6:E6"/>
    <mergeCell ref="F6:M6"/>
    <mergeCell ref="A7:E7"/>
    <mergeCell ref="F7:M7"/>
    <mergeCell ref="A8:E8"/>
    <mergeCell ref="F8:M8"/>
    <mergeCell ref="A14:A15"/>
    <mergeCell ref="D14:D15"/>
    <mergeCell ref="Q17:Q18"/>
    <mergeCell ref="Q21:Q22"/>
    <mergeCell ref="O17:O18"/>
    <mergeCell ref="A17:A19"/>
    <mergeCell ref="A20:A22"/>
    <mergeCell ref="C20:C22"/>
    <mergeCell ref="B20:B22"/>
    <mergeCell ref="B17:B19"/>
    <mergeCell ref="C17:C19"/>
    <mergeCell ref="E14:E15"/>
    <mergeCell ref="F14:I14"/>
    <mergeCell ref="L14:L15"/>
    <mergeCell ref="K17:K18"/>
    <mergeCell ref="L17:L18"/>
    <mergeCell ref="T23:T24"/>
    <mergeCell ref="F17:F18"/>
    <mergeCell ref="G17:G18"/>
    <mergeCell ref="H17:H18"/>
    <mergeCell ref="I17:I18"/>
    <mergeCell ref="P17:P18"/>
    <mergeCell ref="R17:R18"/>
    <mergeCell ref="S17:S18"/>
    <mergeCell ref="M17:M18"/>
    <mergeCell ref="N17:N18"/>
    <mergeCell ref="R21:R22"/>
    <mergeCell ref="O23:O24"/>
    <mergeCell ref="P23:P24"/>
    <mergeCell ref="K23:K24"/>
    <mergeCell ref="H23:H24"/>
    <mergeCell ref="I23:I24"/>
    <mergeCell ref="N23:N24"/>
    <mergeCell ref="L20:L22"/>
    <mergeCell ref="F23:F24"/>
    <mergeCell ref="F20:F22"/>
    <mergeCell ref="G20:G22"/>
    <mergeCell ref="H20:H22"/>
    <mergeCell ref="M23:M24"/>
    <mergeCell ref="L23:L24"/>
    <mergeCell ref="G23:G24"/>
    <mergeCell ref="E17:E18"/>
    <mergeCell ref="E20:E22"/>
    <mergeCell ref="E23:E24"/>
    <mergeCell ref="A23:A25"/>
    <mergeCell ref="I20:I22"/>
    <mergeCell ref="B23:B25"/>
    <mergeCell ref="C23:C25"/>
    <mergeCell ref="D17:D25"/>
  </mergeCells>
  <conditionalFormatting sqref="P17 P19:P20 P23">
    <cfRule type="containsText" dxfId="84" priority="5" stopIfTrue="1" operator="containsText" text="P">
      <formula>NOT(ISERROR(SEARCH("P",P17)))</formula>
    </cfRule>
    <cfRule type="containsText" dxfId="83" priority="6" stopIfTrue="1" operator="containsText" text="R">
      <formula>NOT(ISERROR(SEARCH("R",P17)))</formula>
    </cfRule>
    <cfRule type="containsText" dxfId="82" priority="7" operator="containsText" text="T">
      <formula>NOT(ISERROR(SEARCH("T",P17)))</formula>
    </cfRule>
  </conditionalFormatting>
  <conditionalFormatting sqref="P23 P25 P17 P19:P20">
    <cfRule type="iconSet" priority="8">
      <iconSet iconSet="3Symbols2">
        <cfvo type="percent" val="0"/>
        <cfvo type="percent" val="0.74"/>
        <cfvo type="percent" val="0.85"/>
      </iconSet>
    </cfRule>
  </conditionalFormatting>
  <conditionalFormatting sqref="P25">
    <cfRule type="containsText" dxfId="81" priority="1" stopIfTrue="1" operator="containsText" text="P">
      <formula>NOT(ISERROR(SEARCH("P",P25)))</formula>
    </cfRule>
    <cfRule type="containsText" dxfId="80" priority="2" stopIfTrue="1" operator="containsText" text="R">
      <formula>NOT(ISERROR(SEARCH("R",P25)))</formula>
    </cfRule>
    <cfRule type="containsText" dxfId="79" priority="3" operator="containsText" text="T">
      <formula>NOT(ISERROR(SEARCH("T",P25)))</formula>
    </cfRule>
  </conditionalFormatting>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T59"/>
  <sheetViews>
    <sheetView topLeftCell="C21" zoomScale="77" zoomScaleNormal="77" workbookViewId="0">
      <selection activeCell="I36" sqref="I36:I39"/>
    </sheetView>
  </sheetViews>
  <sheetFormatPr baseColWidth="10" defaultColWidth="39.140625" defaultRowHeight="15"/>
  <cols>
    <col min="1" max="1" width="4.28515625" style="173" customWidth="1"/>
    <col min="2" max="2" width="23.42578125" customWidth="1"/>
    <col min="3" max="3" width="20.7109375" customWidth="1"/>
    <col min="4" max="4" width="65.140625" customWidth="1"/>
    <col min="5" max="5" width="48.28515625" customWidth="1"/>
    <col min="6" max="6" width="8" customWidth="1"/>
    <col min="7" max="7" width="9.28515625" customWidth="1"/>
    <col min="8" max="8" width="7.140625" customWidth="1"/>
    <col min="9" max="9" width="8" customWidth="1"/>
    <col min="10" max="10" width="43.7109375" customWidth="1"/>
    <col min="11" max="11" width="18.28515625" customWidth="1"/>
    <col min="12" max="12" width="19.85546875" customWidth="1"/>
    <col min="13" max="13" width="9.42578125" customWidth="1"/>
    <col min="14" max="14" width="16" customWidth="1"/>
    <col min="15" max="15" width="8.85546875" customWidth="1"/>
    <col min="16" max="16" width="12.7109375" customWidth="1"/>
    <col min="17" max="17" width="27.85546875" customWidth="1"/>
    <col min="18" max="18" width="19.42578125" customWidth="1"/>
    <col min="19" max="19" width="30.28515625" customWidth="1"/>
    <col min="20" max="20" width="32.42578125" customWidth="1"/>
  </cols>
  <sheetData>
    <row r="1" spans="1:20" ht="15.75" thickBot="1"/>
    <row r="2" spans="1:20" ht="15.75" thickBot="1">
      <c r="A2" s="1143"/>
      <c r="B2" s="1144"/>
      <c r="C2" s="1144"/>
      <c r="D2" s="1144"/>
      <c r="E2" s="1145"/>
      <c r="F2" s="1276" t="s">
        <v>18</v>
      </c>
      <c r="G2" s="1277"/>
      <c r="H2" s="1277"/>
      <c r="I2" s="1277"/>
      <c r="J2" s="1277"/>
      <c r="K2" s="1277"/>
      <c r="L2" s="1277"/>
      <c r="M2" s="1278"/>
      <c r="N2" s="1279" t="s">
        <v>485</v>
      </c>
      <c r="O2" s="1280"/>
      <c r="P2" s="1280"/>
      <c r="Q2" s="1280"/>
      <c r="R2" s="1280"/>
      <c r="S2" s="1280"/>
      <c r="T2" s="1281"/>
    </row>
    <row r="3" spans="1:20" ht="16.5" customHeight="1" thickBot="1">
      <c r="A3" s="1146"/>
      <c r="B3" s="1147"/>
      <c r="C3" s="1147"/>
      <c r="D3" s="1147"/>
      <c r="E3" s="1148"/>
      <c r="F3" s="1282" t="s">
        <v>17</v>
      </c>
      <c r="G3" s="1283"/>
      <c r="H3" s="1283"/>
      <c r="I3" s="1283"/>
      <c r="J3" s="1283"/>
      <c r="K3" s="1283"/>
      <c r="L3" s="1283"/>
      <c r="M3" s="1284"/>
      <c r="N3" s="1288" t="s">
        <v>23</v>
      </c>
      <c r="O3" s="1289"/>
      <c r="P3" s="1289"/>
      <c r="Q3" s="1289"/>
      <c r="R3" s="1289"/>
      <c r="S3" s="1289"/>
      <c r="T3" s="1290"/>
    </row>
    <row r="4" spans="1:20" ht="15.75" thickBot="1">
      <c r="A4" s="1149"/>
      <c r="B4" s="1150"/>
      <c r="C4" s="1150"/>
      <c r="D4" s="1150"/>
      <c r="E4" s="1151"/>
      <c r="F4" s="1285"/>
      <c r="G4" s="1286"/>
      <c r="H4" s="1286"/>
      <c r="I4" s="1286"/>
      <c r="J4" s="1286"/>
      <c r="K4" s="1286"/>
      <c r="L4" s="1286"/>
      <c r="M4" s="1287"/>
      <c r="N4" s="1291" t="s">
        <v>8</v>
      </c>
      <c r="O4" s="1292"/>
      <c r="P4" s="1292"/>
      <c r="Q4" s="1292"/>
      <c r="R4" s="1292"/>
      <c r="S4" s="1292"/>
      <c r="T4" s="1293"/>
    </row>
    <row r="5" spans="1:20" ht="15.75" thickBot="1">
      <c r="A5" s="174"/>
      <c r="B5" s="121"/>
      <c r="C5" s="121"/>
      <c r="D5" s="121"/>
      <c r="E5" s="121"/>
      <c r="F5" s="121"/>
      <c r="G5" s="121"/>
      <c r="H5" s="121"/>
      <c r="I5" s="121"/>
      <c r="J5" s="122"/>
      <c r="K5" s="122"/>
      <c r="L5" s="175"/>
      <c r="M5" s="175"/>
      <c r="N5" s="175"/>
      <c r="O5" s="175"/>
      <c r="P5" s="175"/>
      <c r="Q5" s="175"/>
      <c r="R5" s="175"/>
      <c r="S5" s="175"/>
      <c r="T5" s="175"/>
    </row>
    <row r="6" spans="1:20" ht="15.75" thickBot="1">
      <c r="A6" s="1419" t="s">
        <v>82</v>
      </c>
      <c r="B6" s="1420"/>
      <c r="C6" s="1420"/>
      <c r="D6" s="1420"/>
      <c r="E6" s="1421"/>
      <c r="F6" s="1017" t="s">
        <v>83</v>
      </c>
      <c r="G6" s="1017"/>
      <c r="H6" s="1017"/>
      <c r="I6" s="1017"/>
      <c r="J6" s="1017"/>
      <c r="K6" s="1017"/>
      <c r="L6" s="1017"/>
      <c r="M6" s="1018"/>
      <c r="N6" s="175"/>
      <c r="O6" s="175"/>
      <c r="P6" s="175"/>
      <c r="Q6" s="175"/>
      <c r="R6" s="175"/>
      <c r="S6" s="175"/>
      <c r="T6" s="175"/>
    </row>
    <row r="7" spans="1:20">
      <c r="A7" s="1744" t="s">
        <v>25</v>
      </c>
      <c r="B7" s="1744"/>
      <c r="C7" s="1744"/>
      <c r="D7" s="1744"/>
      <c r="E7" s="1744"/>
      <c r="F7" s="1016">
        <v>2024</v>
      </c>
      <c r="G7" s="1017"/>
      <c r="H7" s="1017"/>
      <c r="I7" s="1017"/>
      <c r="J7" s="1017"/>
      <c r="K7" s="1017"/>
      <c r="L7" s="1017"/>
      <c r="M7" s="1018"/>
      <c r="N7" s="175"/>
      <c r="O7" s="175"/>
      <c r="P7" s="175"/>
      <c r="Q7" s="175"/>
      <c r="R7" s="175"/>
      <c r="S7" s="175"/>
      <c r="T7" s="175"/>
    </row>
    <row r="8" spans="1:20">
      <c r="A8" s="1171" t="s">
        <v>6</v>
      </c>
      <c r="B8" s="1171"/>
      <c r="C8" s="1171"/>
      <c r="D8" s="1171"/>
      <c r="E8" s="1171"/>
      <c r="F8" s="1016" t="s">
        <v>546</v>
      </c>
      <c r="G8" s="1017"/>
      <c r="H8" s="1017"/>
      <c r="I8" s="1017"/>
      <c r="J8" s="1017"/>
      <c r="K8" s="1017"/>
      <c r="L8" s="1017"/>
      <c r="M8" s="1018"/>
      <c r="N8" s="175"/>
      <c r="O8" s="175"/>
      <c r="P8" s="175"/>
      <c r="Q8" s="175"/>
      <c r="R8" s="175"/>
      <c r="S8" s="175"/>
      <c r="T8" s="175"/>
    </row>
    <row r="9" spans="1:20">
      <c r="A9" s="1171" t="s">
        <v>7</v>
      </c>
      <c r="B9" s="1171"/>
      <c r="C9" s="1171"/>
      <c r="D9" s="1171"/>
      <c r="E9" s="1171"/>
      <c r="F9" s="1016" t="s">
        <v>1228</v>
      </c>
      <c r="G9" s="1017"/>
      <c r="H9" s="1017"/>
      <c r="I9" s="1017"/>
      <c r="J9" s="1017"/>
      <c r="K9" s="1017"/>
      <c r="L9" s="1017"/>
      <c r="M9" s="1018"/>
      <c r="N9" s="175"/>
      <c r="O9" s="175"/>
      <c r="P9" s="175"/>
      <c r="Q9" s="175"/>
      <c r="R9" s="175"/>
      <c r="S9" s="175"/>
      <c r="T9" s="175"/>
    </row>
    <row r="10" spans="1:20" ht="15.75" thickBot="1">
      <c r="A10" s="124"/>
      <c r="B10" s="124"/>
      <c r="C10" s="124"/>
      <c r="D10" s="124"/>
      <c r="E10" s="124"/>
      <c r="F10" s="124"/>
      <c r="G10" s="124"/>
      <c r="H10" s="124"/>
      <c r="I10" s="124"/>
      <c r="J10" s="122"/>
      <c r="K10" s="122"/>
      <c r="L10" s="122"/>
      <c r="M10" s="122"/>
      <c r="N10" s="175"/>
      <c r="O10" s="175"/>
      <c r="P10" s="175"/>
      <c r="Q10" s="175"/>
      <c r="R10" s="175"/>
      <c r="S10" s="175"/>
      <c r="T10" s="175"/>
    </row>
    <row r="11" spans="1:20" ht="15.75" thickBot="1">
      <c r="A11" s="1268" t="s">
        <v>9</v>
      </c>
      <c r="B11" s="1269"/>
      <c r="C11" s="1269"/>
      <c r="D11" s="1269"/>
      <c r="E11" s="1269"/>
      <c r="F11" s="1269"/>
      <c r="G11" s="1269"/>
      <c r="H11" s="1269"/>
      <c r="I11" s="1269"/>
      <c r="J11" s="1269"/>
      <c r="K11" s="1269"/>
      <c r="L11" s="1269"/>
      <c r="M11" s="1269"/>
      <c r="N11" s="1269"/>
      <c r="O11" s="1269"/>
      <c r="P11" s="1269"/>
      <c r="Q11" s="1269"/>
      <c r="R11" s="1269"/>
      <c r="S11" s="1269"/>
      <c r="T11" s="1270"/>
    </row>
    <row r="12" spans="1:20" ht="15.75" thickBot="1">
      <c r="A12" s="176"/>
      <c r="B12" s="177"/>
      <c r="C12" s="177"/>
      <c r="D12" s="179"/>
      <c r="E12" s="177"/>
      <c r="F12" s="177"/>
      <c r="G12" s="177"/>
      <c r="H12" s="177"/>
      <c r="I12" s="177"/>
      <c r="J12" s="177"/>
      <c r="K12" s="177"/>
      <c r="L12" s="177"/>
      <c r="M12" s="177"/>
      <c r="N12" s="177"/>
      <c r="O12" s="177"/>
      <c r="P12" s="177"/>
      <c r="Q12" s="177"/>
      <c r="R12" s="177"/>
      <c r="S12" s="177"/>
      <c r="T12" s="178"/>
    </row>
    <row r="13" spans="1:20" ht="15.75" thickBot="1">
      <c r="A13" s="1271" t="s">
        <v>16</v>
      </c>
      <c r="B13" s="1272"/>
      <c r="C13" s="1272"/>
      <c r="D13" s="1272"/>
      <c r="E13" s="1272"/>
      <c r="F13" s="1272"/>
      <c r="G13" s="1272"/>
      <c r="H13" s="1272"/>
      <c r="I13" s="1272"/>
      <c r="J13" s="1272"/>
      <c r="K13" s="1272"/>
      <c r="L13" s="1273"/>
      <c r="M13" s="1274" t="s">
        <v>1</v>
      </c>
      <c r="N13" s="1274"/>
      <c r="O13" s="1274"/>
      <c r="P13" s="1274"/>
      <c r="Q13" s="1274"/>
      <c r="R13" s="1274"/>
      <c r="S13" s="1274"/>
      <c r="T13" s="1275"/>
    </row>
    <row r="14" spans="1:20" ht="24.75" customHeight="1" thickBot="1">
      <c r="A14" s="1167" t="s">
        <v>27</v>
      </c>
      <c r="B14" s="1297" t="s">
        <v>252</v>
      </c>
      <c r="C14" s="1297" t="s">
        <v>253</v>
      </c>
      <c r="D14" s="1742" t="s">
        <v>26</v>
      </c>
      <c r="E14" s="1169" t="s">
        <v>19</v>
      </c>
      <c r="F14" s="1184" t="s">
        <v>11</v>
      </c>
      <c r="G14" s="1185"/>
      <c r="H14" s="1185"/>
      <c r="I14" s="1186"/>
      <c r="J14" s="1187" t="s">
        <v>20</v>
      </c>
      <c r="K14" s="1187" t="s">
        <v>21</v>
      </c>
      <c r="L14" s="1187" t="s">
        <v>2</v>
      </c>
      <c r="M14" s="1191" t="s">
        <v>22</v>
      </c>
      <c r="N14" s="1193" t="s">
        <v>3</v>
      </c>
      <c r="O14" s="1194"/>
      <c r="P14" s="1195"/>
      <c r="Q14" s="1204" t="s">
        <v>157</v>
      </c>
      <c r="R14" s="1180" t="s">
        <v>5</v>
      </c>
      <c r="S14" s="128" t="s">
        <v>29</v>
      </c>
      <c r="T14" s="1182" t="s">
        <v>0</v>
      </c>
    </row>
    <row r="15" spans="1:20" ht="38.25" customHeight="1" thickBot="1">
      <c r="A15" s="1168"/>
      <c r="B15" s="1298"/>
      <c r="C15" s="1298"/>
      <c r="D15" s="1743"/>
      <c r="E15" s="1170"/>
      <c r="F15" s="129" t="s">
        <v>12</v>
      </c>
      <c r="G15" s="129" t="s">
        <v>13</v>
      </c>
      <c r="H15" s="129" t="s">
        <v>14</v>
      </c>
      <c r="I15" s="129" t="s">
        <v>15</v>
      </c>
      <c r="J15" s="1188"/>
      <c r="K15" s="1188"/>
      <c r="L15" s="1188"/>
      <c r="M15" s="1192"/>
      <c r="N15" s="130" t="s">
        <v>30</v>
      </c>
      <c r="O15" s="131" t="s">
        <v>28</v>
      </c>
      <c r="P15" s="132" t="s">
        <v>31</v>
      </c>
      <c r="Q15" s="1205"/>
      <c r="R15" s="1181"/>
      <c r="S15" s="133"/>
      <c r="T15" s="1183"/>
    </row>
    <row r="16" spans="1:20" ht="15.75" thickBot="1">
      <c r="A16" s="174"/>
      <c r="B16" s="121"/>
      <c r="C16" s="121"/>
      <c r="D16" s="121"/>
      <c r="E16" s="121"/>
      <c r="F16" s="121"/>
      <c r="G16" s="121"/>
      <c r="H16" s="121"/>
      <c r="I16" s="121"/>
      <c r="J16" s="121"/>
      <c r="K16" s="121"/>
      <c r="L16" s="148"/>
      <c r="M16" s="121"/>
      <c r="Q16" s="121"/>
      <c r="R16" s="121"/>
      <c r="S16" s="121"/>
      <c r="T16" s="121"/>
    </row>
    <row r="17" spans="1:20" ht="24" customHeight="1">
      <c r="A17" s="1745">
        <v>1</v>
      </c>
      <c r="B17" s="1088" t="s">
        <v>301</v>
      </c>
      <c r="C17" s="1088" t="s">
        <v>332</v>
      </c>
      <c r="D17" s="992" t="s">
        <v>1019</v>
      </c>
      <c r="E17" s="520" t="s">
        <v>1016</v>
      </c>
      <c r="F17" s="1750">
        <v>0.35</v>
      </c>
      <c r="G17" s="1750">
        <v>0.35</v>
      </c>
      <c r="H17" s="1750"/>
      <c r="I17" s="1750"/>
      <c r="J17" s="1750" t="s">
        <v>1048</v>
      </c>
      <c r="K17" s="1756">
        <v>3000</v>
      </c>
      <c r="L17" s="1750"/>
      <c r="M17" s="1750">
        <v>1</v>
      </c>
      <c r="N17" s="1750">
        <v>1</v>
      </c>
      <c r="O17" s="1114">
        <v>1</v>
      </c>
      <c r="P17" s="1738" t="str">
        <f>IF(O17&lt;=V$17,"T",IF(O17&lt;$X$17,"R",IF(O17&gt;=$X$17,"P")))</f>
        <v>P</v>
      </c>
      <c r="Q17" s="1735">
        <v>0.95</v>
      </c>
      <c r="R17" s="1725"/>
      <c r="S17" s="1701" t="s">
        <v>1056</v>
      </c>
      <c r="T17" s="1728"/>
    </row>
    <row r="18" spans="1:20" ht="15" customHeight="1">
      <c r="A18" s="1746"/>
      <c r="B18" s="1089"/>
      <c r="C18" s="1089"/>
      <c r="D18" s="993"/>
      <c r="E18" s="521" t="s">
        <v>1017</v>
      </c>
      <c r="F18" s="1751"/>
      <c r="G18" s="1751"/>
      <c r="H18" s="1751"/>
      <c r="I18" s="1751"/>
      <c r="J18" s="1751"/>
      <c r="K18" s="1757"/>
      <c r="L18" s="1751"/>
      <c r="M18" s="1751"/>
      <c r="N18" s="1751"/>
      <c r="O18" s="1737"/>
      <c r="P18" s="1511"/>
      <c r="Q18" s="1726"/>
      <c r="R18" s="1726"/>
      <c r="S18" s="1726"/>
      <c r="T18" s="1729"/>
    </row>
    <row r="19" spans="1:20" ht="15" customHeight="1">
      <c r="A19" s="1746"/>
      <c r="B19" s="1089"/>
      <c r="C19" s="1089"/>
      <c r="D19" s="993"/>
      <c r="E19" s="521" t="s">
        <v>644</v>
      </c>
      <c r="F19" s="1751"/>
      <c r="G19" s="1751"/>
      <c r="H19" s="1751"/>
      <c r="I19" s="1751"/>
      <c r="J19" s="1751"/>
      <c r="K19" s="1757"/>
      <c r="L19" s="1751"/>
      <c r="M19" s="1751"/>
      <c r="N19" s="1751"/>
      <c r="O19" s="1737"/>
      <c r="P19" s="1511"/>
      <c r="Q19" s="1726"/>
      <c r="R19" s="1726"/>
      <c r="S19" s="1726"/>
      <c r="T19" s="1729"/>
    </row>
    <row r="20" spans="1:20" ht="15" customHeight="1">
      <c r="A20" s="1746"/>
      <c r="B20" s="1089"/>
      <c r="C20" s="1089"/>
      <c r="D20" s="993"/>
      <c r="E20" s="521" t="s">
        <v>645</v>
      </c>
      <c r="F20" s="1751"/>
      <c r="G20" s="1751"/>
      <c r="H20" s="1751"/>
      <c r="I20" s="1751"/>
      <c r="J20" s="1751"/>
      <c r="K20" s="1757"/>
      <c r="L20" s="1751"/>
      <c r="M20" s="1751"/>
      <c r="N20" s="1751"/>
      <c r="O20" s="1737"/>
      <c r="P20" s="1511"/>
      <c r="Q20" s="1726"/>
      <c r="R20" s="1726"/>
      <c r="S20" s="1726"/>
      <c r="T20" s="1729"/>
    </row>
    <row r="21" spans="1:20" ht="15" customHeight="1">
      <c r="A21" s="1746"/>
      <c r="B21" s="1089"/>
      <c r="C21" s="1089"/>
      <c r="D21" s="993"/>
      <c r="E21" s="521" t="s">
        <v>646</v>
      </c>
      <c r="F21" s="1751"/>
      <c r="G21" s="1751"/>
      <c r="H21" s="1751"/>
      <c r="I21" s="1751"/>
      <c r="J21" s="1751"/>
      <c r="K21" s="1757"/>
      <c r="L21" s="1751"/>
      <c r="M21" s="1751"/>
      <c r="N21" s="1751"/>
      <c r="O21" s="1737"/>
      <c r="P21" s="1511"/>
      <c r="Q21" s="1726"/>
      <c r="R21" s="1726"/>
      <c r="S21" s="1726"/>
      <c r="T21" s="1729"/>
    </row>
    <row r="22" spans="1:20" ht="15" customHeight="1" thickBot="1">
      <c r="A22" s="1746"/>
      <c r="B22" s="1089"/>
      <c r="C22" s="1089"/>
      <c r="D22" s="994"/>
      <c r="E22" s="521" t="s">
        <v>1018</v>
      </c>
      <c r="F22" s="1752"/>
      <c r="G22" s="1752"/>
      <c r="H22" s="1752"/>
      <c r="I22" s="1752"/>
      <c r="J22" s="1752"/>
      <c r="K22" s="1758"/>
      <c r="L22" s="1752"/>
      <c r="M22" s="1752"/>
      <c r="N22" s="1752"/>
      <c r="O22" s="1115"/>
      <c r="P22" s="1512"/>
      <c r="Q22" s="1727"/>
      <c r="R22" s="1727"/>
      <c r="S22" s="1727"/>
      <c r="T22" s="1730"/>
    </row>
    <row r="23" spans="1:20" ht="15" customHeight="1">
      <c r="A23" s="1746"/>
      <c r="B23" s="1089"/>
      <c r="C23" s="1089"/>
      <c r="D23" s="1082" t="s">
        <v>1025</v>
      </c>
      <c r="E23" s="521" t="s">
        <v>1020</v>
      </c>
      <c r="F23" s="1209">
        <v>1</v>
      </c>
      <c r="G23" s="1209">
        <v>1</v>
      </c>
      <c r="H23" s="1209"/>
      <c r="I23" s="1209"/>
      <c r="J23" s="1209"/>
      <c r="K23" s="1759">
        <v>200000</v>
      </c>
      <c r="L23" s="1209"/>
      <c r="M23" s="1209">
        <v>1</v>
      </c>
      <c r="N23" s="1209">
        <v>1</v>
      </c>
      <c r="O23" s="1209"/>
      <c r="P23" s="1738" t="s">
        <v>336</v>
      </c>
      <c r="Q23" s="1736">
        <v>1</v>
      </c>
      <c r="R23" s="1731" t="s">
        <v>1051</v>
      </c>
      <c r="S23" s="1732" t="s">
        <v>652</v>
      </c>
      <c r="T23" s="1739"/>
    </row>
    <row r="24" spans="1:20" ht="15" customHeight="1">
      <c r="A24" s="1746"/>
      <c r="B24" s="1089"/>
      <c r="C24" s="1089"/>
      <c r="D24" s="1082"/>
      <c r="E24" s="521" t="s">
        <v>1021</v>
      </c>
      <c r="F24" s="1209"/>
      <c r="G24" s="1209"/>
      <c r="H24" s="1209"/>
      <c r="I24" s="1209"/>
      <c r="J24" s="1209"/>
      <c r="K24" s="1759"/>
      <c r="L24" s="1209"/>
      <c r="M24" s="1209"/>
      <c r="N24" s="1209"/>
      <c r="O24" s="1209"/>
      <c r="P24" s="1511"/>
      <c r="Q24" s="1726"/>
      <c r="R24" s="1702"/>
      <c r="S24" s="1733"/>
      <c r="T24" s="1740"/>
    </row>
    <row r="25" spans="1:20" ht="15" customHeight="1">
      <c r="A25" s="1746"/>
      <c r="B25" s="1089"/>
      <c r="C25" s="1089"/>
      <c r="D25" s="1082"/>
      <c r="E25" s="521" t="s">
        <v>1022</v>
      </c>
      <c r="F25" s="1209"/>
      <c r="G25" s="1209"/>
      <c r="H25" s="1209"/>
      <c r="I25" s="1209"/>
      <c r="J25" s="1209"/>
      <c r="K25" s="1759"/>
      <c r="L25" s="1209"/>
      <c r="M25" s="1209"/>
      <c r="N25" s="1209"/>
      <c r="O25" s="1209"/>
      <c r="P25" s="1511"/>
      <c r="Q25" s="1726"/>
      <c r="R25" s="1702"/>
      <c r="S25" s="1733"/>
      <c r="T25" s="1740"/>
    </row>
    <row r="26" spans="1:20" ht="15" customHeight="1">
      <c r="A26" s="1746"/>
      <c r="B26" s="1089"/>
      <c r="C26" s="1089"/>
      <c r="D26" s="1082"/>
      <c r="E26" s="521" t="s">
        <v>1023</v>
      </c>
      <c r="F26" s="1209"/>
      <c r="G26" s="1209"/>
      <c r="H26" s="1209"/>
      <c r="I26" s="1209"/>
      <c r="J26" s="1209"/>
      <c r="K26" s="1759"/>
      <c r="L26" s="1209"/>
      <c r="M26" s="1209"/>
      <c r="N26" s="1209"/>
      <c r="O26" s="1209"/>
      <c r="P26" s="1511"/>
      <c r="Q26" s="1726"/>
      <c r="R26" s="1702"/>
      <c r="S26" s="1733"/>
      <c r="T26" s="1740"/>
    </row>
    <row r="27" spans="1:20" ht="15" customHeight="1" thickBot="1">
      <c r="A27" s="1746"/>
      <c r="B27" s="1089"/>
      <c r="C27" s="1089"/>
      <c r="D27" s="1082"/>
      <c r="E27" s="521" t="s">
        <v>1024</v>
      </c>
      <c r="F27" s="1209"/>
      <c r="G27" s="1209"/>
      <c r="H27" s="1209"/>
      <c r="I27" s="1209"/>
      <c r="J27" s="1209"/>
      <c r="K27" s="1759"/>
      <c r="L27" s="1209"/>
      <c r="M27" s="1209"/>
      <c r="N27" s="1209"/>
      <c r="O27" s="1209"/>
      <c r="P27" s="1512"/>
      <c r="Q27" s="1727"/>
      <c r="R27" s="1703"/>
      <c r="S27" s="1734"/>
      <c r="T27" s="1741"/>
    </row>
    <row r="28" spans="1:20" ht="30" customHeight="1">
      <c r="A28" s="1746"/>
      <c r="B28" s="1089"/>
      <c r="C28" s="1089"/>
      <c r="D28" s="1082" t="s">
        <v>1030</v>
      </c>
      <c r="E28" s="521" t="s">
        <v>1026</v>
      </c>
      <c r="F28" s="1748">
        <v>0.35</v>
      </c>
      <c r="G28" s="1748">
        <v>0.8</v>
      </c>
      <c r="H28" s="1748">
        <v>1</v>
      </c>
      <c r="I28" s="1748"/>
      <c r="J28" s="1748" t="s">
        <v>1049</v>
      </c>
      <c r="K28" s="1754">
        <v>0</v>
      </c>
      <c r="L28" s="1748"/>
      <c r="M28" s="1748">
        <v>1</v>
      </c>
      <c r="N28" s="1748">
        <v>1</v>
      </c>
      <c r="O28" s="1300">
        <v>100</v>
      </c>
      <c r="P28" s="1738" t="str">
        <f t="shared" ref="P28:P45" si="0">IF(O28&lt;=V$17,"T",IF(O28&lt;$X$17,"R",IF(O28&gt;=$X$17,"P")))</f>
        <v>P</v>
      </c>
      <c r="Q28" s="1736">
        <v>1</v>
      </c>
      <c r="R28" s="1760" t="s">
        <v>1052</v>
      </c>
      <c r="S28" s="1732" t="s">
        <v>1057</v>
      </c>
      <c r="T28" s="1739"/>
    </row>
    <row r="29" spans="1:20" ht="15" customHeight="1">
      <c r="A29" s="1746"/>
      <c r="B29" s="1089"/>
      <c r="C29" s="1089"/>
      <c r="D29" s="1082"/>
      <c r="E29" s="521" t="s">
        <v>1027</v>
      </c>
      <c r="F29" s="1748"/>
      <c r="G29" s="1748"/>
      <c r="H29" s="1748"/>
      <c r="I29" s="1748"/>
      <c r="J29" s="1748"/>
      <c r="K29" s="1754"/>
      <c r="L29" s="1748"/>
      <c r="M29" s="1748"/>
      <c r="N29" s="1748"/>
      <c r="O29" s="1300"/>
      <c r="P29" s="1511"/>
      <c r="Q29" s="1726"/>
      <c r="R29" s="1733"/>
      <c r="S29" s="1733"/>
      <c r="T29" s="1740"/>
    </row>
    <row r="30" spans="1:20" ht="15" customHeight="1">
      <c r="A30" s="1746"/>
      <c r="B30" s="1089"/>
      <c r="C30" s="1089"/>
      <c r="D30" s="1082"/>
      <c r="E30" s="521" t="s">
        <v>1028</v>
      </c>
      <c r="F30" s="1748"/>
      <c r="G30" s="1748"/>
      <c r="H30" s="1748"/>
      <c r="I30" s="1748"/>
      <c r="J30" s="1748"/>
      <c r="K30" s="1754"/>
      <c r="L30" s="1748"/>
      <c r="M30" s="1748"/>
      <c r="N30" s="1748"/>
      <c r="O30" s="1300"/>
      <c r="P30" s="1511"/>
      <c r="Q30" s="1726"/>
      <c r="R30" s="1733"/>
      <c r="S30" s="1733"/>
      <c r="T30" s="1740"/>
    </row>
    <row r="31" spans="1:20" ht="15" customHeight="1" thickBot="1">
      <c r="A31" s="1746"/>
      <c r="B31" s="1089"/>
      <c r="C31" s="1089"/>
      <c r="D31" s="1082"/>
      <c r="E31" s="521" t="s">
        <v>1029</v>
      </c>
      <c r="F31" s="1748"/>
      <c r="G31" s="1748"/>
      <c r="H31" s="1748"/>
      <c r="I31" s="1748"/>
      <c r="J31" s="1748"/>
      <c r="K31" s="1754"/>
      <c r="L31" s="1748"/>
      <c r="M31" s="1748"/>
      <c r="N31" s="1748"/>
      <c r="O31" s="1300"/>
      <c r="P31" s="1512"/>
      <c r="Q31" s="1727"/>
      <c r="R31" s="1734"/>
      <c r="S31" s="1734"/>
      <c r="T31" s="1741"/>
    </row>
    <row r="32" spans="1:20" ht="15" customHeight="1">
      <c r="A32" s="1746"/>
      <c r="B32" s="1089"/>
      <c r="C32" s="1089"/>
      <c r="D32" s="1082" t="s">
        <v>1035</v>
      </c>
      <c r="E32" s="521" t="s">
        <v>1031</v>
      </c>
      <c r="F32" s="1748">
        <v>0.9</v>
      </c>
      <c r="G32" s="1748">
        <v>1</v>
      </c>
      <c r="H32" s="1748">
        <v>1</v>
      </c>
      <c r="I32" s="1748"/>
      <c r="J32" s="1748" t="s">
        <v>1049</v>
      </c>
      <c r="K32" s="1754">
        <v>0</v>
      </c>
      <c r="L32" s="1748"/>
      <c r="M32" s="1748">
        <v>1</v>
      </c>
      <c r="N32" s="1748">
        <v>1</v>
      </c>
      <c r="O32" s="1076">
        <v>1</v>
      </c>
      <c r="P32" s="1738" t="str">
        <f t="shared" si="0"/>
        <v>P</v>
      </c>
      <c r="Q32" s="1736">
        <v>1</v>
      </c>
      <c r="R32" s="1760" t="s">
        <v>1053</v>
      </c>
      <c r="S32" s="1732" t="s">
        <v>1058</v>
      </c>
      <c r="T32" s="1739"/>
    </row>
    <row r="33" spans="1:20" ht="15" customHeight="1">
      <c r="A33" s="1746"/>
      <c r="B33" s="1089"/>
      <c r="C33" s="1089"/>
      <c r="D33" s="1082"/>
      <c r="E33" s="521" t="s">
        <v>1032</v>
      </c>
      <c r="F33" s="1748"/>
      <c r="G33" s="1748"/>
      <c r="H33" s="1748"/>
      <c r="I33" s="1748"/>
      <c r="J33" s="1748"/>
      <c r="K33" s="1754"/>
      <c r="L33" s="1748"/>
      <c r="M33" s="1748"/>
      <c r="N33" s="1748"/>
      <c r="O33" s="1300"/>
      <c r="P33" s="1511"/>
      <c r="Q33" s="1726"/>
      <c r="R33" s="1733"/>
      <c r="S33" s="1733"/>
      <c r="T33" s="1740"/>
    </row>
    <row r="34" spans="1:20" ht="15" customHeight="1">
      <c r="A34" s="1746"/>
      <c r="B34" s="1089"/>
      <c r="C34" s="1089"/>
      <c r="D34" s="1082"/>
      <c r="E34" s="521" t="s">
        <v>1033</v>
      </c>
      <c r="F34" s="1748"/>
      <c r="G34" s="1748"/>
      <c r="H34" s="1748"/>
      <c r="I34" s="1748"/>
      <c r="J34" s="1748"/>
      <c r="K34" s="1754"/>
      <c r="L34" s="1748"/>
      <c r="M34" s="1748"/>
      <c r="N34" s="1748"/>
      <c r="O34" s="1300"/>
      <c r="P34" s="1511"/>
      <c r="Q34" s="1726"/>
      <c r="R34" s="1733"/>
      <c r="S34" s="1733"/>
      <c r="T34" s="1740"/>
    </row>
    <row r="35" spans="1:20" ht="15" customHeight="1" thickBot="1">
      <c r="A35" s="1746"/>
      <c r="B35" s="1089"/>
      <c r="C35" s="1089"/>
      <c r="D35" s="1082"/>
      <c r="E35" s="521" t="s">
        <v>1034</v>
      </c>
      <c r="F35" s="1748"/>
      <c r="G35" s="1748"/>
      <c r="H35" s="1748"/>
      <c r="I35" s="1748"/>
      <c r="J35" s="1748"/>
      <c r="K35" s="1754"/>
      <c r="L35" s="1748"/>
      <c r="M35" s="1748"/>
      <c r="N35" s="1748"/>
      <c r="O35" s="1300"/>
      <c r="P35" s="1512"/>
      <c r="Q35" s="1727"/>
      <c r="R35" s="1734"/>
      <c r="S35" s="1734"/>
      <c r="T35" s="1741"/>
    </row>
    <row r="36" spans="1:20">
      <c r="A36" s="1746"/>
      <c r="B36" s="1089"/>
      <c r="C36" s="1089"/>
      <c r="D36" s="1082" t="s">
        <v>649</v>
      </c>
      <c r="E36" s="521" t="s">
        <v>650</v>
      </c>
      <c r="F36" s="1748">
        <v>0.5</v>
      </c>
      <c r="G36" s="1748">
        <v>1</v>
      </c>
      <c r="H36" s="1748">
        <v>1</v>
      </c>
      <c r="I36" s="1748"/>
      <c r="J36" s="1748" t="s">
        <v>1050</v>
      </c>
      <c r="K36" s="1754">
        <v>0</v>
      </c>
      <c r="L36" s="1748"/>
      <c r="M36" s="1748">
        <v>1</v>
      </c>
      <c r="N36" s="1748">
        <v>1</v>
      </c>
      <c r="O36" s="1076">
        <v>1</v>
      </c>
      <c r="P36" s="1738" t="str">
        <f t="shared" si="0"/>
        <v>P</v>
      </c>
      <c r="Q36" s="1736">
        <v>1</v>
      </c>
      <c r="R36" s="1760" t="s">
        <v>84</v>
      </c>
      <c r="S36" s="1732" t="s">
        <v>1059</v>
      </c>
      <c r="T36" s="1739"/>
    </row>
    <row r="37" spans="1:20" ht="15" customHeight="1">
      <c r="A37" s="1746"/>
      <c r="B37" s="1089"/>
      <c r="C37" s="1089"/>
      <c r="D37" s="1082"/>
      <c r="E37" s="521" t="s">
        <v>1036</v>
      </c>
      <c r="F37" s="1748"/>
      <c r="G37" s="1748"/>
      <c r="H37" s="1748"/>
      <c r="I37" s="1748"/>
      <c r="J37" s="1748"/>
      <c r="K37" s="1754"/>
      <c r="L37" s="1748"/>
      <c r="M37" s="1748"/>
      <c r="N37" s="1748"/>
      <c r="O37" s="1300"/>
      <c r="P37" s="1511"/>
      <c r="Q37" s="1726"/>
      <c r="R37" s="1733"/>
      <c r="S37" s="1733"/>
      <c r="T37" s="1740"/>
    </row>
    <row r="38" spans="1:20" ht="15" customHeight="1">
      <c r="A38" s="1746"/>
      <c r="B38" s="1089"/>
      <c r="C38" s="1089"/>
      <c r="D38" s="1082"/>
      <c r="E38" s="521" t="s">
        <v>1037</v>
      </c>
      <c r="F38" s="1748"/>
      <c r="G38" s="1748"/>
      <c r="H38" s="1748"/>
      <c r="I38" s="1748"/>
      <c r="J38" s="1748"/>
      <c r="K38" s="1754"/>
      <c r="L38" s="1748"/>
      <c r="M38" s="1748"/>
      <c r="N38" s="1748"/>
      <c r="O38" s="1300"/>
      <c r="P38" s="1511"/>
      <c r="Q38" s="1726"/>
      <c r="R38" s="1733"/>
      <c r="S38" s="1733"/>
      <c r="T38" s="1740"/>
    </row>
    <row r="39" spans="1:20" ht="15" customHeight="1" thickBot="1">
      <c r="A39" s="1746"/>
      <c r="B39" s="1089"/>
      <c r="C39" s="1089"/>
      <c r="D39" s="1082"/>
      <c r="E39" s="521" t="s">
        <v>651</v>
      </c>
      <c r="F39" s="1748"/>
      <c r="G39" s="1748"/>
      <c r="H39" s="1748"/>
      <c r="I39" s="1748"/>
      <c r="J39" s="1748"/>
      <c r="K39" s="1754"/>
      <c r="L39" s="1748"/>
      <c r="M39" s="1748"/>
      <c r="N39" s="1748"/>
      <c r="O39" s="1300"/>
      <c r="P39" s="1512"/>
      <c r="Q39" s="1727"/>
      <c r="R39" s="1734"/>
      <c r="S39" s="1734"/>
      <c r="T39" s="1741"/>
    </row>
    <row r="40" spans="1:20" ht="15" customHeight="1">
      <c r="A40" s="1746"/>
      <c r="B40" s="1089"/>
      <c r="C40" s="1089"/>
      <c r="D40" s="1082" t="s">
        <v>1041</v>
      </c>
      <c r="E40" s="521" t="s">
        <v>1038</v>
      </c>
      <c r="F40" s="1748">
        <v>1</v>
      </c>
      <c r="G40" s="1748">
        <v>1</v>
      </c>
      <c r="H40" s="1748">
        <v>1</v>
      </c>
      <c r="I40" s="1748"/>
      <c r="J40" s="1748" t="s">
        <v>1049</v>
      </c>
      <c r="K40" s="1754">
        <v>0</v>
      </c>
      <c r="L40" s="1748"/>
      <c r="M40" s="1748">
        <v>1</v>
      </c>
      <c r="N40" s="1748">
        <v>1</v>
      </c>
      <c r="O40" s="1076">
        <v>1</v>
      </c>
      <c r="P40" s="1738" t="str">
        <f t="shared" si="0"/>
        <v>P</v>
      </c>
      <c r="Q40" s="1736">
        <v>1</v>
      </c>
      <c r="R40" s="1760" t="s">
        <v>1054</v>
      </c>
      <c r="S40" s="1732" t="s">
        <v>1060</v>
      </c>
      <c r="T40" s="1739"/>
    </row>
    <row r="41" spans="1:20" ht="15" customHeight="1">
      <c r="A41" s="1746"/>
      <c r="B41" s="1089"/>
      <c r="C41" s="1089"/>
      <c r="D41" s="1082"/>
      <c r="E41" s="521" t="s">
        <v>1039</v>
      </c>
      <c r="F41" s="1748"/>
      <c r="G41" s="1748"/>
      <c r="H41" s="1748"/>
      <c r="I41" s="1748"/>
      <c r="J41" s="1748"/>
      <c r="K41" s="1754"/>
      <c r="L41" s="1748"/>
      <c r="M41" s="1748"/>
      <c r="N41" s="1748"/>
      <c r="O41" s="1300"/>
      <c r="P41" s="1511"/>
      <c r="Q41" s="1726"/>
      <c r="R41" s="1733"/>
      <c r="S41" s="1733"/>
      <c r="T41" s="1740"/>
    </row>
    <row r="42" spans="1:20" ht="29.25">
      <c r="A42" s="1746"/>
      <c r="B42" s="1089"/>
      <c r="C42" s="1089"/>
      <c r="D42" s="1082"/>
      <c r="E42" s="521" t="s">
        <v>647</v>
      </c>
      <c r="F42" s="1748"/>
      <c r="G42" s="1748"/>
      <c r="H42" s="1748"/>
      <c r="I42" s="1748"/>
      <c r="J42" s="1748"/>
      <c r="K42" s="1754"/>
      <c r="L42" s="1748"/>
      <c r="M42" s="1748"/>
      <c r="N42" s="1748"/>
      <c r="O42" s="1300"/>
      <c r="P42" s="1511"/>
      <c r="Q42" s="1726"/>
      <c r="R42" s="1733"/>
      <c r="S42" s="1733"/>
      <c r="T42" s="1740"/>
    </row>
    <row r="43" spans="1:20" ht="29.25">
      <c r="A43" s="1746"/>
      <c r="B43" s="1089"/>
      <c r="C43" s="1089"/>
      <c r="D43" s="1082"/>
      <c r="E43" s="521" t="s">
        <v>648</v>
      </c>
      <c r="F43" s="1748"/>
      <c r="G43" s="1748"/>
      <c r="H43" s="1748"/>
      <c r="I43" s="1748"/>
      <c r="J43" s="1748"/>
      <c r="K43" s="1754"/>
      <c r="L43" s="1748"/>
      <c r="M43" s="1748"/>
      <c r="N43" s="1748"/>
      <c r="O43" s="1300"/>
      <c r="P43" s="1511"/>
      <c r="Q43" s="1726"/>
      <c r="R43" s="1733"/>
      <c r="S43" s="1733"/>
      <c r="T43" s="1740"/>
    </row>
    <row r="44" spans="1:20" ht="15" customHeight="1" thickBot="1">
      <c r="A44" s="1746"/>
      <c r="B44" s="1089"/>
      <c r="C44" s="1089"/>
      <c r="D44" s="1082"/>
      <c r="E44" s="521" t="s">
        <v>1040</v>
      </c>
      <c r="F44" s="1748"/>
      <c r="G44" s="1748"/>
      <c r="H44" s="1748"/>
      <c r="I44" s="1748"/>
      <c r="J44" s="1748"/>
      <c r="K44" s="1754"/>
      <c r="L44" s="1748"/>
      <c r="M44" s="1748"/>
      <c r="N44" s="1748"/>
      <c r="O44" s="1300"/>
      <c r="P44" s="1512"/>
      <c r="Q44" s="1727"/>
      <c r="R44" s="1734"/>
      <c r="S44" s="1734"/>
      <c r="T44" s="1741"/>
    </row>
    <row r="45" spans="1:20" ht="28.5" customHeight="1">
      <c r="A45" s="1746"/>
      <c r="B45" s="1089"/>
      <c r="C45" s="1089"/>
      <c r="D45" s="1082" t="s">
        <v>1047</v>
      </c>
      <c r="E45" s="521" t="s">
        <v>1042</v>
      </c>
      <c r="F45" s="1748">
        <v>1</v>
      </c>
      <c r="G45" s="1748">
        <v>1</v>
      </c>
      <c r="H45" s="1748">
        <v>1</v>
      </c>
      <c r="I45" s="1748"/>
      <c r="J45" s="1748" t="s">
        <v>1049</v>
      </c>
      <c r="K45" s="1754">
        <v>0</v>
      </c>
      <c r="L45" s="1748"/>
      <c r="M45" s="1748">
        <v>1</v>
      </c>
      <c r="N45" s="1748">
        <v>1</v>
      </c>
      <c r="O45" s="1076">
        <v>1</v>
      </c>
      <c r="P45" s="1738" t="str">
        <f t="shared" si="0"/>
        <v>P</v>
      </c>
      <c r="Q45" s="1736">
        <v>1</v>
      </c>
      <c r="R45" s="1760" t="s">
        <v>1055</v>
      </c>
      <c r="S45" s="1732" t="s">
        <v>1061</v>
      </c>
      <c r="T45" s="1739"/>
    </row>
    <row r="46" spans="1:20" ht="15" customHeight="1">
      <c r="A46" s="1746"/>
      <c r="B46" s="1089"/>
      <c r="C46" s="1089"/>
      <c r="D46" s="1082"/>
      <c r="E46" s="521" t="s">
        <v>1043</v>
      </c>
      <c r="F46" s="1748"/>
      <c r="G46" s="1748"/>
      <c r="H46" s="1748"/>
      <c r="I46" s="1748"/>
      <c r="J46" s="1748"/>
      <c r="K46" s="1754"/>
      <c r="L46" s="1748"/>
      <c r="M46" s="1748"/>
      <c r="N46" s="1748"/>
      <c r="O46" s="1300"/>
      <c r="P46" s="1511"/>
      <c r="Q46" s="1726"/>
      <c r="R46" s="1733"/>
      <c r="S46" s="1733"/>
      <c r="T46" s="1740"/>
    </row>
    <row r="47" spans="1:20" ht="15" customHeight="1">
      <c r="A47" s="1746"/>
      <c r="B47" s="1089"/>
      <c r="C47" s="1089"/>
      <c r="D47" s="1082"/>
      <c r="E47" s="521" t="s">
        <v>1044</v>
      </c>
      <c r="F47" s="1748"/>
      <c r="G47" s="1748"/>
      <c r="H47" s="1748"/>
      <c r="I47" s="1748"/>
      <c r="J47" s="1748"/>
      <c r="K47" s="1754"/>
      <c r="L47" s="1748"/>
      <c r="M47" s="1748"/>
      <c r="N47" s="1748"/>
      <c r="O47" s="1300"/>
      <c r="P47" s="1511"/>
      <c r="Q47" s="1726"/>
      <c r="R47" s="1733"/>
      <c r="S47" s="1733"/>
      <c r="T47" s="1740"/>
    </row>
    <row r="48" spans="1:20" ht="15" customHeight="1">
      <c r="A48" s="1746"/>
      <c r="B48" s="1089"/>
      <c r="C48" s="1089"/>
      <c r="D48" s="1082"/>
      <c r="E48" s="521" t="s">
        <v>1045</v>
      </c>
      <c r="F48" s="1748"/>
      <c r="G48" s="1748"/>
      <c r="H48" s="1748"/>
      <c r="I48" s="1748"/>
      <c r="J48" s="1748"/>
      <c r="K48" s="1754"/>
      <c r="L48" s="1748"/>
      <c r="M48" s="1748"/>
      <c r="N48" s="1748"/>
      <c r="O48" s="1300"/>
      <c r="P48" s="1511"/>
      <c r="Q48" s="1726"/>
      <c r="R48" s="1733"/>
      <c r="S48" s="1733"/>
      <c r="T48" s="1740"/>
    </row>
    <row r="49" spans="1:20" ht="15" customHeight="1" thickBot="1">
      <c r="A49" s="1747"/>
      <c r="B49" s="1110"/>
      <c r="C49" s="1110"/>
      <c r="D49" s="1753"/>
      <c r="E49" s="522" t="s">
        <v>1046</v>
      </c>
      <c r="F49" s="1749"/>
      <c r="G49" s="1749"/>
      <c r="H49" s="1749"/>
      <c r="I49" s="1749"/>
      <c r="J49" s="1749"/>
      <c r="K49" s="1755"/>
      <c r="L49" s="1749"/>
      <c r="M49" s="1749"/>
      <c r="N49" s="1749"/>
      <c r="O49" s="1312"/>
      <c r="P49" s="1512"/>
      <c r="Q49" s="1763"/>
      <c r="R49" s="1761"/>
      <c r="S49" s="1761"/>
      <c r="T49" s="1762"/>
    </row>
    <row r="50" spans="1:20" ht="18.75">
      <c r="A50" s="180"/>
      <c r="B50" s="181" t="s">
        <v>24</v>
      </c>
      <c r="C50" s="182"/>
      <c r="D50" s="182"/>
      <c r="E50" s="182"/>
      <c r="F50" s="182"/>
      <c r="G50" s="182"/>
      <c r="H50" s="182"/>
      <c r="I50" s="182"/>
      <c r="J50" s="182"/>
      <c r="K50" s="172"/>
      <c r="L50" s="182"/>
      <c r="M50" s="182"/>
      <c r="N50" s="183"/>
      <c r="O50" s="183"/>
      <c r="P50" s="298"/>
      <c r="Q50" s="182"/>
      <c r="R50" s="182"/>
      <c r="S50" s="182"/>
      <c r="T50" s="184"/>
    </row>
    <row r="51" spans="1:20">
      <c r="A51" s="185"/>
      <c r="B51" s="186"/>
      <c r="C51" s="186"/>
      <c r="D51" s="186"/>
      <c r="E51" s="186"/>
      <c r="F51" s="186"/>
      <c r="G51" s="186"/>
      <c r="H51" s="186"/>
      <c r="I51" s="186"/>
      <c r="J51" s="186"/>
      <c r="K51" s="186"/>
      <c r="L51" s="186"/>
      <c r="M51" s="186"/>
      <c r="N51" s="187"/>
      <c r="O51" s="187"/>
      <c r="P51" s="187"/>
      <c r="Q51" s="186"/>
      <c r="R51" s="186"/>
      <c r="S51" s="186"/>
      <c r="T51" s="188"/>
    </row>
    <row r="52" spans="1:20">
      <c r="A52" s="185"/>
      <c r="B52" s="186"/>
      <c r="C52" s="186"/>
      <c r="D52" s="186"/>
      <c r="E52" s="186"/>
      <c r="F52" s="186"/>
      <c r="G52" s="186"/>
      <c r="H52" s="186"/>
      <c r="I52" s="186"/>
      <c r="J52" s="186"/>
      <c r="K52" s="186"/>
      <c r="L52" s="186"/>
      <c r="M52" s="186"/>
      <c r="N52" s="187"/>
      <c r="O52" s="187"/>
      <c r="P52" s="187"/>
      <c r="Q52" s="186"/>
      <c r="R52" s="186"/>
      <c r="S52" s="186"/>
      <c r="T52" s="188"/>
    </row>
    <row r="53" spans="1:20">
      <c r="A53" s="185"/>
      <c r="B53" s="186"/>
      <c r="C53" s="186"/>
      <c r="D53" s="186"/>
      <c r="E53" s="186"/>
      <c r="F53" s="186"/>
      <c r="G53" s="186"/>
      <c r="H53" s="186"/>
      <c r="I53" s="186"/>
      <c r="J53" s="186"/>
      <c r="K53" s="186"/>
      <c r="L53" s="186"/>
      <c r="M53" s="186"/>
      <c r="N53" s="187"/>
      <c r="O53" s="187"/>
      <c r="P53" s="187"/>
      <c r="Q53" s="186"/>
      <c r="R53" s="186"/>
      <c r="S53" s="186"/>
      <c r="T53" s="188"/>
    </row>
    <row r="54" spans="1:20">
      <c r="A54" s="185"/>
      <c r="B54" s="186"/>
      <c r="C54" s="186"/>
      <c r="D54" s="186"/>
      <c r="E54" s="186"/>
      <c r="F54" s="186"/>
      <c r="G54" s="186"/>
      <c r="H54" s="186"/>
      <c r="I54" s="186"/>
      <c r="J54" s="186"/>
      <c r="K54" s="186"/>
      <c r="L54" s="186"/>
      <c r="M54" s="186"/>
      <c r="N54" s="187"/>
      <c r="O54" s="187"/>
      <c r="P54" s="187"/>
      <c r="Q54" s="186"/>
      <c r="R54" s="186"/>
      <c r="S54" s="186"/>
      <c r="T54" s="188"/>
    </row>
    <row r="55" spans="1:20">
      <c r="A55" s="185"/>
      <c r="B55" s="186"/>
      <c r="C55" s="186"/>
      <c r="D55" s="186"/>
      <c r="E55" s="186"/>
      <c r="F55" s="186"/>
      <c r="G55" s="186"/>
      <c r="H55" s="186"/>
      <c r="I55" s="186"/>
      <c r="J55" s="186"/>
      <c r="K55" s="186"/>
      <c r="L55" s="186"/>
      <c r="M55" s="186"/>
      <c r="N55" s="187"/>
      <c r="O55" s="187"/>
      <c r="P55" s="187"/>
      <c r="Q55" s="186"/>
      <c r="R55" s="186"/>
      <c r="S55" s="186"/>
      <c r="T55" s="188"/>
    </row>
    <row r="56" spans="1:20">
      <c r="A56" s="185"/>
      <c r="B56" s="186"/>
      <c r="C56" s="186"/>
      <c r="D56" s="186"/>
      <c r="E56" s="186"/>
      <c r="F56" s="186"/>
      <c r="G56" s="186"/>
      <c r="H56" s="186"/>
      <c r="I56" s="186"/>
      <c r="J56" s="186"/>
      <c r="K56" s="186"/>
      <c r="L56" s="186"/>
      <c r="M56" s="186"/>
      <c r="N56" s="187"/>
      <c r="O56" s="187"/>
      <c r="P56" s="187"/>
      <c r="Q56" s="186"/>
      <c r="R56" s="186"/>
      <c r="S56" s="186"/>
      <c r="T56" s="188"/>
    </row>
    <row r="57" spans="1:20">
      <c r="A57" s="185"/>
      <c r="B57" s="186"/>
      <c r="C57" s="186"/>
      <c r="D57" s="186"/>
      <c r="E57" s="186"/>
      <c r="F57" s="186"/>
      <c r="G57" s="186"/>
      <c r="H57" s="186"/>
      <c r="I57" s="186"/>
      <c r="J57" s="186"/>
      <c r="K57" s="186"/>
      <c r="L57" s="186"/>
      <c r="M57" s="186"/>
      <c r="N57" s="187"/>
      <c r="O57" s="187"/>
      <c r="P57" s="187"/>
      <c r="Q57" s="186"/>
      <c r="R57" s="186"/>
      <c r="S57" s="186"/>
      <c r="T57" s="188"/>
    </row>
    <row r="58" spans="1:20">
      <c r="A58" s="185"/>
      <c r="B58" s="186"/>
      <c r="C58" s="186"/>
      <c r="D58" s="186"/>
      <c r="E58" s="186"/>
      <c r="F58" s="186"/>
      <c r="G58" s="186"/>
      <c r="H58" s="186"/>
      <c r="I58" s="186"/>
      <c r="J58" s="186"/>
      <c r="K58" s="186"/>
      <c r="L58" s="186"/>
      <c r="M58" s="186"/>
      <c r="N58" s="297"/>
      <c r="O58" s="297"/>
      <c r="P58" s="297"/>
      <c r="Q58" s="186"/>
      <c r="R58" s="186"/>
      <c r="S58" s="186"/>
      <c r="T58" s="188"/>
    </row>
    <row r="59" spans="1:20">
      <c r="A59" s="270"/>
      <c r="B59" s="270"/>
      <c r="C59" s="270"/>
      <c r="D59" s="270"/>
      <c r="E59" s="270"/>
      <c r="F59" s="270"/>
      <c r="G59" s="270"/>
      <c r="H59" s="270"/>
      <c r="I59" s="270"/>
      <c r="J59" s="270"/>
      <c r="K59" s="270"/>
      <c r="L59" s="270"/>
      <c r="M59" s="270"/>
      <c r="N59" s="270"/>
      <c r="O59" s="270"/>
      <c r="P59" s="270"/>
      <c r="Q59" s="270"/>
      <c r="R59" s="270"/>
      <c r="S59" s="270"/>
      <c r="T59" s="270"/>
    </row>
  </sheetData>
  <mergeCells count="146">
    <mergeCell ref="R28:R31"/>
    <mergeCell ref="S28:S31"/>
    <mergeCell ref="T28:T31"/>
    <mergeCell ref="O40:O44"/>
    <mergeCell ref="P40:P44"/>
    <mergeCell ref="O45:O49"/>
    <mergeCell ref="P45:P49"/>
    <mergeCell ref="R36:R39"/>
    <mergeCell ref="S36:S39"/>
    <mergeCell ref="T36:T39"/>
    <mergeCell ref="R32:R35"/>
    <mergeCell ref="S32:S35"/>
    <mergeCell ref="T32:T35"/>
    <mergeCell ref="R45:R49"/>
    <mergeCell ref="S45:S49"/>
    <mergeCell ref="T45:T49"/>
    <mergeCell ref="R40:R44"/>
    <mergeCell ref="S40:S44"/>
    <mergeCell ref="T40:T44"/>
    <mergeCell ref="Q32:Q35"/>
    <mergeCell ref="Q36:Q39"/>
    <mergeCell ref="Q40:Q44"/>
    <mergeCell ref="Q45:Q49"/>
    <mergeCell ref="O28:O31"/>
    <mergeCell ref="P28:P31"/>
    <mergeCell ref="O32:O35"/>
    <mergeCell ref="P32:P35"/>
    <mergeCell ref="O36:O39"/>
    <mergeCell ref="P36:P39"/>
    <mergeCell ref="Q28:Q31"/>
    <mergeCell ref="N45:N49"/>
    <mergeCell ref="J17:J22"/>
    <mergeCell ref="K17:K22"/>
    <mergeCell ref="L17:L22"/>
    <mergeCell ref="M17:M22"/>
    <mergeCell ref="N17:N22"/>
    <mergeCell ref="J23:J27"/>
    <mergeCell ref="K23:K27"/>
    <mergeCell ref="L23:L27"/>
    <mergeCell ref="M23:M27"/>
    <mergeCell ref="N23:N27"/>
    <mergeCell ref="J28:J31"/>
    <mergeCell ref="K28:K31"/>
    <mergeCell ref="L28:L31"/>
    <mergeCell ref="M28:M31"/>
    <mergeCell ref="N28:N31"/>
    <mergeCell ref="J32:J35"/>
    <mergeCell ref="K32:K35"/>
    <mergeCell ref="J36:J39"/>
    <mergeCell ref="K36:K39"/>
    <mergeCell ref="J40:J44"/>
    <mergeCell ref="K40:K44"/>
    <mergeCell ref="J45:J49"/>
    <mergeCell ref="K45:K49"/>
    <mergeCell ref="G36:G39"/>
    <mergeCell ref="H36:H39"/>
    <mergeCell ref="I36:I39"/>
    <mergeCell ref="G40:G44"/>
    <mergeCell ref="H40:H44"/>
    <mergeCell ref="I40:I44"/>
    <mergeCell ref="H32:H35"/>
    <mergeCell ref="I32:I35"/>
    <mergeCell ref="D40:D44"/>
    <mergeCell ref="D45:D49"/>
    <mergeCell ref="F17:F22"/>
    <mergeCell ref="F23:F27"/>
    <mergeCell ref="F28:F31"/>
    <mergeCell ref="F32:F35"/>
    <mergeCell ref="F36:F39"/>
    <mergeCell ref="F40:F44"/>
    <mergeCell ref="F45:F49"/>
    <mergeCell ref="D17:D22"/>
    <mergeCell ref="D23:D27"/>
    <mergeCell ref="D28:D31"/>
    <mergeCell ref="D32:D35"/>
    <mergeCell ref="D36:D39"/>
    <mergeCell ref="G45:G49"/>
    <mergeCell ref="H45:H49"/>
    <mergeCell ref="I45:I49"/>
    <mergeCell ref="A17:A49"/>
    <mergeCell ref="B17:B49"/>
    <mergeCell ref="C17:C49"/>
    <mergeCell ref="L32:L35"/>
    <mergeCell ref="M32:M35"/>
    <mergeCell ref="N32:N35"/>
    <mergeCell ref="L36:L39"/>
    <mergeCell ref="M36:M39"/>
    <mergeCell ref="N36:N39"/>
    <mergeCell ref="L40:L44"/>
    <mergeCell ref="M40:M44"/>
    <mergeCell ref="N40:N44"/>
    <mergeCell ref="L45:L49"/>
    <mergeCell ref="M45:M49"/>
    <mergeCell ref="G17:G22"/>
    <mergeCell ref="H17:H22"/>
    <mergeCell ref="I17:I22"/>
    <mergeCell ref="G23:G27"/>
    <mergeCell ref="H23:H27"/>
    <mergeCell ref="I23:I27"/>
    <mergeCell ref="G28:G31"/>
    <mergeCell ref="H28:H31"/>
    <mergeCell ref="I28:I31"/>
    <mergeCell ref="G32:G35"/>
    <mergeCell ref="B14:B15"/>
    <mergeCell ref="C14:C15"/>
    <mergeCell ref="A2:E4"/>
    <mergeCell ref="F2:M2"/>
    <mergeCell ref="A14:A15"/>
    <mergeCell ref="D14:D15"/>
    <mergeCell ref="E14:E15"/>
    <mergeCell ref="F14:I14"/>
    <mergeCell ref="J14:J15"/>
    <mergeCell ref="A9:E9"/>
    <mergeCell ref="F9:M9"/>
    <mergeCell ref="A11:T11"/>
    <mergeCell ref="A13:L13"/>
    <mergeCell ref="M13:T13"/>
    <mergeCell ref="A6:E6"/>
    <mergeCell ref="F6:M6"/>
    <mergeCell ref="A7:E7"/>
    <mergeCell ref="F7:M7"/>
    <mergeCell ref="A8:E8"/>
    <mergeCell ref="F8:M8"/>
    <mergeCell ref="F3:M4"/>
    <mergeCell ref="K14:K15"/>
    <mergeCell ref="L14:L15"/>
    <mergeCell ref="M14:M15"/>
    <mergeCell ref="R17:R22"/>
    <mergeCell ref="S17:S22"/>
    <mergeCell ref="T17:T22"/>
    <mergeCell ref="R23:R27"/>
    <mergeCell ref="S23:S27"/>
    <mergeCell ref="N2:T2"/>
    <mergeCell ref="T14:T15"/>
    <mergeCell ref="N14:P14"/>
    <mergeCell ref="R14:R15"/>
    <mergeCell ref="Q14:Q15"/>
    <mergeCell ref="N3:T3"/>
    <mergeCell ref="N4:T4"/>
    <mergeCell ref="Q17:Q22"/>
    <mergeCell ref="Q23:Q27"/>
    <mergeCell ref="O17:O22"/>
    <mergeCell ref="P17:P22"/>
    <mergeCell ref="O23:O27"/>
    <mergeCell ref="P23:P27"/>
    <mergeCell ref="T23:T27"/>
  </mergeCells>
  <conditionalFormatting sqref="P17 P23 P28 P32 P36 P40 P45">
    <cfRule type="containsText" dxfId="78" priority="9" stopIfTrue="1" operator="containsText" text="P">
      <formula>NOT(ISERROR(SEARCH("P",P17)))</formula>
    </cfRule>
    <cfRule type="containsText" dxfId="77" priority="10" stopIfTrue="1" operator="containsText" text="R">
      <formula>NOT(ISERROR(SEARCH("R",P17)))</formula>
    </cfRule>
    <cfRule type="containsText" dxfId="76" priority="11" operator="containsText" text="T">
      <formula>NOT(ISERROR(SEARCH("T",P17)))</formula>
    </cfRule>
    <cfRule type="iconSet" priority="421">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18098-B8CB-404D-818C-B0FEC971A8BB}">
  <dimension ref="A1:T41"/>
  <sheetViews>
    <sheetView topLeftCell="B15" zoomScale="83" zoomScaleNormal="83" workbookViewId="0">
      <selection activeCell="F9" sqref="F9:M9"/>
    </sheetView>
  </sheetViews>
  <sheetFormatPr baseColWidth="10" defaultColWidth="39.140625" defaultRowHeight="15"/>
  <cols>
    <col min="1" max="1" width="4.28515625" style="173" customWidth="1"/>
    <col min="2" max="2" width="23.42578125" customWidth="1"/>
    <col min="3" max="3" width="20.7109375" customWidth="1"/>
    <col min="4" max="4" width="65.140625" customWidth="1"/>
    <col min="5" max="5" width="48.28515625" customWidth="1"/>
    <col min="6" max="6" width="7.28515625" customWidth="1"/>
    <col min="7" max="7" width="9.28515625" customWidth="1"/>
    <col min="8" max="8" width="7.140625" customWidth="1"/>
    <col min="9" max="9" width="8" customWidth="1"/>
    <col min="10" max="10" width="43.7109375" customWidth="1"/>
    <col min="11" max="11" width="18.28515625" customWidth="1"/>
    <col min="12" max="12" width="19.85546875" customWidth="1"/>
    <col min="13" max="13" width="9.42578125" customWidth="1"/>
    <col min="14" max="14" width="16" customWidth="1"/>
    <col min="15" max="15" width="8.85546875" customWidth="1"/>
    <col min="16" max="16" width="12.7109375" customWidth="1"/>
    <col min="17" max="17" width="27.85546875" customWidth="1"/>
    <col min="18" max="18" width="19.42578125" customWidth="1"/>
    <col min="19" max="19" width="30.28515625" customWidth="1"/>
    <col min="20" max="20" width="31.28515625" customWidth="1"/>
  </cols>
  <sheetData>
    <row r="1" spans="1:20" ht="15.75" thickBot="1"/>
    <row r="2" spans="1:20" ht="15.75" thickBot="1">
      <c r="A2" s="1143"/>
      <c r="B2" s="1144"/>
      <c r="C2" s="1144"/>
      <c r="D2" s="1144"/>
      <c r="E2" s="1145"/>
      <c r="F2" s="1276" t="s">
        <v>18</v>
      </c>
      <c r="G2" s="1277"/>
      <c r="H2" s="1277"/>
      <c r="I2" s="1277"/>
      <c r="J2" s="1277"/>
      <c r="K2" s="1277"/>
      <c r="L2" s="1277"/>
      <c r="M2" s="1278"/>
      <c r="N2" s="1279" t="s">
        <v>485</v>
      </c>
      <c r="O2" s="1280"/>
      <c r="P2" s="1280"/>
      <c r="Q2" s="1280"/>
      <c r="R2" s="1280"/>
      <c r="S2" s="1280"/>
      <c r="T2" s="1281"/>
    </row>
    <row r="3" spans="1:20" ht="16.5" customHeight="1" thickBot="1">
      <c r="A3" s="1146"/>
      <c r="B3" s="1147"/>
      <c r="C3" s="1147"/>
      <c r="D3" s="1147"/>
      <c r="E3" s="1148"/>
      <c r="F3" s="1282" t="s">
        <v>17</v>
      </c>
      <c r="G3" s="1283"/>
      <c r="H3" s="1283"/>
      <c r="I3" s="1283"/>
      <c r="J3" s="1283"/>
      <c r="K3" s="1283"/>
      <c r="L3" s="1283"/>
      <c r="M3" s="1284"/>
      <c r="N3" s="1288" t="s">
        <v>23</v>
      </c>
      <c r="O3" s="1289"/>
      <c r="P3" s="1289"/>
      <c r="Q3" s="1289"/>
      <c r="R3" s="1289"/>
      <c r="S3" s="1289"/>
      <c r="T3" s="1290"/>
    </row>
    <row r="4" spans="1:20" ht="15.75" thickBot="1">
      <c r="A4" s="1149"/>
      <c r="B4" s="1150"/>
      <c r="C4" s="1150"/>
      <c r="D4" s="1150"/>
      <c r="E4" s="1151"/>
      <c r="F4" s="1285"/>
      <c r="G4" s="1286"/>
      <c r="H4" s="1286"/>
      <c r="I4" s="1286"/>
      <c r="J4" s="1286"/>
      <c r="K4" s="1286"/>
      <c r="L4" s="1286"/>
      <c r="M4" s="1287"/>
      <c r="N4" s="1291" t="s">
        <v>8</v>
      </c>
      <c r="O4" s="1292"/>
      <c r="P4" s="1292"/>
      <c r="Q4" s="1292"/>
      <c r="R4" s="1292"/>
      <c r="S4" s="1292"/>
      <c r="T4" s="1293"/>
    </row>
    <row r="5" spans="1:20" ht="15.75" thickBot="1">
      <c r="A5" s="174"/>
      <c r="B5" s="121"/>
      <c r="C5" s="121"/>
      <c r="D5" s="121"/>
      <c r="E5" s="121"/>
      <c r="F5" s="121"/>
      <c r="G5" s="121"/>
      <c r="H5" s="121"/>
      <c r="I5" s="121"/>
      <c r="J5" s="122"/>
      <c r="K5" s="122"/>
      <c r="L5" s="175"/>
      <c r="M5" s="175"/>
      <c r="N5" s="175"/>
      <c r="O5" s="175"/>
      <c r="P5" s="175"/>
      <c r="Q5" s="175"/>
      <c r="R5" s="175"/>
      <c r="S5" s="175"/>
      <c r="T5" s="175"/>
    </row>
    <row r="6" spans="1:20" ht="15.75" thickBot="1">
      <c r="A6" s="1419" t="s">
        <v>82</v>
      </c>
      <c r="B6" s="1420"/>
      <c r="C6" s="1420"/>
      <c r="D6" s="1420"/>
      <c r="E6" s="1421"/>
      <c r="F6" s="1017" t="s">
        <v>654</v>
      </c>
      <c r="G6" s="1017"/>
      <c r="H6" s="1017"/>
      <c r="I6" s="1017"/>
      <c r="J6" s="1017"/>
      <c r="K6" s="1017"/>
      <c r="L6" s="1017"/>
      <c r="M6" s="1018"/>
      <c r="N6" s="175"/>
      <c r="O6" s="175"/>
      <c r="P6" s="175"/>
      <c r="Q6" s="175"/>
      <c r="R6" s="175"/>
      <c r="S6" s="175"/>
      <c r="T6" s="175"/>
    </row>
    <row r="7" spans="1:20">
      <c r="A7" s="1744" t="s">
        <v>25</v>
      </c>
      <c r="B7" s="1744"/>
      <c r="C7" s="1744"/>
      <c r="D7" s="1744"/>
      <c r="E7" s="1744"/>
      <c r="F7" s="1016">
        <v>2025</v>
      </c>
      <c r="G7" s="1017"/>
      <c r="H7" s="1017"/>
      <c r="I7" s="1017"/>
      <c r="J7" s="1017"/>
      <c r="K7" s="1017"/>
      <c r="L7" s="1017"/>
      <c r="M7" s="1018"/>
      <c r="N7" s="175"/>
      <c r="O7" s="175"/>
      <c r="P7" s="175"/>
      <c r="Q7" s="175"/>
      <c r="R7" s="175"/>
      <c r="S7" s="175"/>
      <c r="T7" s="175"/>
    </row>
    <row r="8" spans="1:20">
      <c r="A8" s="1171" t="s">
        <v>6</v>
      </c>
      <c r="B8" s="1171"/>
      <c r="C8" s="1171"/>
      <c r="D8" s="1171"/>
      <c r="E8" s="1171"/>
      <c r="F8" s="1016" t="s">
        <v>712</v>
      </c>
      <c r="G8" s="1017"/>
      <c r="H8" s="1017"/>
      <c r="I8" s="1017"/>
      <c r="J8" s="1017"/>
      <c r="K8" s="1017"/>
      <c r="L8" s="1017"/>
      <c r="M8" s="1018"/>
      <c r="N8" s="175"/>
      <c r="O8" s="175"/>
      <c r="P8" s="175"/>
      <c r="Q8" s="175"/>
      <c r="R8" s="175"/>
      <c r="S8" s="175"/>
      <c r="T8" s="175"/>
    </row>
    <row r="9" spans="1:20">
      <c r="A9" s="1171" t="s">
        <v>7</v>
      </c>
      <c r="B9" s="1171"/>
      <c r="C9" s="1171"/>
      <c r="D9" s="1171"/>
      <c r="E9" s="1171"/>
      <c r="F9" s="1016" t="s">
        <v>1228</v>
      </c>
      <c r="G9" s="1017"/>
      <c r="H9" s="1017"/>
      <c r="I9" s="1017"/>
      <c r="J9" s="1017"/>
      <c r="K9" s="1017"/>
      <c r="L9" s="1017"/>
      <c r="M9" s="1018"/>
      <c r="N9" s="175"/>
      <c r="O9" s="175"/>
      <c r="P9" s="175"/>
      <c r="Q9" s="175"/>
      <c r="R9" s="175"/>
      <c r="S9" s="175"/>
      <c r="T9" s="175"/>
    </row>
    <row r="10" spans="1:20" ht="15.75" thickBot="1">
      <c r="A10" s="124"/>
      <c r="B10" s="124"/>
      <c r="C10" s="124"/>
      <c r="D10" s="124"/>
      <c r="E10" s="124"/>
      <c r="F10" s="124"/>
      <c r="G10" s="124"/>
      <c r="H10" s="124"/>
      <c r="I10" s="124"/>
      <c r="J10" s="122"/>
      <c r="K10" s="122"/>
      <c r="L10" s="122"/>
      <c r="M10" s="122"/>
      <c r="N10" s="175"/>
      <c r="O10" s="175"/>
      <c r="P10" s="175"/>
      <c r="Q10" s="175"/>
      <c r="R10" s="175"/>
      <c r="S10" s="175"/>
      <c r="T10" s="175"/>
    </row>
    <row r="11" spans="1:20" ht="15.75" thickBot="1">
      <c r="A11" s="1268" t="s">
        <v>9</v>
      </c>
      <c r="B11" s="1269"/>
      <c r="C11" s="1269"/>
      <c r="D11" s="1269"/>
      <c r="E11" s="1269"/>
      <c r="F11" s="1269"/>
      <c r="G11" s="1269"/>
      <c r="H11" s="1269"/>
      <c r="I11" s="1269"/>
      <c r="J11" s="1269"/>
      <c r="K11" s="1269"/>
      <c r="L11" s="1269"/>
      <c r="M11" s="1269"/>
      <c r="N11" s="1269"/>
      <c r="O11" s="1269"/>
      <c r="P11" s="1269"/>
      <c r="Q11" s="1269"/>
      <c r="R11" s="1269"/>
      <c r="S11" s="1269"/>
      <c r="T11" s="1270"/>
    </row>
    <row r="12" spans="1:20" ht="15.75" thickBot="1">
      <c r="A12" s="176"/>
      <c r="B12" s="177"/>
      <c r="C12" s="177"/>
      <c r="D12" s="179"/>
      <c r="E12" s="177"/>
      <c r="F12" s="177"/>
      <c r="G12" s="177"/>
      <c r="H12" s="177"/>
      <c r="I12" s="177"/>
      <c r="J12" s="177"/>
      <c r="K12" s="177"/>
      <c r="L12" s="177"/>
      <c r="M12" s="177"/>
      <c r="N12" s="177"/>
      <c r="O12" s="177"/>
      <c r="P12" s="177"/>
      <c r="Q12" s="177"/>
      <c r="R12" s="177"/>
      <c r="S12" s="177"/>
      <c r="T12" s="178"/>
    </row>
    <row r="13" spans="1:20" ht="15.75" thickBot="1">
      <c r="A13" s="1271" t="s">
        <v>16</v>
      </c>
      <c r="B13" s="1272"/>
      <c r="C13" s="1272"/>
      <c r="D13" s="1272"/>
      <c r="E13" s="1272"/>
      <c r="F13" s="1272"/>
      <c r="G13" s="1272"/>
      <c r="H13" s="1272"/>
      <c r="I13" s="1272"/>
      <c r="J13" s="1272"/>
      <c r="K13" s="1272"/>
      <c r="L13" s="1273"/>
      <c r="M13" s="1274" t="s">
        <v>1</v>
      </c>
      <c r="N13" s="1274"/>
      <c r="O13" s="1274"/>
      <c r="P13" s="1274"/>
      <c r="Q13" s="1274"/>
      <c r="R13" s="1274"/>
      <c r="S13" s="1274"/>
      <c r="T13" s="1275"/>
    </row>
    <row r="14" spans="1:20" ht="24.75" customHeight="1" thickBot="1">
      <c r="A14" s="1167" t="s">
        <v>27</v>
      </c>
      <c r="B14" s="1297" t="s">
        <v>252</v>
      </c>
      <c r="C14" s="1297" t="s">
        <v>253</v>
      </c>
      <c r="D14" s="1742" t="s">
        <v>26</v>
      </c>
      <c r="E14" s="1169" t="s">
        <v>19</v>
      </c>
      <c r="F14" s="1184" t="s">
        <v>11</v>
      </c>
      <c r="G14" s="1185"/>
      <c r="H14" s="1185"/>
      <c r="I14" s="1186"/>
      <c r="J14" s="1187" t="s">
        <v>20</v>
      </c>
      <c r="K14" s="1187" t="s">
        <v>21</v>
      </c>
      <c r="L14" s="1187" t="s">
        <v>2</v>
      </c>
      <c r="M14" s="1191" t="s">
        <v>22</v>
      </c>
      <c r="N14" s="1193" t="s">
        <v>3</v>
      </c>
      <c r="O14" s="1194"/>
      <c r="P14" s="1195"/>
      <c r="Q14" s="1204" t="s">
        <v>157</v>
      </c>
      <c r="R14" s="1180" t="s">
        <v>5</v>
      </c>
      <c r="S14" s="128" t="s">
        <v>29</v>
      </c>
      <c r="T14" s="1182" t="s">
        <v>0</v>
      </c>
    </row>
    <row r="15" spans="1:20" ht="38.25" customHeight="1" thickBot="1">
      <c r="A15" s="1168"/>
      <c r="B15" s="1298"/>
      <c r="C15" s="1298"/>
      <c r="D15" s="1743"/>
      <c r="E15" s="1170"/>
      <c r="F15" s="129" t="s">
        <v>12</v>
      </c>
      <c r="G15" s="129" t="s">
        <v>13</v>
      </c>
      <c r="H15" s="129" t="s">
        <v>14</v>
      </c>
      <c r="I15" s="129" t="s">
        <v>15</v>
      </c>
      <c r="J15" s="1188"/>
      <c r="K15" s="1188"/>
      <c r="L15" s="1188"/>
      <c r="M15" s="1192"/>
      <c r="N15" s="130" t="s">
        <v>30</v>
      </c>
      <c r="O15" s="131" t="s">
        <v>28</v>
      </c>
      <c r="P15" s="132" t="s">
        <v>31</v>
      </c>
      <c r="Q15" s="1205"/>
      <c r="R15" s="1181"/>
      <c r="S15" s="133"/>
      <c r="T15" s="1183"/>
    </row>
    <row r="16" spans="1:20" ht="15.75" thickBot="1">
      <c r="A16" s="174"/>
      <c r="B16" s="121"/>
      <c r="C16" s="121"/>
      <c r="D16" s="121"/>
      <c r="E16" s="121"/>
      <c r="F16" s="121"/>
      <c r="G16" s="121"/>
      <c r="H16" s="121"/>
      <c r="I16" s="121"/>
      <c r="J16" s="121"/>
      <c r="K16" s="121"/>
      <c r="L16" s="148"/>
      <c r="M16" s="121"/>
      <c r="Q16" s="121"/>
      <c r="R16" s="121"/>
      <c r="S16" s="121"/>
      <c r="T16" s="121"/>
    </row>
    <row r="17" spans="1:20" ht="15" customHeight="1">
      <c r="A17" s="1809">
        <v>1</v>
      </c>
      <c r="B17" s="1396" t="s">
        <v>301</v>
      </c>
      <c r="C17" s="1806" t="s">
        <v>332</v>
      </c>
      <c r="D17" s="992" t="s">
        <v>1019</v>
      </c>
      <c r="E17" s="523" t="s">
        <v>1016</v>
      </c>
      <c r="F17" s="1797">
        <v>1</v>
      </c>
      <c r="G17" s="1750"/>
      <c r="H17" s="1773"/>
      <c r="I17" s="1773"/>
      <c r="J17" s="1782" t="s">
        <v>1048</v>
      </c>
      <c r="K17" s="1786">
        <v>300000</v>
      </c>
      <c r="L17" s="1788"/>
      <c r="M17" s="1773">
        <v>1</v>
      </c>
      <c r="N17" s="1773">
        <v>1</v>
      </c>
      <c r="O17" s="1773">
        <v>1</v>
      </c>
      <c r="P17" s="1738" t="str">
        <f>IF(O17&lt;=V$17,"T",IF(O17&lt;$X$17,"R",IF(O17&gt;=$X$17,"P")))</f>
        <v>P</v>
      </c>
      <c r="Q17" s="1735">
        <v>0.95</v>
      </c>
      <c r="R17" s="1735"/>
      <c r="S17" s="1812" t="s">
        <v>1056</v>
      </c>
      <c r="T17" s="1813"/>
    </row>
    <row r="18" spans="1:20">
      <c r="A18" s="1810"/>
      <c r="B18" s="1397"/>
      <c r="C18" s="1807"/>
      <c r="D18" s="993"/>
      <c r="E18" s="521" t="s">
        <v>1017</v>
      </c>
      <c r="F18" s="1795"/>
      <c r="G18" s="1751"/>
      <c r="H18" s="1771"/>
      <c r="I18" s="1771"/>
      <c r="J18" s="1783"/>
      <c r="K18" s="1778"/>
      <c r="L18" s="1789"/>
      <c r="M18" s="1771"/>
      <c r="N18" s="1771"/>
      <c r="O18" s="1771"/>
      <c r="P18" s="1511"/>
      <c r="Q18" s="1726"/>
      <c r="R18" s="1726"/>
      <c r="S18" s="1795"/>
      <c r="T18" s="1814"/>
    </row>
    <row r="19" spans="1:20">
      <c r="A19" s="1810"/>
      <c r="B19" s="1397"/>
      <c r="C19" s="1807"/>
      <c r="D19" s="993"/>
      <c r="E19" s="521" t="s">
        <v>644</v>
      </c>
      <c r="F19" s="1795"/>
      <c r="G19" s="1751"/>
      <c r="H19" s="1771"/>
      <c r="I19" s="1771"/>
      <c r="J19" s="1783"/>
      <c r="K19" s="1778"/>
      <c r="L19" s="1789"/>
      <c r="M19" s="1771"/>
      <c r="N19" s="1771"/>
      <c r="O19" s="1771"/>
      <c r="P19" s="1511"/>
      <c r="Q19" s="1726"/>
      <c r="R19" s="1726"/>
      <c r="S19" s="1795"/>
      <c r="T19" s="1814"/>
    </row>
    <row r="20" spans="1:20">
      <c r="A20" s="1810"/>
      <c r="B20" s="1397"/>
      <c r="C20" s="1807"/>
      <c r="D20" s="993"/>
      <c r="E20" s="521" t="s">
        <v>645</v>
      </c>
      <c r="F20" s="1795"/>
      <c r="G20" s="1751"/>
      <c r="H20" s="1771"/>
      <c r="I20" s="1771"/>
      <c r="J20" s="1783"/>
      <c r="K20" s="1778"/>
      <c r="L20" s="1789"/>
      <c r="M20" s="1771"/>
      <c r="N20" s="1771"/>
      <c r="O20" s="1771"/>
      <c r="P20" s="1511"/>
      <c r="Q20" s="1726"/>
      <c r="R20" s="1726"/>
      <c r="S20" s="1795"/>
      <c r="T20" s="1814"/>
    </row>
    <row r="21" spans="1:20" ht="15" customHeight="1">
      <c r="A21" s="1810"/>
      <c r="B21" s="1397"/>
      <c r="C21" s="1807"/>
      <c r="D21" s="993"/>
      <c r="E21" s="521" t="s">
        <v>646</v>
      </c>
      <c r="F21" s="1795"/>
      <c r="G21" s="1751"/>
      <c r="H21" s="1771"/>
      <c r="I21" s="1771"/>
      <c r="J21" s="1783"/>
      <c r="K21" s="1778"/>
      <c r="L21" s="1789"/>
      <c r="M21" s="1771"/>
      <c r="N21" s="1771"/>
      <c r="O21" s="1771"/>
      <c r="P21" s="1511"/>
      <c r="Q21" s="1726"/>
      <c r="R21" s="1726"/>
      <c r="S21" s="1795"/>
      <c r="T21" s="1814"/>
    </row>
    <row r="22" spans="1:20">
      <c r="A22" s="1810"/>
      <c r="B22" s="1397"/>
      <c r="C22" s="1807"/>
      <c r="D22" s="994"/>
      <c r="E22" s="521" t="s">
        <v>1018</v>
      </c>
      <c r="F22" s="1798"/>
      <c r="G22" s="1752"/>
      <c r="H22" s="1772"/>
      <c r="I22" s="1772"/>
      <c r="J22" s="1784"/>
      <c r="K22" s="1787"/>
      <c r="L22" s="1790"/>
      <c r="M22" s="1772"/>
      <c r="N22" s="1772"/>
      <c r="O22" s="1772"/>
      <c r="P22" s="1133"/>
      <c r="Q22" s="1727"/>
      <c r="R22" s="1727"/>
      <c r="S22" s="1798"/>
      <c r="T22" s="1815"/>
    </row>
    <row r="23" spans="1:20" ht="15" customHeight="1">
      <c r="A23" s="1810"/>
      <c r="B23" s="1397"/>
      <c r="C23" s="1807"/>
      <c r="D23" s="995" t="s">
        <v>1025</v>
      </c>
      <c r="E23" s="521" t="s">
        <v>1020</v>
      </c>
      <c r="F23" s="1799">
        <v>1</v>
      </c>
      <c r="G23" s="1801">
        <v>1</v>
      </c>
      <c r="H23" s="1770">
        <v>1</v>
      </c>
      <c r="I23" s="1770"/>
      <c r="J23" s="1785" t="s">
        <v>405</v>
      </c>
      <c r="K23" s="1777"/>
      <c r="L23" s="1780"/>
      <c r="M23" s="1770">
        <v>1</v>
      </c>
      <c r="N23" s="1770">
        <v>1</v>
      </c>
      <c r="O23" s="1770">
        <v>1</v>
      </c>
      <c r="P23" s="1132" t="s">
        <v>336</v>
      </c>
      <c r="Q23" s="1764">
        <v>1</v>
      </c>
      <c r="R23" s="1764" t="s">
        <v>1051</v>
      </c>
      <c r="S23" s="1791" t="s">
        <v>652</v>
      </c>
      <c r="T23" s="1816"/>
    </row>
    <row r="24" spans="1:20" ht="15" customHeight="1">
      <c r="A24" s="1810"/>
      <c r="B24" s="1397"/>
      <c r="C24" s="1807"/>
      <c r="D24" s="993"/>
      <c r="E24" s="521" t="s">
        <v>1021</v>
      </c>
      <c r="F24" s="1792"/>
      <c r="G24" s="1751"/>
      <c r="H24" s="1771"/>
      <c r="I24" s="1771"/>
      <c r="J24" s="1783"/>
      <c r="K24" s="1778"/>
      <c r="L24" s="1765"/>
      <c r="M24" s="1771"/>
      <c r="N24" s="1771"/>
      <c r="O24" s="1771"/>
      <c r="P24" s="1511"/>
      <c r="Q24" s="1765"/>
      <c r="R24" s="1765"/>
      <c r="S24" s="1792"/>
      <c r="T24" s="1814"/>
    </row>
    <row r="25" spans="1:20">
      <c r="A25" s="1810"/>
      <c r="B25" s="1397"/>
      <c r="C25" s="1807"/>
      <c r="D25" s="993"/>
      <c r="E25" s="521" t="s">
        <v>1022</v>
      </c>
      <c r="F25" s="1792"/>
      <c r="G25" s="1751"/>
      <c r="H25" s="1771"/>
      <c r="I25" s="1771"/>
      <c r="J25" s="1783"/>
      <c r="K25" s="1778"/>
      <c r="L25" s="1765"/>
      <c r="M25" s="1771"/>
      <c r="N25" s="1771"/>
      <c r="O25" s="1771"/>
      <c r="P25" s="1511"/>
      <c r="Q25" s="1765"/>
      <c r="R25" s="1765"/>
      <c r="S25" s="1792"/>
      <c r="T25" s="1814"/>
    </row>
    <row r="26" spans="1:20">
      <c r="A26" s="1810"/>
      <c r="B26" s="1397"/>
      <c r="C26" s="1807"/>
      <c r="D26" s="993"/>
      <c r="E26" s="521" t="s">
        <v>1023</v>
      </c>
      <c r="F26" s="1792"/>
      <c r="G26" s="1751"/>
      <c r="H26" s="1771"/>
      <c r="I26" s="1771"/>
      <c r="J26" s="1783"/>
      <c r="K26" s="1778"/>
      <c r="L26" s="1765"/>
      <c r="M26" s="1771"/>
      <c r="N26" s="1771"/>
      <c r="O26" s="1771"/>
      <c r="P26" s="1511"/>
      <c r="Q26" s="1765"/>
      <c r="R26" s="1765"/>
      <c r="S26" s="1792"/>
      <c r="T26" s="1814"/>
    </row>
    <row r="27" spans="1:20">
      <c r="A27" s="1810"/>
      <c r="B27" s="1397"/>
      <c r="C27" s="1807"/>
      <c r="D27" s="994"/>
      <c r="E27" s="521" t="s">
        <v>1024</v>
      </c>
      <c r="F27" s="1793"/>
      <c r="G27" s="1752"/>
      <c r="H27" s="1772"/>
      <c r="I27" s="1772"/>
      <c r="J27" s="1784"/>
      <c r="K27" s="1787"/>
      <c r="L27" s="1766"/>
      <c r="M27" s="1772"/>
      <c r="N27" s="1772"/>
      <c r="O27" s="1772"/>
      <c r="P27" s="1133"/>
      <c r="Q27" s="1766"/>
      <c r="R27" s="1766"/>
      <c r="S27" s="1793"/>
      <c r="T27" s="1814"/>
    </row>
    <row r="28" spans="1:20" ht="15" customHeight="1">
      <c r="A28" s="1810"/>
      <c r="B28" s="1397"/>
      <c r="C28" s="1807"/>
      <c r="D28" s="995" t="s">
        <v>649</v>
      </c>
      <c r="E28" s="521" t="s">
        <v>650</v>
      </c>
      <c r="F28" s="1799">
        <v>0.5</v>
      </c>
      <c r="G28" s="1801">
        <v>0.8</v>
      </c>
      <c r="H28" s="1736">
        <v>1</v>
      </c>
      <c r="I28" s="1802"/>
      <c r="J28" s="1785" t="s">
        <v>653</v>
      </c>
      <c r="K28" s="1777">
        <v>0</v>
      </c>
      <c r="L28" s="1803"/>
      <c r="M28" s="1804">
        <v>0.5</v>
      </c>
      <c r="N28" s="1804">
        <v>1</v>
      </c>
      <c r="O28" s="1804">
        <v>1</v>
      </c>
      <c r="P28" s="1132" t="str">
        <f>IF(O28&lt;=V$17,"T",IF(O28&lt;$X$17,"R",IF(O28&gt;=$X$17,"P")))</f>
        <v>P</v>
      </c>
      <c r="Q28" s="1764">
        <v>1</v>
      </c>
      <c r="R28" s="1764" t="s">
        <v>84</v>
      </c>
      <c r="S28" s="1791" t="s">
        <v>1059</v>
      </c>
      <c r="T28" s="1814"/>
    </row>
    <row r="29" spans="1:20">
      <c r="A29" s="1810"/>
      <c r="B29" s="1397"/>
      <c r="C29" s="1807"/>
      <c r="D29" s="993"/>
      <c r="E29" s="521" t="s">
        <v>1036</v>
      </c>
      <c r="F29" s="1792"/>
      <c r="G29" s="1751"/>
      <c r="H29" s="1726"/>
      <c r="I29" s="1726"/>
      <c r="J29" s="1783"/>
      <c r="K29" s="1778"/>
      <c r="L29" s="1803"/>
      <c r="M29" s="1804"/>
      <c r="N29" s="1804"/>
      <c r="O29" s="1804"/>
      <c r="P29" s="1511"/>
      <c r="Q29" s="1765"/>
      <c r="R29" s="1765"/>
      <c r="S29" s="1792"/>
      <c r="T29" s="1814"/>
    </row>
    <row r="30" spans="1:20">
      <c r="A30" s="1810"/>
      <c r="B30" s="1397"/>
      <c r="C30" s="1807"/>
      <c r="D30" s="993"/>
      <c r="E30" s="521" t="s">
        <v>1037</v>
      </c>
      <c r="F30" s="1792"/>
      <c r="G30" s="1751"/>
      <c r="H30" s="1726"/>
      <c r="I30" s="1726"/>
      <c r="J30" s="1783"/>
      <c r="K30" s="1778"/>
      <c r="L30" s="1803"/>
      <c r="M30" s="1804"/>
      <c r="N30" s="1804"/>
      <c r="O30" s="1804"/>
      <c r="P30" s="1511"/>
      <c r="Q30" s="1765"/>
      <c r="R30" s="1765"/>
      <c r="S30" s="1792"/>
      <c r="T30" s="1814"/>
    </row>
    <row r="31" spans="1:20">
      <c r="A31" s="1810"/>
      <c r="B31" s="1397"/>
      <c r="C31" s="1807"/>
      <c r="D31" s="994"/>
      <c r="E31" s="521" t="s">
        <v>651</v>
      </c>
      <c r="F31" s="1793"/>
      <c r="G31" s="1752"/>
      <c r="H31" s="1727"/>
      <c r="I31" s="1727"/>
      <c r="J31" s="1784"/>
      <c r="K31" s="1787"/>
      <c r="L31" s="1803"/>
      <c r="M31" s="1804"/>
      <c r="N31" s="1804"/>
      <c r="O31" s="1804"/>
      <c r="P31" s="1133"/>
      <c r="Q31" s="1766"/>
      <c r="R31" s="1766"/>
      <c r="S31" s="1793"/>
      <c r="T31" s="1814"/>
    </row>
    <row r="32" spans="1:20" ht="15" customHeight="1">
      <c r="A32" s="1810"/>
      <c r="B32" s="1397"/>
      <c r="C32" s="1807"/>
      <c r="D32" s="995" t="s">
        <v>1041</v>
      </c>
      <c r="E32" s="521" t="s">
        <v>1038</v>
      </c>
      <c r="F32" s="1799">
        <v>1</v>
      </c>
      <c r="G32" s="1736">
        <v>1</v>
      </c>
      <c r="H32" s="1736">
        <v>1</v>
      </c>
      <c r="I32" s="1780"/>
      <c r="J32" s="1774" t="s">
        <v>653</v>
      </c>
      <c r="K32" s="1777">
        <v>0</v>
      </c>
      <c r="L32" s="1780"/>
      <c r="M32" s="1767">
        <v>1</v>
      </c>
      <c r="N32" s="1767">
        <v>1</v>
      </c>
      <c r="O32" s="1767">
        <v>1</v>
      </c>
      <c r="P32" s="1132" t="str">
        <f>IF(O32&lt;=V$17,"T",IF(O32&lt;$X$17,"R",IF(O32&gt;=$X$17,"P")))</f>
        <v>P</v>
      </c>
      <c r="Q32" s="1764">
        <v>1</v>
      </c>
      <c r="R32" s="1764" t="s">
        <v>1051</v>
      </c>
      <c r="S32" s="1794" t="s">
        <v>1060</v>
      </c>
      <c r="T32" s="1814"/>
    </row>
    <row r="33" spans="1:20" ht="15" customHeight="1">
      <c r="A33" s="1810"/>
      <c r="B33" s="1397"/>
      <c r="C33" s="1807"/>
      <c r="D33" s="993"/>
      <c r="E33" s="521" t="s">
        <v>1039</v>
      </c>
      <c r="F33" s="1792"/>
      <c r="G33" s="1726"/>
      <c r="H33" s="1726"/>
      <c r="I33" s="1765"/>
      <c r="J33" s="1775"/>
      <c r="K33" s="1778"/>
      <c r="L33" s="1765"/>
      <c r="M33" s="1768"/>
      <c r="N33" s="1768"/>
      <c r="O33" s="1768"/>
      <c r="P33" s="1511"/>
      <c r="Q33" s="1765"/>
      <c r="R33" s="1765"/>
      <c r="S33" s="1795"/>
      <c r="T33" s="1814"/>
    </row>
    <row r="34" spans="1:20" ht="15" customHeight="1">
      <c r="A34" s="1810"/>
      <c r="B34" s="1397"/>
      <c r="C34" s="1807"/>
      <c r="D34" s="993"/>
      <c r="E34" s="521" t="s">
        <v>647</v>
      </c>
      <c r="F34" s="1792"/>
      <c r="G34" s="1726"/>
      <c r="H34" s="1726"/>
      <c r="I34" s="1765"/>
      <c r="J34" s="1775"/>
      <c r="K34" s="1778"/>
      <c r="L34" s="1765"/>
      <c r="M34" s="1768"/>
      <c r="N34" s="1768"/>
      <c r="O34" s="1768"/>
      <c r="P34" s="1511"/>
      <c r="Q34" s="1765"/>
      <c r="R34" s="1765"/>
      <c r="S34" s="1795"/>
      <c r="T34" s="1814"/>
    </row>
    <row r="35" spans="1:20" ht="15" customHeight="1">
      <c r="A35" s="1810"/>
      <c r="B35" s="1397"/>
      <c r="C35" s="1807"/>
      <c r="D35" s="993"/>
      <c r="E35" s="521" t="s">
        <v>648</v>
      </c>
      <c r="F35" s="1792"/>
      <c r="G35" s="1726"/>
      <c r="H35" s="1726"/>
      <c r="I35" s="1765"/>
      <c r="J35" s="1775"/>
      <c r="K35" s="1778"/>
      <c r="L35" s="1765"/>
      <c r="M35" s="1768"/>
      <c r="N35" s="1768"/>
      <c r="O35" s="1768"/>
      <c r="P35" s="1511"/>
      <c r="Q35" s="1765"/>
      <c r="R35" s="1765"/>
      <c r="S35" s="1795"/>
      <c r="T35" s="1814"/>
    </row>
    <row r="36" spans="1:20" ht="15.75" thickBot="1">
      <c r="A36" s="1811"/>
      <c r="B36" s="1398"/>
      <c r="C36" s="1808"/>
      <c r="D36" s="1805"/>
      <c r="E36" s="522" t="s">
        <v>1062</v>
      </c>
      <c r="F36" s="1800"/>
      <c r="G36" s="1763"/>
      <c r="H36" s="1763"/>
      <c r="I36" s="1781"/>
      <c r="J36" s="1776"/>
      <c r="K36" s="1779"/>
      <c r="L36" s="1781"/>
      <c r="M36" s="1769"/>
      <c r="N36" s="1769"/>
      <c r="O36" s="1769"/>
      <c r="P36" s="1512"/>
      <c r="Q36" s="1781"/>
      <c r="R36" s="1781"/>
      <c r="S36" s="1796"/>
      <c r="T36" s="1817"/>
    </row>
    <row r="37" spans="1:20" ht="18.75">
      <c r="A37" s="180"/>
      <c r="B37" s="181" t="s">
        <v>24</v>
      </c>
      <c r="C37" s="182"/>
      <c r="D37" s="182"/>
      <c r="E37" s="182"/>
      <c r="F37" s="182"/>
      <c r="G37" s="182"/>
      <c r="H37" s="182"/>
      <c r="I37" s="182"/>
      <c r="J37" s="182"/>
      <c r="K37" s="182"/>
      <c r="L37" s="182"/>
      <c r="M37" s="182"/>
      <c r="N37" s="183"/>
      <c r="O37" s="183"/>
      <c r="P37" s="183"/>
      <c r="Q37" s="182"/>
      <c r="R37" s="182"/>
      <c r="S37" s="182"/>
      <c r="T37" s="184"/>
    </row>
    <row r="38" spans="1:20">
      <c r="A38" s="185"/>
      <c r="B38" s="186"/>
      <c r="C38" s="186"/>
      <c r="D38" s="186"/>
      <c r="E38" s="186"/>
      <c r="F38" s="186"/>
      <c r="G38" s="186"/>
      <c r="H38" s="186"/>
      <c r="I38" s="186"/>
      <c r="J38" s="186"/>
      <c r="K38" s="186"/>
      <c r="L38" s="186"/>
      <c r="M38" s="186"/>
      <c r="N38" s="187"/>
      <c r="O38" s="187"/>
      <c r="P38" s="187"/>
      <c r="Q38" s="186"/>
      <c r="R38" s="186"/>
      <c r="S38" s="186"/>
      <c r="T38" s="188"/>
    </row>
    <row r="39" spans="1:20">
      <c r="A39" s="185"/>
      <c r="B39" s="186"/>
      <c r="C39" s="186"/>
      <c r="D39" s="186"/>
      <c r="E39" s="186"/>
      <c r="F39" s="186"/>
      <c r="G39" s="186"/>
      <c r="H39" s="186"/>
      <c r="I39" s="186"/>
      <c r="J39" s="186"/>
      <c r="K39" s="186"/>
      <c r="L39" s="186"/>
      <c r="M39" s="186"/>
      <c r="N39" s="187"/>
      <c r="O39" s="187"/>
      <c r="P39" s="187"/>
      <c r="Q39" s="186"/>
      <c r="R39" s="186"/>
      <c r="S39" s="186"/>
      <c r="T39" s="188"/>
    </row>
    <row r="40" spans="1:20">
      <c r="A40" s="189"/>
      <c r="B40" s="190"/>
      <c r="C40" s="190"/>
      <c r="D40" s="190"/>
      <c r="E40" s="190"/>
      <c r="F40" s="190"/>
      <c r="G40" s="190"/>
      <c r="H40" s="190"/>
      <c r="I40" s="190"/>
      <c r="J40" s="190"/>
      <c r="K40" s="190"/>
      <c r="L40" s="190"/>
      <c r="M40" s="190"/>
      <c r="N40" s="187"/>
      <c r="O40" s="187"/>
      <c r="P40" s="187"/>
      <c r="Q40" s="190"/>
      <c r="R40" s="190"/>
      <c r="S40" s="190"/>
      <c r="T40" s="191"/>
    </row>
    <row r="41" spans="1:20">
      <c r="A41" s="192"/>
      <c r="B41" s="192"/>
      <c r="C41" s="192"/>
      <c r="D41" s="192"/>
      <c r="E41" s="192"/>
      <c r="F41" s="192"/>
      <c r="G41" s="192"/>
      <c r="H41" s="192"/>
      <c r="I41" s="192"/>
      <c r="J41" s="192"/>
      <c r="K41" s="192"/>
      <c r="L41" s="192"/>
      <c r="M41" s="192"/>
      <c r="N41" s="192"/>
      <c r="O41" s="192"/>
      <c r="P41" s="192"/>
      <c r="Q41" s="192"/>
      <c r="R41" s="192"/>
      <c r="S41" s="192"/>
      <c r="T41" s="192"/>
    </row>
  </sheetData>
  <mergeCells count="98">
    <mergeCell ref="T23:T27"/>
    <mergeCell ref="T28:T31"/>
    <mergeCell ref="T32:T36"/>
    <mergeCell ref="A6:E6"/>
    <mergeCell ref="F6:M6"/>
    <mergeCell ref="A7:E7"/>
    <mergeCell ref="F7:M7"/>
    <mergeCell ref="A8:E8"/>
    <mergeCell ref="F8:M8"/>
    <mergeCell ref="F14:I14"/>
    <mergeCell ref="J14:J15"/>
    <mergeCell ref="K14:K15"/>
    <mergeCell ref="L14:L15"/>
    <mergeCell ref="M14:M15"/>
    <mergeCell ref="N14:P14"/>
    <mergeCell ref="A9:E9"/>
    <mergeCell ref="A2:E4"/>
    <mergeCell ref="F2:M2"/>
    <mergeCell ref="N2:T2"/>
    <mergeCell ref="F3:M4"/>
    <mergeCell ref="N3:T3"/>
    <mergeCell ref="N4:T4"/>
    <mergeCell ref="F9:M9"/>
    <mergeCell ref="A11:T11"/>
    <mergeCell ref="A13:L13"/>
    <mergeCell ref="M13:T13"/>
    <mergeCell ref="A14:A15"/>
    <mergeCell ref="B14:B15"/>
    <mergeCell ref="C14:C15"/>
    <mergeCell ref="D14:D15"/>
    <mergeCell ref="E14:E15"/>
    <mergeCell ref="S17:S22"/>
    <mergeCell ref="Q14:Q15"/>
    <mergeCell ref="R14:R15"/>
    <mergeCell ref="T14:T15"/>
    <mergeCell ref="N17:N22"/>
    <mergeCell ref="O17:O22"/>
    <mergeCell ref="P17:P22"/>
    <mergeCell ref="Q17:Q22"/>
    <mergeCell ref="T17:T22"/>
    <mergeCell ref="D32:D36"/>
    <mergeCell ref="B17:B36"/>
    <mergeCell ref="C17:C36"/>
    <mergeCell ref="A17:A36"/>
    <mergeCell ref="I32:I36"/>
    <mergeCell ref="G23:G27"/>
    <mergeCell ref="H23:H27"/>
    <mergeCell ref="I23:I27"/>
    <mergeCell ref="S28:S31"/>
    <mergeCell ref="D17:D22"/>
    <mergeCell ref="D23:D27"/>
    <mergeCell ref="D28:D31"/>
    <mergeCell ref="G17:G22"/>
    <mergeCell ref="H17:H22"/>
    <mergeCell ref="I17:I22"/>
    <mergeCell ref="R17:R22"/>
    <mergeCell ref="M28:M31"/>
    <mergeCell ref="N28:N31"/>
    <mergeCell ref="O28:O31"/>
    <mergeCell ref="P28:P31"/>
    <mergeCell ref="Q28:Q31"/>
    <mergeCell ref="R28:R31"/>
    <mergeCell ref="J28:J31"/>
    <mergeCell ref="K28:K31"/>
    <mergeCell ref="R23:R27"/>
    <mergeCell ref="S23:S27"/>
    <mergeCell ref="R32:R36"/>
    <mergeCell ref="S32:S36"/>
    <mergeCell ref="F17:F22"/>
    <mergeCell ref="F23:F27"/>
    <mergeCell ref="F28:F31"/>
    <mergeCell ref="F32:F36"/>
    <mergeCell ref="G28:G31"/>
    <mergeCell ref="H28:H31"/>
    <mergeCell ref="I28:I31"/>
    <mergeCell ref="G32:G36"/>
    <mergeCell ref="H32:H36"/>
    <mergeCell ref="L28:L31"/>
    <mergeCell ref="P32:P36"/>
    <mergeCell ref="Q32:Q36"/>
    <mergeCell ref="M17:M22"/>
    <mergeCell ref="M23:M27"/>
    <mergeCell ref="J32:J36"/>
    <mergeCell ref="K32:K36"/>
    <mergeCell ref="L32:L36"/>
    <mergeCell ref="M32:M36"/>
    <mergeCell ref="J17:J22"/>
    <mergeCell ref="J23:J27"/>
    <mergeCell ref="K17:K22"/>
    <mergeCell ref="K23:K27"/>
    <mergeCell ref="L17:L22"/>
    <mergeCell ref="L23:L27"/>
    <mergeCell ref="Q23:Q27"/>
    <mergeCell ref="N32:N36"/>
    <mergeCell ref="O32:O36"/>
    <mergeCell ref="N23:N27"/>
    <mergeCell ref="O23:O27"/>
    <mergeCell ref="P23:P27"/>
  </mergeCells>
  <conditionalFormatting sqref="P17 P23 P28 P32">
    <cfRule type="containsText" dxfId="75" priority="1" stopIfTrue="1" operator="containsText" text="P">
      <formula>NOT(ISERROR(SEARCH("P",P17)))</formula>
    </cfRule>
    <cfRule type="containsText" dxfId="74" priority="2" stopIfTrue="1" operator="containsText" text="R">
      <formula>NOT(ISERROR(SEARCH("R",P17)))</formula>
    </cfRule>
    <cfRule type="containsText" dxfId="73" priority="3" operator="containsText" text="T">
      <formula>NOT(ISERROR(SEARCH("T",P17)))</formula>
    </cfRule>
  </conditionalFormatting>
  <conditionalFormatting sqref="P23 P17 P28 P32">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7ADC6-F889-4158-A270-7F2B67561B50}">
  <dimension ref="A1:T28"/>
  <sheetViews>
    <sheetView zoomScale="83" zoomScaleNormal="83" workbookViewId="0">
      <selection activeCell="D17" sqref="D17:D21"/>
    </sheetView>
  </sheetViews>
  <sheetFormatPr baseColWidth="10" defaultColWidth="39.140625" defaultRowHeight="15"/>
  <cols>
    <col min="1" max="1" width="4.28515625" style="173" customWidth="1"/>
    <col min="2" max="2" width="23.42578125" customWidth="1"/>
    <col min="3" max="3" width="24.28515625" customWidth="1"/>
    <col min="4" max="4" width="65.140625" customWidth="1"/>
    <col min="5" max="5" width="48.28515625" customWidth="1"/>
    <col min="6" max="6" width="7.140625" customWidth="1"/>
    <col min="7" max="7" width="9.28515625" customWidth="1"/>
    <col min="8" max="8" width="7.140625" customWidth="1"/>
    <col min="9" max="9" width="8" customWidth="1"/>
    <col min="10" max="10" width="43.7109375" customWidth="1"/>
    <col min="11" max="11" width="18.28515625" customWidth="1"/>
    <col min="12" max="12" width="19.85546875" customWidth="1"/>
    <col min="13" max="13" width="9.42578125" customWidth="1"/>
    <col min="14" max="14" width="16" customWidth="1"/>
    <col min="15" max="15" width="8.85546875" customWidth="1"/>
    <col min="16" max="16" width="12.7109375" customWidth="1"/>
    <col min="17" max="17" width="27.85546875" customWidth="1"/>
    <col min="18" max="18" width="19.42578125" customWidth="1"/>
    <col min="19" max="19" width="30.28515625" customWidth="1"/>
    <col min="20" max="20" width="31.28515625" customWidth="1"/>
  </cols>
  <sheetData>
    <row r="1" spans="1:20" ht="15.75" thickBot="1"/>
    <row r="2" spans="1:20" ht="15.75" thickBot="1">
      <c r="A2" s="1143"/>
      <c r="B2" s="1144"/>
      <c r="C2" s="1144"/>
      <c r="D2" s="1144"/>
      <c r="E2" s="1145"/>
      <c r="F2" s="1276" t="s">
        <v>18</v>
      </c>
      <c r="G2" s="1277"/>
      <c r="H2" s="1277"/>
      <c r="I2" s="1277"/>
      <c r="J2" s="1277"/>
      <c r="K2" s="1277"/>
      <c r="L2" s="1277"/>
      <c r="M2" s="1278"/>
      <c r="N2" s="1279" t="s">
        <v>485</v>
      </c>
      <c r="O2" s="1280"/>
      <c r="P2" s="1280"/>
      <c r="Q2" s="1280"/>
      <c r="R2" s="1280"/>
      <c r="S2" s="1280"/>
      <c r="T2" s="1281"/>
    </row>
    <row r="3" spans="1:20" ht="16.5" customHeight="1" thickBot="1">
      <c r="A3" s="1146"/>
      <c r="B3" s="1147"/>
      <c r="C3" s="1147"/>
      <c r="D3" s="1147"/>
      <c r="E3" s="1148"/>
      <c r="F3" s="1282" t="s">
        <v>17</v>
      </c>
      <c r="G3" s="1283"/>
      <c r="H3" s="1283"/>
      <c r="I3" s="1283"/>
      <c r="J3" s="1283"/>
      <c r="K3" s="1283"/>
      <c r="L3" s="1283"/>
      <c r="M3" s="1284"/>
      <c r="N3" s="1288" t="s">
        <v>23</v>
      </c>
      <c r="O3" s="1289"/>
      <c r="P3" s="1289"/>
      <c r="Q3" s="1289"/>
      <c r="R3" s="1289"/>
      <c r="S3" s="1289"/>
      <c r="T3" s="1290"/>
    </row>
    <row r="4" spans="1:20" ht="15.75" thickBot="1">
      <c r="A4" s="1149"/>
      <c r="B4" s="1150"/>
      <c r="C4" s="1150"/>
      <c r="D4" s="1150"/>
      <c r="E4" s="1151"/>
      <c r="F4" s="1285"/>
      <c r="G4" s="1286"/>
      <c r="H4" s="1286"/>
      <c r="I4" s="1286"/>
      <c r="J4" s="1286"/>
      <c r="K4" s="1286"/>
      <c r="L4" s="1286"/>
      <c r="M4" s="1287"/>
      <c r="N4" s="1291" t="s">
        <v>8</v>
      </c>
      <c r="O4" s="1292"/>
      <c r="P4" s="1292"/>
      <c r="Q4" s="1292"/>
      <c r="R4" s="1292"/>
      <c r="S4" s="1292"/>
      <c r="T4" s="1293"/>
    </row>
    <row r="5" spans="1:20" ht="15.75" thickBot="1">
      <c r="A5" s="174"/>
      <c r="B5" s="121"/>
      <c r="C5" s="121"/>
      <c r="D5" s="121"/>
      <c r="E5" s="121"/>
      <c r="F5" s="121"/>
      <c r="G5" s="121"/>
      <c r="H5" s="121"/>
      <c r="I5" s="121"/>
      <c r="J5" s="122"/>
      <c r="K5" s="122"/>
      <c r="L5" s="175"/>
      <c r="M5" s="175"/>
      <c r="N5" s="175"/>
      <c r="O5" s="175"/>
      <c r="P5" s="175"/>
      <c r="Q5" s="175"/>
      <c r="R5" s="175"/>
      <c r="S5" s="175"/>
      <c r="T5" s="175"/>
    </row>
    <row r="6" spans="1:20" ht="15.75" thickBot="1">
      <c r="A6" s="1419" t="s">
        <v>82</v>
      </c>
      <c r="B6" s="1420"/>
      <c r="C6" s="1420"/>
      <c r="D6" s="1420"/>
      <c r="E6" s="1421"/>
      <c r="F6" s="1017" t="s">
        <v>1063</v>
      </c>
      <c r="G6" s="1017"/>
      <c r="H6" s="1017"/>
      <c r="I6" s="1017"/>
      <c r="J6" s="1017"/>
      <c r="K6" s="1017"/>
      <c r="L6" s="1017"/>
      <c r="M6" s="1018"/>
      <c r="N6" s="175"/>
      <c r="O6" s="175"/>
      <c r="P6" s="175"/>
      <c r="Q6" s="175"/>
      <c r="R6" s="175"/>
      <c r="S6" s="175"/>
      <c r="T6" s="175"/>
    </row>
    <row r="7" spans="1:20">
      <c r="A7" s="1744" t="s">
        <v>25</v>
      </c>
      <c r="B7" s="1744"/>
      <c r="C7" s="1744"/>
      <c r="D7" s="1744"/>
      <c r="E7" s="1744"/>
      <c r="F7" s="1016">
        <v>2025</v>
      </c>
      <c r="G7" s="1017"/>
      <c r="H7" s="1017"/>
      <c r="I7" s="1017"/>
      <c r="J7" s="1017"/>
      <c r="K7" s="1017"/>
      <c r="L7" s="1017"/>
      <c r="M7" s="1018"/>
      <c r="N7" s="175"/>
      <c r="O7" s="175"/>
      <c r="P7" s="175"/>
      <c r="Q7" s="175"/>
      <c r="R7" s="175"/>
      <c r="S7" s="175"/>
      <c r="T7" s="175"/>
    </row>
    <row r="8" spans="1:20">
      <c r="A8" s="1171" t="s">
        <v>6</v>
      </c>
      <c r="B8" s="1171"/>
      <c r="C8" s="1171"/>
      <c r="D8" s="1171"/>
      <c r="E8" s="1171"/>
      <c r="F8" s="1016" t="s">
        <v>712</v>
      </c>
      <c r="G8" s="1017"/>
      <c r="H8" s="1017"/>
      <c r="I8" s="1017"/>
      <c r="J8" s="1017"/>
      <c r="K8" s="1017"/>
      <c r="L8" s="1017"/>
      <c r="M8" s="1018"/>
      <c r="N8" s="175"/>
      <c r="O8" s="175"/>
      <c r="P8" s="175"/>
      <c r="Q8" s="175"/>
      <c r="R8" s="175"/>
      <c r="S8" s="175"/>
      <c r="T8" s="175"/>
    </row>
    <row r="9" spans="1:20">
      <c r="A9" s="1171" t="s">
        <v>7</v>
      </c>
      <c r="B9" s="1171"/>
      <c r="C9" s="1171"/>
      <c r="D9" s="1171"/>
      <c r="E9" s="1171"/>
      <c r="F9" s="1016" t="s">
        <v>1228</v>
      </c>
      <c r="G9" s="1017"/>
      <c r="H9" s="1017"/>
      <c r="I9" s="1017"/>
      <c r="J9" s="1017"/>
      <c r="K9" s="1017"/>
      <c r="L9" s="1017"/>
      <c r="M9" s="1018"/>
      <c r="N9" s="175"/>
      <c r="O9" s="175"/>
      <c r="P9" s="175"/>
      <c r="Q9" s="175"/>
      <c r="R9" s="175"/>
      <c r="S9" s="175"/>
      <c r="T9" s="175"/>
    </row>
    <row r="10" spans="1:20" ht="15.75" thickBot="1">
      <c r="A10" s="124"/>
      <c r="B10" s="124"/>
      <c r="C10" s="124"/>
      <c r="D10" s="124"/>
      <c r="E10" s="124"/>
      <c r="F10" s="124"/>
      <c r="G10" s="124"/>
      <c r="H10" s="124"/>
      <c r="I10" s="124"/>
      <c r="J10" s="122"/>
      <c r="K10" s="122"/>
      <c r="L10" s="122"/>
      <c r="M10" s="122"/>
      <c r="N10" s="175"/>
      <c r="O10" s="175"/>
      <c r="P10" s="175"/>
      <c r="Q10" s="175"/>
      <c r="R10" s="175"/>
      <c r="S10" s="175"/>
      <c r="T10" s="175"/>
    </row>
    <row r="11" spans="1:20" ht="15.75" thickBot="1">
      <c r="A11" s="1268" t="s">
        <v>9</v>
      </c>
      <c r="B11" s="1269"/>
      <c r="C11" s="1269"/>
      <c r="D11" s="1269"/>
      <c r="E11" s="1269"/>
      <c r="F11" s="1269"/>
      <c r="G11" s="1269"/>
      <c r="H11" s="1269"/>
      <c r="I11" s="1269"/>
      <c r="J11" s="1269"/>
      <c r="K11" s="1269"/>
      <c r="L11" s="1269"/>
      <c r="M11" s="1269"/>
      <c r="N11" s="1269"/>
      <c r="O11" s="1269"/>
      <c r="P11" s="1269"/>
      <c r="Q11" s="1269"/>
      <c r="R11" s="1269"/>
      <c r="S11" s="1269"/>
      <c r="T11" s="1270"/>
    </row>
    <row r="12" spans="1:20" ht="15.75" thickBot="1">
      <c r="A12" s="176"/>
      <c r="B12" s="177"/>
      <c r="C12" s="177"/>
      <c r="D12" s="179"/>
      <c r="E12" s="177"/>
      <c r="F12" s="177"/>
      <c r="G12" s="177"/>
      <c r="H12" s="177"/>
      <c r="I12" s="177"/>
      <c r="J12" s="177"/>
      <c r="K12" s="177"/>
      <c r="L12" s="177"/>
      <c r="M12" s="177"/>
      <c r="N12" s="177"/>
      <c r="O12" s="177"/>
      <c r="P12" s="177"/>
      <c r="Q12" s="177"/>
      <c r="R12" s="177"/>
      <c r="S12" s="177"/>
      <c r="T12" s="178"/>
    </row>
    <row r="13" spans="1:20" ht="15.75" thickBot="1">
      <c r="A13" s="1271" t="s">
        <v>16</v>
      </c>
      <c r="B13" s="1272"/>
      <c r="C13" s="1272"/>
      <c r="D13" s="1272"/>
      <c r="E13" s="1272"/>
      <c r="F13" s="1272"/>
      <c r="G13" s="1272"/>
      <c r="H13" s="1272"/>
      <c r="I13" s="1272"/>
      <c r="J13" s="1272"/>
      <c r="K13" s="1272"/>
      <c r="L13" s="1273"/>
      <c r="M13" s="1274" t="s">
        <v>1</v>
      </c>
      <c r="N13" s="1274"/>
      <c r="O13" s="1274"/>
      <c r="P13" s="1274"/>
      <c r="Q13" s="1274"/>
      <c r="R13" s="1274"/>
      <c r="S13" s="1274"/>
      <c r="T13" s="1275"/>
    </row>
    <row r="14" spans="1:20" ht="24.75" customHeight="1" thickBot="1">
      <c r="A14" s="1167" t="s">
        <v>27</v>
      </c>
      <c r="B14" s="1297" t="s">
        <v>252</v>
      </c>
      <c r="C14" s="1297" t="s">
        <v>253</v>
      </c>
      <c r="D14" s="1742" t="s">
        <v>26</v>
      </c>
      <c r="E14" s="1169" t="s">
        <v>19</v>
      </c>
      <c r="F14" s="1184" t="s">
        <v>11</v>
      </c>
      <c r="G14" s="1185"/>
      <c r="H14" s="1185"/>
      <c r="I14" s="1186"/>
      <c r="J14" s="1187" t="s">
        <v>20</v>
      </c>
      <c r="K14" s="1187" t="s">
        <v>21</v>
      </c>
      <c r="L14" s="1187" t="s">
        <v>2</v>
      </c>
      <c r="M14" s="1191" t="s">
        <v>22</v>
      </c>
      <c r="N14" s="1193" t="s">
        <v>3</v>
      </c>
      <c r="O14" s="1194"/>
      <c r="P14" s="1195"/>
      <c r="Q14" s="1204" t="s">
        <v>157</v>
      </c>
      <c r="R14" s="1180" t="s">
        <v>5</v>
      </c>
      <c r="S14" s="128" t="s">
        <v>29</v>
      </c>
      <c r="T14" s="1182" t="s">
        <v>0</v>
      </c>
    </row>
    <row r="15" spans="1:20" ht="38.25" customHeight="1" thickBot="1">
      <c r="A15" s="1168"/>
      <c r="B15" s="1298"/>
      <c r="C15" s="1298"/>
      <c r="D15" s="1743"/>
      <c r="E15" s="1170"/>
      <c r="F15" s="129" t="s">
        <v>12</v>
      </c>
      <c r="G15" s="129" t="s">
        <v>13</v>
      </c>
      <c r="H15" s="129" t="s">
        <v>14</v>
      </c>
      <c r="I15" s="129" t="s">
        <v>15</v>
      </c>
      <c r="J15" s="1188"/>
      <c r="K15" s="1188"/>
      <c r="L15" s="1188"/>
      <c r="M15" s="1192"/>
      <c r="N15" s="130" t="s">
        <v>30</v>
      </c>
      <c r="O15" s="131" t="s">
        <v>28</v>
      </c>
      <c r="P15" s="132" t="s">
        <v>31</v>
      </c>
      <c r="Q15" s="1205"/>
      <c r="R15" s="1181"/>
      <c r="S15" s="133"/>
      <c r="T15" s="1183"/>
    </row>
    <row r="16" spans="1:20" ht="15.75" thickBot="1">
      <c r="A16" s="174"/>
      <c r="B16" s="121"/>
      <c r="C16" s="121"/>
      <c r="D16" s="121"/>
      <c r="E16" s="121"/>
      <c r="F16" s="121"/>
      <c r="G16" s="121"/>
      <c r="H16" s="121"/>
      <c r="I16" s="121"/>
      <c r="J16" s="121"/>
      <c r="K16" s="121"/>
      <c r="L16" s="148"/>
      <c r="M16" s="121"/>
      <c r="Q16" s="121"/>
      <c r="R16" s="121"/>
      <c r="S16" s="121"/>
      <c r="T16" s="121"/>
    </row>
    <row r="17" spans="1:20" ht="30" customHeight="1">
      <c r="A17" s="1745">
        <v>1</v>
      </c>
      <c r="B17" s="1396" t="s">
        <v>301</v>
      </c>
      <c r="C17" s="1396" t="s">
        <v>332</v>
      </c>
      <c r="D17" s="1829" t="s">
        <v>1047</v>
      </c>
      <c r="E17" s="523" t="s">
        <v>1042</v>
      </c>
      <c r="F17" s="1830">
        <v>1</v>
      </c>
      <c r="G17" s="1831">
        <v>1</v>
      </c>
      <c r="H17" s="1818">
        <v>1</v>
      </c>
      <c r="I17" s="1818"/>
      <c r="J17" s="1820" t="s">
        <v>1139</v>
      </c>
      <c r="K17" s="1822">
        <v>0</v>
      </c>
      <c r="L17" s="1704">
        <v>0</v>
      </c>
      <c r="M17" s="1818">
        <v>1</v>
      </c>
      <c r="N17" s="1818">
        <v>1</v>
      </c>
      <c r="O17" s="1818">
        <v>1</v>
      </c>
      <c r="P17" s="1093" t="str">
        <f>IF(O17&lt;=V$17,"T",IF(O17&lt;$X$17,"R",IF(O17&gt;=$X$17,"P")))</f>
        <v>P</v>
      </c>
      <c r="Q17" s="1092">
        <v>0.95</v>
      </c>
      <c r="R17" s="1092" t="s">
        <v>347</v>
      </c>
      <c r="S17" s="1826" t="s">
        <v>1061</v>
      </c>
      <c r="T17" s="1607"/>
    </row>
    <row r="18" spans="1:20">
      <c r="A18" s="1746"/>
      <c r="B18" s="1397"/>
      <c r="C18" s="1397"/>
      <c r="D18" s="1082"/>
      <c r="E18" s="521" t="s">
        <v>1043</v>
      </c>
      <c r="F18" s="1827"/>
      <c r="G18" s="1748"/>
      <c r="H18" s="1690"/>
      <c r="I18" s="1690"/>
      <c r="J18" s="1681"/>
      <c r="K18" s="1823"/>
      <c r="L18" s="1689"/>
      <c r="M18" s="1690"/>
      <c r="N18" s="1690"/>
      <c r="O18" s="1690"/>
      <c r="P18" s="1077"/>
      <c r="Q18" s="1300"/>
      <c r="R18" s="1300"/>
      <c r="S18" s="1827"/>
      <c r="T18" s="1608"/>
    </row>
    <row r="19" spans="1:20">
      <c r="A19" s="1746"/>
      <c r="B19" s="1397"/>
      <c r="C19" s="1397"/>
      <c r="D19" s="1082"/>
      <c r="E19" s="521" t="s">
        <v>1044</v>
      </c>
      <c r="F19" s="1827"/>
      <c r="G19" s="1748"/>
      <c r="H19" s="1690"/>
      <c r="I19" s="1690"/>
      <c r="J19" s="1681"/>
      <c r="K19" s="1823"/>
      <c r="L19" s="1689"/>
      <c r="M19" s="1690"/>
      <c r="N19" s="1690"/>
      <c r="O19" s="1690"/>
      <c r="P19" s="1077"/>
      <c r="Q19" s="1300"/>
      <c r="R19" s="1300"/>
      <c r="S19" s="1827"/>
      <c r="T19" s="1608"/>
    </row>
    <row r="20" spans="1:20" ht="29.25" customHeight="1">
      <c r="A20" s="1746"/>
      <c r="B20" s="1397"/>
      <c r="C20" s="1397"/>
      <c r="D20" s="1082"/>
      <c r="E20" s="521" t="s">
        <v>1045</v>
      </c>
      <c r="F20" s="1827"/>
      <c r="G20" s="1748"/>
      <c r="H20" s="1690"/>
      <c r="I20" s="1690"/>
      <c r="J20" s="1681"/>
      <c r="K20" s="1823"/>
      <c r="L20" s="1689"/>
      <c r="M20" s="1690"/>
      <c r="N20" s="1690"/>
      <c r="O20" s="1690"/>
      <c r="P20" s="1077"/>
      <c r="Q20" s="1300"/>
      <c r="R20" s="1300"/>
      <c r="S20" s="1827"/>
      <c r="T20" s="1608"/>
    </row>
    <row r="21" spans="1:20" ht="69" customHeight="1" thickBot="1">
      <c r="A21" s="1747"/>
      <c r="B21" s="1398"/>
      <c r="C21" s="1398"/>
      <c r="D21" s="1753"/>
      <c r="E21" s="522" t="s">
        <v>1046</v>
      </c>
      <c r="F21" s="1828"/>
      <c r="G21" s="1749"/>
      <c r="H21" s="1819"/>
      <c r="I21" s="1819"/>
      <c r="J21" s="1821"/>
      <c r="K21" s="1824"/>
      <c r="L21" s="1825"/>
      <c r="M21" s="1819"/>
      <c r="N21" s="1819"/>
      <c r="O21" s="1819"/>
      <c r="P21" s="1102"/>
      <c r="Q21" s="1312"/>
      <c r="R21" s="1312"/>
      <c r="S21" s="1828"/>
      <c r="T21" s="1609"/>
    </row>
    <row r="22" spans="1:20" ht="56.25" customHeight="1">
      <c r="A22" s="299"/>
      <c r="B22" s="300"/>
      <c r="C22" s="300"/>
      <c r="D22" s="301"/>
      <c r="E22" s="302"/>
      <c r="F22" s="303"/>
      <c r="G22" s="304"/>
      <c r="H22" s="248"/>
      <c r="I22" s="248"/>
      <c r="J22" s="305"/>
      <c r="K22" s="306"/>
      <c r="L22" s="307"/>
      <c r="M22" s="248"/>
      <c r="N22" s="248"/>
      <c r="O22" s="248"/>
      <c r="P22" s="308"/>
      <c r="Q22" s="299"/>
      <c r="R22" s="299"/>
      <c r="S22" s="303"/>
      <c r="T22" s="300"/>
    </row>
    <row r="23" spans="1:20" ht="56.25" customHeight="1">
      <c r="A23" s="299"/>
      <c r="B23" s="300"/>
      <c r="C23" s="300"/>
      <c r="D23" s="301"/>
      <c r="E23" s="302"/>
      <c r="F23" s="303"/>
      <c r="G23" s="304"/>
      <c r="H23" s="248"/>
      <c r="I23" s="248"/>
      <c r="J23" s="305"/>
      <c r="K23" s="306"/>
      <c r="L23" s="307"/>
      <c r="M23" s="248"/>
      <c r="N23" s="248"/>
      <c r="O23" s="248"/>
      <c r="P23" s="308"/>
      <c r="Q23" s="299"/>
      <c r="R23" s="299"/>
      <c r="S23" s="303"/>
      <c r="T23" s="300"/>
    </row>
    <row r="24" spans="1:20" ht="18.75">
      <c r="A24" s="180"/>
      <c r="B24" s="181" t="s">
        <v>24</v>
      </c>
      <c r="C24" s="182"/>
      <c r="D24" s="182"/>
      <c r="E24" s="182"/>
      <c r="F24" s="182"/>
      <c r="G24" s="182"/>
      <c r="H24" s="182"/>
      <c r="I24" s="182"/>
      <c r="J24" s="182"/>
      <c r="K24" s="182"/>
      <c r="L24" s="182"/>
      <c r="M24" s="182"/>
      <c r="N24" s="183"/>
      <c r="O24" s="183"/>
      <c r="P24" s="183"/>
      <c r="Q24" s="182"/>
      <c r="R24" s="182"/>
      <c r="S24" s="182"/>
      <c r="T24" s="184"/>
    </row>
    <row r="25" spans="1:20">
      <c r="A25" s="185"/>
      <c r="B25" s="186"/>
      <c r="C25" s="186"/>
      <c r="D25" s="186"/>
      <c r="E25" s="186"/>
      <c r="F25" s="186"/>
      <c r="G25" s="186"/>
      <c r="H25" s="186"/>
      <c r="I25" s="186"/>
      <c r="J25" s="186"/>
      <c r="K25" s="186"/>
      <c r="L25" s="186"/>
      <c r="M25" s="186"/>
      <c r="N25" s="187"/>
      <c r="O25" s="187"/>
      <c r="P25" s="187"/>
      <c r="Q25" s="186"/>
      <c r="R25" s="186"/>
      <c r="S25" s="186"/>
      <c r="T25" s="188"/>
    </row>
    <row r="26" spans="1:20">
      <c r="A26" s="185"/>
      <c r="B26" s="186"/>
      <c r="C26" s="186"/>
      <c r="D26" s="186"/>
      <c r="E26" s="186"/>
      <c r="F26" s="186"/>
      <c r="G26" s="186"/>
      <c r="H26" s="186"/>
      <c r="I26" s="186"/>
      <c r="J26" s="186"/>
      <c r="K26" s="186"/>
      <c r="L26" s="186"/>
      <c r="M26" s="186"/>
      <c r="N26" s="187"/>
      <c r="O26" s="187"/>
      <c r="P26" s="187"/>
      <c r="Q26" s="186"/>
      <c r="R26" s="186"/>
      <c r="S26" s="186"/>
      <c r="T26" s="188"/>
    </row>
    <row r="27" spans="1:20">
      <c r="A27" s="189"/>
      <c r="B27" s="190"/>
      <c r="C27" s="190"/>
      <c r="D27" s="190"/>
      <c r="E27" s="190"/>
      <c r="F27" s="190"/>
      <c r="G27" s="190"/>
      <c r="H27" s="190"/>
      <c r="I27" s="190"/>
      <c r="J27" s="190"/>
      <c r="K27" s="190"/>
      <c r="L27" s="190"/>
      <c r="M27" s="190"/>
      <c r="N27" s="187"/>
      <c r="O27" s="187"/>
      <c r="P27" s="187"/>
      <c r="Q27" s="190"/>
      <c r="R27" s="190"/>
      <c r="S27" s="190"/>
      <c r="T27" s="191"/>
    </row>
    <row r="28" spans="1:20">
      <c r="A28" s="192"/>
      <c r="B28" s="192"/>
      <c r="C28" s="192"/>
      <c r="D28" s="192"/>
      <c r="E28" s="192"/>
      <c r="F28" s="192"/>
      <c r="G28" s="192"/>
      <c r="H28" s="192"/>
      <c r="I28" s="192"/>
      <c r="J28" s="192"/>
      <c r="K28" s="192"/>
      <c r="L28" s="192"/>
      <c r="M28" s="192"/>
      <c r="N28" s="192"/>
      <c r="O28" s="192"/>
      <c r="P28" s="192"/>
      <c r="Q28" s="192"/>
      <c r="R28" s="192"/>
      <c r="S28" s="192"/>
      <c r="T28" s="192"/>
    </row>
  </sheetData>
  <mergeCells count="50">
    <mergeCell ref="A2:E4"/>
    <mergeCell ref="F2:M2"/>
    <mergeCell ref="N2:T2"/>
    <mergeCell ref="F3:M4"/>
    <mergeCell ref="N3:T3"/>
    <mergeCell ref="N4:T4"/>
    <mergeCell ref="A6:E6"/>
    <mergeCell ref="F6:M6"/>
    <mergeCell ref="A7:E7"/>
    <mergeCell ref="F7:M7"/>
    <mergeCell ref="A8:E8"/>
    <mergeCell ref="F8:M8"/>
    <mergeCell ref="A14:A15"/>
    <mergeCell ref="B14:B15"/>
    <mergeCell ref="C14:C15"/>
    <mergeCell ref="D14:D15"/>
    <mergeCell ref="E14:E15"/>
    <mergeCell ref="A9:E9"/>
    <mergeCell ref="F9:M9"/>
    <mergeCell ref="A11:T11"/>
    <mergeCell ref="A13:L13"/>
    <mergeCell ref="M13:T13"/>
    <mergeCell ref="Q14:Q15"/>
    <mergeCell ref="R14:R15"/>
    <mergeCell ref="T14:T15"/>
    <mergeCell ref="A17:A21"/>
    <mergeCell ref="B17:B21"/>
    <mergeCell ref="C17:C21"/>
    <mergeCell ref="D17:D21"/>
    <mergeCell ref="F17:F21"/>
    <mergeCell ref="G17:G21"/>
    <mergeCell ref="H17:H21"/>
    <mergeCell ref="F14:I14"/>
    <mergeCell ref="J14:J15"/>
    <mergeCell ref="K14:K15"/>
    <mergeCell ref="L14:L15"/>
    <mergeCell ref="M14:M15"/>
    <mergeCell ref="N14:P14"/>
    <mergeCell ref="T17:T21"/>
    <mergeCell ref="I17:I21"/>
    <mergeCell ref="J17:J21"/>
    <mergeCell ref="K17:K21"/>
    <mergeCell ref="L17:L21"/>
    <mergeCell ref="M17:M21"/>
    <mergeCell ref="N17:N21"/>
    <mergeCell ref="O17:O21"/>
    <mergeCell ref="P17:P21"/>
    <mergeCell ref="Q17:Q21"/>
    <mergeCell ref="R17:R21"/>
    <mergeCell ref="S17:S21"/>
  </mergeCells>
  <conditionalFormatting sqref="P17">
    <cfRule type="containsText" dxfId="72" priority="1" stopIfTrue="1" operator="containsText" text="P">
      <formula>NOT(ISERROR(SEARCH("P",P17)))</formula>
    </cfRule>
    <cfRule type="containsText" dxfId="71" priority="2" stopIfTrue="1" operator="containsText" text="R">
      <formula>NOT(ISERROR(SEARCH("R",P17)))</formula>
    </cfRule>
    <cfRule type="containsText" dxfId="70" priority="3" operator="containsText" text="T">
      <formula>NOT(ISERROR(SEARCH("T",P17)))</formula>
    </cfRule>
    <cfRule type="iconSet" priority="449">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Y76"/>
  <sheetViews>
    <sheetView showGridLines="0" topLeftCell="F41" zoomScale="85" zoomScaleNormal="85" workbookViewId="0">
      <selection activeCell="Q19" sqref="Q19:Q23"/>
    </sheetView>
  </sheetViews>
  <sheetFormatPr baseColWidth="10" defaultColWidth="11.42578125" defaultRowHeight="13.5"/>
  <cols>
    <col min="1" max="1" width="3.85546875" style="2" customWidth="1"/>
    <col min="2" max="2" width="5.85546875" style="158" customWidth="1"/>
    <col min="3" max="3" width="31.5703125" style="2" customWidth="1"/>
    <col min="4" max="4" width="39.7109375" style="2" customWidth="1"/>
    <col min="5" max="5" width="70.42578125" style="2" customWidth="1"/>
    <col min="6" max="6" width="59" style="2" customWidth="1"/>
    <col min="7" max="7" width="8.5703125" style="2" customWidth="1"/>
    <col min="8" max="8" width="9.140625" style="2" customWidth="1"/>
    <col min="9" max="9" width="7.7109375" style="2" customWidth="1"/>
    <col min="10" max="10" width="9.140625" style="2" customWidth="1"/>
    <col min="11" max="11" width="65.28515625" style="2" customWidth="1"/>
    <col min="12" max="12" width="21.42578125" style="2" customWidth="1"/>
    <col min="13" max="13" width="22.85546875" style="2" customWidth="1"/>
    <col min="14" max="15" width="22" style="2" customWidth="1"/>
    <col min="16" max="17" width="22" style="3" customWidth="1"/>
    <col min="18" max="18" width="24" style="2" customWidth="1"/>
    <col min="19" max="19" width="20.85546875" style="2" customWidth="1"/>
    <col min="20" max="21" width="29.140625" style="2" customWidth="1"/>
    <col min="22" max="16384" width="11.42578125" style="2"/>
  </cols>
  <sheetData>
    <row r="3" spans="2:25" ht="14.25" thickBot="1"/>
    <row r="4" spans="2:25" ht="32.25" customHeight="1" thickBot="1">
      <c r="B4" s="1060"/>
      <c r="C4" s="1061"/>
      <c r="D4" s="1061"/>
      <c r="E4" s="1061"/>
      <c r="F4" s="1062"/>
      <c r="G4" s="1069" t="s">
        <v>18</v>
      </c>
      <c r="H4" s="1070"/>
      <c r="I4" s="1070"/>
      <c r="J4" s="1070"/>
      <c r="K4" s="1070"/>
      <c r="L4" s="1070"/>
      <c r="M4" s="1070"/>
      <c r="N4" s="1071"/>
      <c r="O4" s="1042" t="s">
        <v>485</v>
      </c>
      <c r="P4" s="1043"/>
      <c r="Q4" s="1043"/>
      <c r="R4" s="1043"/>
      <c r="S4" s="1043"/>
      <c r="T4" s="1043"/>
      <c r="U4" s="1044"/>
    </row>
    <row r="5" spans="2:25" ht="33" customHeight="1" thickBot="1">
      <c r="B5" s="1063"/>
      <c r="C5" s="1064"/>
      <c r="D5" s="1064"/>
      <c r="E5" s="1064"/>
      <c r="F5" s="1065"/>
      <c r="G5" s="1045" t="s">
        <v>17</v>
      </c>
      <c r="H5" s="1046"/>
      <c r="I5" s="1046"/>
      <c r="J5" s="1046"/>
      <c r="K5" s="1046"/>
      <c r="L5" s="1046"/>
      <c r="M5" s="1046"/>
      <c r="N5" s="1047"/>
      <c r="O5" s="1051" t="s">
        <v>23</v>
      </c>
      <c r="P5" s="1052"/>
      <c r="Q5" s="1052"/>
      <c r="R5" s="1052"/>
      <c r="S5" s="1052"/>
      <c r="T5" s="1052"/>
      <c r="U5" s="1053"/>
    </row>
    <row r="6" spans="2:25" ht="31.5" customHeight="1" thickBot="1">
      <c r="B6" s="1066"/>
      <c r="C6" s="1067"/>
      <c r="D6" s="1067"/>
      <c r="E6" s="1067"/>
      <c r="F6" s="1068"/>
      <c r="G6" s="1048"/>
      <c r="H6" s="1049"/>
      <c r="I6" s="1049"/>
      <c r="J6" s="1049"/>
      <c r="K6" s="1049"/>
      <c r="L6" s="1049"/>
      <c r="M6" s="1049"/>
      <c r="N6" s="1050"/>
      <c r="O6" s="1054" t="s">
        <v>8</v>
      </c>
      <c r="P6" s="1055"/>
      <c r="Q6" s="1055"/>
      <c r="R6" s="1055"/>
      <c r="S6" s="1055"/>
      <c r="T6" s="1055"/>
      <c r="U6" s="1056"/>
    </row>
    <row r="7" spans="2:25" ht="18" customHeight="1">
      <c r="K7" s="3"/>
      <c r="L7" s="3"/>
      <c r="M7" s="4"/>
      <c r="N7" s="4"/>
      <c r="O7" s="4"/>
      <c r="P7" s="168"/>
      <c r="Q7" s="168"/>
      <c r="R7" s="4"/>
      <c r="S7" s="4"/>
      <c r="T7" s="4"/>
      <c r="U7" s="4"/>
    </row>
    <row r="8" spans="2:25" ht="21.95" customHeight="1">
      <c r="B8" s="1015" t="s">
        <v>10</v>
      </c>
      <c r="C8" s="1015"/>
      <c r="D8" s="1015"/>
      <c r="E8" s="1015"/>
      <c r="F8" s="1015"/>
      <c r="G8" s="1057" t="s">
        <v>64</v>
      </c>
      <c r="H8" s="1058"/>
      <c r="I8" s="1058"/>
      <c r="J8" s="1058"/>
      <c r="K8" s="1058"/>
      <c r="L8" s="1058"/>
      <c r="M8" s="1058"/>
      <c r="N8" s="1059"/>
      <c r="O8" s="4"/>
      <c r="P8" s="168"/>
      <c r="Q8" s="168"/>
      <c r="R8" s="4"/>
      <c r="S8" s="4"/>
      <c r="T8" s="4"/>
      <c r="U8" s="4"/>
    </row>
    <row r="9" spans="2:25" ht="21.95" customHeight="1">
      <c r="B9" s="1015" t="s">
        <v>25</v>
      </c>
      <c r="C9" s="1015"/>
      <c r="D9" s="1015"/>
      <c r="E9" s="1015"/>
      <c r="F9" s="1015"/>
      <c r="G9" s="1016">
        <v>2025</v>
      </c>
      <c r="H9" s="1017"/>
      <c r="I9" s="1017"/>
      <c r="J9" s="1017"/>
      <c r="K9" s="1017"/>
      <c r="L9" s="1017"/>
      <c r="M9" s="1017"/>
      <c r="N9" s="1018"/>
      <c r="O9" s="4"/>
      <c r="P9" s="168"/>
      <c r="Q9" s="168"/>
      <c r="R9" s="4"/>
      <c r="S9" s="4"/>
      <c r="T9" s="4"/>
      <c r="U9" s="4"/>
    </row>
    <row r="10" spans="2:25" ht="21.95" customHeight="1">
      <c r="B10" s="1015" t="s">
        <v>6</v>
      </c>
      <c r="C10" s="1015"/>
      <c r="D10" s="1015"/>
      <c r="E10" s="1015"/>
      <c r="F10" s="1015"/>
      <c r="G10" s="1016" t="s">
        <v>712</v>
      </c>
      <c r="H10" s="1017"/>
      <c r="I10" s="1017"/>
      <c r="J10" s="1017"/>
      <c r="K10" s="1017"/>
      <c r="L10" s="1017"/>
      <c r="M10" s="1017"/>
      <c r="N10" s="1018"/>
      <c r="O10" s="4"/>
      <c r="P10" s="168"/>
      <c r="Q10" s="168"/>
      <c r="R10" s="4"/>
      <c r="S10" s="4"/>
      <c r="T10" s="4"/>
      <c r="U10" s="4"/>
    </row>
    <row r="11" spans="2:25" ht="21.95" customHeight="1">
      <c r="B11" s="1015" t="s">
        <v>7</v>
      </c>
      <c r="C11" s="1015"/>
      <c r="D11" s="1015"/>
      <c r="E11" s="1015"/>
      <c r="F11" s="1015"/>
      <c r="G11" s="1016" t="s">
        <v>1130</v>
      </c>
      <c r="H11" s="1017"/>
      <c r="I11" s="1017"/>
      <c r="J11" s="1017"/>
      <c r="K11" s="1017"/>
      <c r="L11" s="1017"/>
      <c r="M11" s="1017"/>
      <c r="N11" s="1018"/>
      <c r="O11" s="4"/>
      <c r="P11" s="168"/>
      <c r="Q11" s="168"/>
      <c r="R11" s="4"/>
      <c r="S11" s="4"/>
      <c r="T11" s="4"/>
      <c r="U11" s="4"/>
    </row>
    <row r="12" spans="2:25" ht="10.5" customHeight="1" thickBot="1">
      <c r="B12" s="159"/>
      <c r="C12" s="5"/>
      <c r="D12" s="5"/>
      <c r="E12" s="5"/>
      <c r="F12" s="5"/>
      <c r="G12" s="5"/>
      <c r="H12" s="5"/>
      <c r="I12" s="5"/>
      <c r="J12" s="5"/>
      <c r="K12" s="3"/>
      <c r="L12" s="3"/>
      <c r="M12" s="3"/>
      <c r="N12" s="3"/>
      <c r="O12" s="4"/>
      <c r="P12" s="168"/>
      <c r="Q12" s="168"/>
      <c r="R12" s="4"/>
      <c r="S12" s="4"/>
      <c r="T12" s="4"/>
      <c r="U12" s="4"/>
    </row>
    <row r="13" spans="2:25" ht="47.25" customHeight="1" thickBot="1">
      <c r="B13" s="1019" t="s">
        <v>9</v>
      </c>
      <c r="C13" s="1020"/>
      <c r="D13" s="1020"/>
      <c r="E13" s="1020"/>
      <c r="F13" s="1020"/>
      <c r="G13" s="1020"/>
      <c r="H13" s="1020"/>
      <c r="I13" s="1020"/>
      <c r="J13" s="1020"/>
      <c r="K13" s="1020"/>
      <c r="L13" s="1020"/>
      <c r="M13" s="1020"/>
      <c r="N13" s="1020"/>
      <c r="O13" s="1020"/>
      <c r="P13" s="1020"/>
      <c r="Q13" s="1020"/>
      <c r="R13" s="1020"/>
      <c r="S13" s="1020"/>
      <c r="T13" s="1020"/>
      <c r="U13" s="1021"/>
    </row>
    <row r="14" spans="2:25" ht="21" customHeight="1" thickBot="1">
      <c r="B14" s="157"/>
      <c r="C14" s="7"/>
      <c r="D14" s="7"/>
      <c r="E14" s="7"/>
      <c r="F14" s="7"/>
      <c r="G14" s="7"/>
      <c r="H14" s="7"/>
      <c r="I14" s="7"/>
      <c r="J14" s="7"/>
      <c r="K14" s="7"/>
      <c r="L14" s="7"/>
      <c r="M14" s="7"/>
      <c r="N14" s="7"/>
      <c r="O14" s="7"/>
      <c r="P14" s="7"/>
      <c r="Q14" s="7"/>
      <c r="R14" s="7"/>
      <c r="S14" s="7"/>
      <c r="T14" s="7"/>
      <c r="U14" s="8"/>
    </row>
    <row r="15" spans="2:25" ht="27" customHeight="1" thickBot="1">
      <c r="B15" s="1022" t="s">
        <v>16</v>
      </c>
      <c r="C15" s="1023"/>
      <c r="D15" s="1023"/>
      <c r="E15" s="1023"/>
      <c r="F15" s="1023"/>
      <c r="G15" s="1023"/>
      <c r="H15" s="1023"/>
      <c r="I15" s="1023"/>
      <c r="J15" s="1023"/>
      <c r="K15" s="1023"/>
      <c r="L15" s="1023"/>
      <c r="M15" s="1024"/>
      <c r="N15" s="1025" t="s">
        <v>1</v>
      </c>
      <c r="O15" s="1025"/>
      <c r="P15" s="1025"/>
      <c r="Q15" s="1025"/>
      <c r="R15" s="1025"/>
      <c r="S15" s="1025"/>
      <c r="T15" s="1025"/>
      <c r="U15" s="1026"/>
    </row>
    <row r="16" spans="2:25" ht="91.5" customHeight="1" thickBot="1">
      <c r="B16" s="1031" t="s">
        <v>27</v>
      </c>
      <c r="C16" s="1040" t="s">
        <v>252</v>
      </c>
      <c r="D16" s="1040" t="s">
        <v>253</v>
      </c>
      <c r="E16" s="1033" t="s">
        <v>26</v>
      </c>
      <c r="F16" s="1035" t="s">
        <v>19</v>
      </c>
      <c r="G16" s="1037" t="s">
        <v>11</v>
      </c>
      <c r="H16" s="1038"/>
      <c r="I16" s="1038"/>
      <c r="J16" s="1039"/>
      <c r="K16" s="1027" t="s">
        <v>20</v>
      </c>
      <c r="L16" s="1027" t="s">
        <v>21</v>
      </c>
      <c r="M16" s="1027" t="s">
        <v>2</v>
      </c>
      <c r="N16" s="1029" t="s">
        <v>22</v>
      </c>
      <c r="O16" s="1006" t="s">
        <v>3</v>
      </c>
      <c r="P16" s="1007"/>
      <c r="Q16" s="1008"/>
      <c r="R16" s="1009" t="s">
        <v>4</v>
      </c>
      <c r="S16" s="1011" t="s">
        <v>5</v>
      </c>
      <c r="T16" s="10" t="s">
        <v>29</v>
      </c>
      <c r="U16" s="1013" t="s">
        <v>0</v>
      </c>
      <c r="W16" s="1005" t="s">
        <v>32</v>
      </c>
      <c r="X16" s="1005"/>
      <c r="Y16" s="1005"/>
    </row>
    <row r="17" spans="2:25" ht="33" customHeight="1" thickBot="1">
      <c r="B17" s="1032"/>
      <c r="C17" s="1041"/>
      <c r="D17" s="1041"/>
      <c r="E17" s="1034"/>
      <c r="F17" s="1036"/>
      <c r="G17" s="11" t="s">
        <v>12</v>
      </c>
      <c r="H17" s="11" t="s">
        <v>13</v>
      </c>
      <c r="I17" s="11" t="s">
        <v>14</v>
      </c>
      <c r="J17" s="11" t="s">
        <v>15</v>
      </c>
      <c r="K17" s="1028"/>
      <c r="L17" s="1028"/>
      <c r="M17" s="1028"/>
      <c r="N17" s="1030"/>
      <c r="O17" s="12" t="s">
        <v>30</v>
      </c>
      <c r="P17" s="13" t="s">
        <v>28</v>
      </c>
      <c r="Q17" s="14" t="s">
        <v>31</v>
      </c>
      <c r="R17" s="1010"/>
      <c r="S17" s="1012"/>
      <c r="T17" s="15"/>
      <c r="U17" s="1014"/>
      <c r="W17" s="22">
        <v>0.75</v>
      </c>
      <c r="X17" s="22">
        <v>0.88</v>
      </c>
      <c r="Y17" s="22">
        <v>0.95</v>
      </c>
    </row>
    <row r="18" spans="2:25" ht="14.25" thickBot="1">
      <c r="E18" s="27"/>
      <c r="M18" s="16"/>
      <c r="O18" s="1"/>
      <c r="P18" s="169"/>
      <c r="Q18" s="169"/>
    </row>
    <row r="19" spans="2:25" ht="36" customHeight="1">
      <c r="B19" s="996">
        <v>1</v>
      </c>
      <c r="C19" s="1088" t="s">
        <v>1001</v>
      </c>
      <c r="D19" s="1003" t="s">
        <v>314</v>
      </c>
      <c r="E19" s="1003" t="s">
        <v>937</v>
      </c>
      <c r="F19" s="655" t="s">
        <v>938</v>
      </c>
      <c r="G19" s="1087">
        <v>1</v>
      </c>
      <c r="H19" s="1087"/>
      <c r="I19" s="1087"/>
      <c r="J19" s="1087"/>
      <c r="K19" s="992" t="s">
        <v>989</v>
      </c>
      <c r="L19" s="1097">
        <v>0</v>
      </c>
      <c r="M19" s="1090">
        <v>0</v>
      </c>
      <c r="N19" s="1087">
        <v>1</v>
      </c>
      <c r="O19" s="1091">
        <v>0</v>
      </c>
      <c r="P19" s="1092">
        <v>1</v>
      </c>
      <c r="Q19" s="1093" t="str">
        <f t="shared" ref="Q19:Q29" si="0">IF(P19&lt;=W$17,"T",IF(P19&lt;$Y$17,"R",IF(P19&gt;=$Y$17,"P")))</f>
        <v>P</v>
      </c>
      <c r="R19" s="656" t="s">
        <v>564</v>
      </c>
      <c r="S19" s="454"/>
      <c r="T19" s="527" t="s">
        <v>981</v>
      </c>
      <c r="U19" s="657"/>
    </row>
    <row r="20" spans="2:25" ht="27" customHeight="1">
      <c r="B20" s="990"/>
      <c r="C20" s="1089"/>
      <c r="D20" s="1001"/>
      <c r="E20" s="1001"/>
      <c r="F20" s="658" t="s">
        <v>939</v>
      </c>
      <c r="G20" s="1004"/>
      <c r="H20" s="1004"/>
      <c r="I20" s="1004"/>
      <c r="J20" s="1004"/>
      <c r="K20" s="993"/>
      <c r="L20" s="1079"/>
      <c r="M20" s="1083"/>
      <c r="N20" s="1004"/>
      <c r="O20" s="1084"/>
      <c r="P20" s="1076"/>
      <c r="Q20" s="1077"/>
      <c r="R20" s="345" t="s">
        <v>347</v>
      </c>
      <c r="S20" s="317"/>
      <c r="T20" s="519"/>
      <c r="U20" s="89"/>
    </row>
    <row r="21" spans="2:25" ht="13.5" customHeight="1">
      <c r="B21" s="990"/>
      <c r="C21" s="1089"/>
      <c r="D21" s="1001"/>
      <c r="E21" s="1001"/>
      <c r="F21" s="658" t="s">
        <v>940</v>
      </c>
      <c r="G21" s="1004"/>
      <c r="H21" s="1004"/>
      <c r="I21" s="1004"/>
      <c r="J21" s="1004"/>
      <c r="K21" s="993"/>
      <c r="L21" s="1079"/>
      <c r="M21" s="1083"/>
      <c r="N21" s="1004"/>
      <c r="O21" s="1084"/>
      <c r="P21" s="1076"/>
      <c r="Q21" s="1077"/>
      <c r="R21" s="345" t="s">
        <v>347</v>
      </c>
      <c r="S21" s="317"/>
      <c r="T21" s="519"/>
      <c r="U21" s="89"/>
    </row>
    <row r="22" spans="2:25" ht="15">
      <c r="B22" s="990"/>
      <c r="C22" s="1089"/>
      <c r="D22" s="1001"/>
      <c r="E22" s="1001"/>
      <c r="F22" s="658" t="s">
        <v>941</v>
      </c>
      <c r="G22" s="1004"/>
      <c r="H22" s="1004"/>
      <c r="I22" s="1004"/>
      <c r="J22" s="1004"/>
      <c r="K22" s="993"/>
      <c r="L22" s="1079"/>
      <c r="M22" s="1083"/>
      <c r="N22" s="1004"/>
      <c r="O22" s="1084"/>
      <c r="P22" s="1076"/>
      <c r="Q22" s="1077"/>
      <c r="R22" s="345" t="s">
        <v>347</v>
      </c>
      <c r="S22" s="317"/>
      <c r="T22" s="519"/>
      <c r="U22" s="89"/>
    </row>
    <row r="23" spans="2:25" ht="15">
      <c r="B23" s="990"/>
      <c r="C23" s="1089"/>
      <c r="D23" s="1001"/>
      <c r="E23" s="1001"/>
      <c r="F23" s="658" t="s">
        <v>942</v>
      </c>
      <c r="G23" s="1004"/>
      <c r="H23" s="1004"/>
      <c r="I23" s="1004"/>
      <c r="J23" s="1004"/>
      <c r="K23" s="994"/>
      <c r="L23" s="1079"/>
      <c r="M23" s="1083"/>
      <c r="N23" s="1004"/>
      <c r="O23" s="1084"/>
      <c r="P23" s="1076"/>
      <c r="Q23" s="1077"/>
      <c r="R23" s="345" t="s">
        <v>347</v>
      </c>
      <c r="S23" s="317"/>
      <c r="T23" s="519"/>
      <c r="U23" s="89"/>
    </row>
    <row r="24" spans="2:25" ht="28.5">
      <c r="B24" s="990">
        <v>2</v>
      </c>
      <c r="C24" s="1089"/>
      <c r="D24" s="1001"/>
      <c r="E24" s="1002" t="s">
        <v>552</v>
      </c>
      <c r="F24" s="659" t="s">
        <v>553</v>
      </c>
      <c r="G24" s="1004">
        <v>1</v>
      </c>
      <c r="H24" s="1004">
        <v>1</v>
      </c>
      <c r="I24" s="1004">
        <v>1</v>
      </c>
      <c r="J24" s="1004"/>
      <c r="K24" s="1082" t="s">
        <v>990</v>
      </c>
      <c r="L24" s="1079">
        <v>0</v>
      </c>
      <c r="M24" s="1083">
        <v>0</v>
      </c>
      <c r="N24" s="1004">
        <v>1</v>
      </c>
      <c r="O24" s="1084">
        <v>0</v>
      </c>
      <c r="P24" s="1076">
        <v>1</v>
      </c>
      <c r="Q24" s="1077" t="str">
        <f t="shared" si="0"/>
        <v>P</v>
      </c>
      <c r="R24" s="1076">
        <v>3</v>
      </c>
      <c r="S24" s="317"/>
      <c r="T24" s="660" t="s">
        <v>565</v>
      </c>
      <c r="U24" s="89"/>
    </row>
    <row r="25" spans="2:25" ht="24.75" customHeight="1">
      <c r="B25" s="990"/>
      <c r="C25" s="1089"/>
      <c r="D25" s="1001"/>
      <c r="E25" s="1002"/>
      <c r="F25" s="659" t="s">
        <v>554</v>
      </c>
      <c r="G25" s="1004"/>
      <c r="H25" s="1004"/>
      <c r="I25" s="1004"/>
      <c r="J25" s="1004"/>
      <c r="K25" s="1082"/>
      <c r="L25" s="1079"/>
      <c r="M25" s="1083"/>
      <c r="N25" s="1004"/>
      <c r="O25" s="1084"/>
      <c r="P25" s="1076"/>
      <c r="Q25" s="1077"/>
      <c r="R25" s="1076"/>
      <c r="S25" s="317"/>
      <c r="T25" s="660"/>
      <c r="U25" s="89"/>
    </row>
    <row r="26" spans="2:25" ht="48.75" customHeight="1">
      <c r="B26" s="990"/>
      <c r="C26" s="1089"/>
      <c r="D26" s="1001"/>
      <c r="E26" s="1002"/>
      <c r="F26" s="659" t="s">
        <v>555</v>
      </c>
      <c r="G26" s="1004"/>
      <c r="H26" s="1004"/>
      <c r="I26" s="1004"/>
      <c r="J26" s="1004"/>
      <c r="K26" s="1082"/>
      <c r="L26" s="1079"/>
      <c r="M26" s="1083"/>
      <c r="N26" s="1004"/>
      <c r="O26" s="1084"/>
      <c r="P26" s="1076"/>
      <c r="Q26" s="1077"/>
      <c r="R26" s="1076"/>
      <c r="S26" s="317"/>
      <c r="T26" s="660"/>
      <c r="U26" s="89"/>
    </row>
    <row r="27" spans="2:25" ht="24.75" customHeight="1">
      <c r="B27" s="990"/>
      <c r="C27" s="1089"/>
      <c r="D27" s="1001"/>
      <c r="E27" s="1002"/>
      <c r="F27" s="659" t="s">
        <v>556</v>
      </c>
      <c r="G27" s="1004"/>
      <c r="H27" s="1004"/>
      <c r="I27" s="1004"/>
      <c r="J27" s="1004"/>
      <c r="K27" s="1082"/>
      <c r="L27" s="1079"/>
      <c r="M27" s="1083"/>
      <c r="N27" s="1004"/>
      <c r="O27" s="1084"/>
      <c r="P27" s="1076"/>
      <c r="Q27" s="1077"/>
      <c r="R27" s="1076"/>
      <c r="S27" s="317"/>
      <c r="T27" s="661" t="s">
        <v>566</v>
      </c>
      <c r="U27" s="89"/>
    </row>
    <row r="28" spans="2:25" ht="13.5" customHeight="1">
      <c r="B28" s="990"/>
      <c r="C28" s="1089"/>
      <c r="D28" s="1001"/>
      <c r="E28" s="1002"/>
      <c r="F28" s="585" t="s">
        <v>557</v>
      </c>
      <c r="G28" s="1004"/>
      <c r="H28" s="1004"/>
      <c r="I28" s="1004"/>
      <c r="J28" s="1004"/>
      <c r="K28" s="1082"/>
      <c r="L28" s="1079"/>
      <c r="M28" s="1083"/>
      <c r="N28" s="1004"/>
      <c r="O28" s="1084"/>
      <c r="P28" s="1076"/>
      <c r="Q28" s="1077"/>
      <c r="R28" s="1076"/>
      <c r="S28" s="317"/>
      <c r="T28" s="521" t="s">
        <v>656</v>
      </c>
      <c r="U28" s="89"/>
    </row>
    <row r="29" spans="2:25" ht="15" customHeight="1">
      <c r="B29" s="990">
        <v>3</v>
      </c>
      <c r="C29" s="1089"/>
      <c r="D29" s="1001"/>
      <c r="E29" s="1002" t="s">
        <v>943</v>
      </c>
      <c r="F29" s="662" t="s">
        <v>944</v>
      </c>
      <c r="G29" s="1004">
        <v>1</v>
      </c>
      <c r="H29" s="1004">
        <v>1</v>
      </c>
      <c r="I29" s="1004">
        <v>1</v>
      </c>
      <c r="J29" s="1004"/>
      <c r="K29" s="1082" t="s">
        <v>991</v>
      </c>
      <c r="L29" s="1079">
        <v>0</v>
      </c>
      <c r="M29" s="1083">
        <v>0</v>
      </c>
      <c r="N29" s="1004">
        <v>1</v>
      </c>
      <c r="O29" s="1084">
        <v>0</v>
      </c>
      <c r="P29" s="1076">
        <v>1</v>
      </c>
      <c r="Q29" s="1077" t="str">
        <f t="shared" si="0"/>
        <v>P</v>
      </c>
      <c r="R29" s="345" t="s">
        <v>347</v>
      </c>
      <c r="S29" s="317"/>
      <c r="T29" s="661" t="s">
        <v>982</v>
      </c>
      <c r="U29" s="89"/>
    </row>
    <row r="30" spans="2:25" ht="13.5" customHeight="1">
      <c r="B30" s="990"/>
      <c r="C30" s="1089"/>
      <c r="D30" s="1001"/>
      <c r="E30" s="1002"/>
      <c r="F30" s="662" t="s">
        <v>945</v>
      </c>
      <c r="G30" s="1004"/>
      <c r="H30" s="1004"/>
      <c r="I30" s="1004"/>
      <c r="J30" s="1004"/>
      <c r="K30" s="1082"/>
      <c r="L30" s="1079"/>
      <c r="M30" s="1083"/>
      <c r="N30" s="1004"/>
      <c r="O30" s="1084"/>
      <c r="P30" s="1076"/>
      <c r="Q30" s="1077"/>
      <c r="R30" s="345" t="s">
        <v>347</v>
      </c>
      <c r="S30" s="317"/>
      <c r="T30" s="661"/>
      <c r="U30" s="89"/>
    </row>
    <row r="31" spans="2:25" ht="15">
      <c r="B31" s="990">
        <v>4</v>
      </c>
      <c r="C31" s="1072" t="s">
        <v>1002</v>
      </c>
      <c r="D31" s="1001" t="s">
        <v>1006</v>
      </c>
      <c r="E31" s="1002" t="s">
        <v>946</v>
      </c>
      <c r="F31" s="659" t="s">
        <v>947</v>
      </c>
      <c r="G31" s="1004">
        <v>1</v>
      </c>
      <c r="H31" s="1004"/>
      <c r="I31" s="1004"/>
      <c r="J31" s="1004"/>
      <c r="K31" s="995" t="s">
        <v>992</v>
      </c>
      <c r="L31" s="1079">
        <v>0</v>
      </c>
      <c r="M31" s="1083">
        <v>0</v>
      </c>
      <c r="N31" s="1004">
        <v>1</v>
      </c>
      <c r="O31" s="1084">
        <v>0</v>
      </c>
      <c r="P31" s="1076">
        <v>1</v>
      </c>
      <c r="Q31" s="1077" t="str">
        <f t="shared" ref="Q31:Q61" si="1">IF(P31&lt;=W$17,"T",IF(P31&lt;$Y$17,"R",IF(P31&gt;=$Y$17,"P")))</f>
        <v>P</v>
      </c>
      <c r="R31" s="345" t="s">
        <v>347</v>
      </c>
      <c r="S31" s="317"/>
      <c r="T31" s="1072" t="s">
        <v>983</v>
      </c>
      <c r="U31" s="89"/>
    </row>
    <row r="32" spans="2:25" ht="15" customHeight="1">
      <c r="B32" s="990"/>
      <c r="C32" s="1072"/>
      <c r="D32" s="1001"/>
      <c r="E32" s="1002"/>
      <c r="F32" s="659" t="s">
        <v>948</v>
      </c>
      <c r="G32" s="1004"/>
      <c r="H32" s="1004"/>
      <c r="I32" s="1004"/>
      <c r="J32" s="1004"/>
      <c r="K32" s="993"/>
      <c r="L32" s="1079"/>
      <c r="M32" s="1083"/>
      <c r="N32" s="1004"/>
      <c r="O32" s="1084"/>
      <c r="P32" s="1076"/>
      <c r="Q32" s="1077"/>
      <c r="R32" s="345" t="s">
        <v>347</v>
      </c>
      <c r="S32" s="317"/>
      <c r="T32" s="1072"/>
      <c r="U32" s="89"/>
    </row>
    <row r="33" spans="2:21" ht="13.5" customHeight="1">
      <c r="B33" s="990"/>
      <c r="C33" s="1072"/>
      <c r="D33" s="1001"/>
      <c r="E33" s="1002"/>
      <c r="F33" s="659" t="s">
        <v>949</v>
      </c>
      <c r="G33" s="1004"/>
      <c r="H33" s="1004"/>
      <c r="I33" s="1004"/>
      <c r="J33" s="1004"/>
      <c r="K33" s="993"/>
      <c r="L33" s="1079"/>
      <c r="M33" s="1083"/>
      <c r="N33" s="1004"/>
      <c r="O33" s="1084"/>
      <c r="P33" s="1076"/>
      <c r="Q33" s="1077"/>
      <c r="R33" s="345" t="s">
        <v>347</v>
      </c>
      <c r="S33" s="317"/>
      <c r="T33" s="1072"/>
      <c r="U33" s="89"/>
    </row>
    <row r="34" spans="2:21" ht="15" customHeight="1">
      <c r="B34" s="990"/>
      <c r="C34" s="1072"/>
      <c r="D34" s="1001"/>
      <c r="E34" s="1002"/>
      <c r="F34" s="659" t="s">
        <v>950</v>
      </c>
      <c r="G34" s="1004"/>
      <c r="H34" s="1004"/>
      <c r="I34" s="1004"/>
      <c r="J34" s="1004"/>
      <c r="K34" s="994"/>
      <c r="L34" s="1079"/>
      <c r="M34" s="1083"/>
      <c r="N34" s="1004"/>
      <c r="O34" s="1084"/>
      <c r="P34" s="1076"/>
      <c r="Q34" s="1077"/>
      <c r="R34" s="345" t="s">
        <v>347</v>
      </c>
      <c r="S34" s="317"/>
      <c r="T34" s="1072"/>
      <c r="U34" s="89"/>
    </row>
    <row r="35" spans="2:21" ht="15" customHeight="1">
      <c r="B35" s="990">
        <v>5</v>
      </c>
      <c r="C35" s="1082" t="s">
        <v>1001</v>
      </c>
      <c r="D35" s="1002" t="s">
        <v>1007</v>
      </c>
      <c r="E35" s="1002" t="s">
        <v>951</v>
      </c>
      <c r="F35" s="659" t="s">
        <v>952</v>
      </c>
      <c r="G35" s="1004">
        <v>1</v>
      </c>
      <c r="H35" s="1004">
        <v>1</v>
      </c>
      <c r="I35" s="1004">
        <v>1</v>
      </c>
      <c r="J35" s="1004"/>
      <c r="K35" s="1082" t="s">
        <v>993</v>
      </c>
      <c r="L35" s="1079">
        <v>0</v>
      </c>
      <c r="M35" s="1099">
        <v>0</v>
      </c>
      <c r="N35" s="1004">
        <v>1</v>
      </c>
      <c r="O35" s="1078">
        <v>0</v>
      </c>
      <c r="P35" s="1076">
        <v>1</v>
      </c>
      <c r="Q35" s="1077" t="str">
        <f t="shared" si="1"/>
        <v>P</v>
      </c>
      <c r="R35" s="345" t="s">
        <v>347</v>
      </c>
      <c r="S35" s="317"/>
      <c r="T35" s="1085" t="s">
        <v>984</v>
      </c>
      <c r="U35" s="89"/>
    </row>
    <row r="36" spans="2:21" ht="27" customHeight="1">
      <c r="B36" s="990"/>
      <c r="C36" s="1082"/>
      <c r="D36" s="1002"/>
      <c r="E36" s="1002"/>
      <c r="F36" s="659" t="s">
        <v>953</v>
      </c>
      <c r="G36" s="1004"/>
      <c r="H36" s="1004"/>
      <c r="I36" s="1004"/>
      <c r="J36" s="1004"/>
      <c r="K36" s="1082"/>
      <c r="L36" s="1079"/>
      <c r="M36" s="1099"/>
      <c r="N36" s="1004"/>
      <c r="O36" s="1078"/>
      <c r="P36" s="1076"/>
      <c r="Q36" s="1077"/>
      <c r="R36" s="345" t="s">
        <v>347</v>
      </c>
      <c r="S36" s="317"/>
      <c r="T36" s="1085"/>
      <c r="U36" s="89"/>
    </row>
    <row r="37" spans="2:21" ht="29.25" customHeight="1">
      <c r="B37" s="990"/>
      <c r="C37" s="1082"/>
      <c r="D37" s="1002"/>
      <c r="E37" s="1002"/>
      <c r="F37" s="659" t="s">
        <v>954</v>
      </c>
      <c r="G37" s="1004"/>
      <c r="H37" s="1004"/>
      <c r="I37" s="1004"/>
      <c r="J37" s="1004"/>
      <c r="K37" s="1082"/>
      <c r="L37" s="1079"/>
      <c r="M37" s="1099"/>
      <c r="N37" s="1004"/>
      <c r="O37" s="1078"/>
      <c r="P37" s="1076"/>
      <c r="Q37" s="1077"/>
      <c r="R37" s="345" t="s">
        <v>347</v>
      </c>
      <c r="S37" s="317"/>
      <c r="T37" s="1085"/>
      <c r="U37" s="89"/>
    </row>
    <row r="38" spans="2:21" ht="15" customHeight="1">
      <c r="B38" s="990"/>
      <c r="C38" s="1082"/>
      <c r="D38" s="1002"/>
      <c r="E38" s="1002"/>
      <c r="F38" s="659" t="s">
        <v>955</v>
      </c>
      <c r="G38" s="1004"/>
      <c r="H38" s="1004"/>
      <c r="I38" s="1004"/>
      <c r="J38" s="1004"/>
      <c r="K38" s="1082"/>
      <c r="L38" s="1079"/>
      <c r="M38" s="1099"/>
      <c r="N38" s="1004"/>
      <c r="O38" s="1078"/>
      <c r="P38" s="1076"/>
      <c r="Q38" s="1077"/>
      <c r="R38" s="345" t="s">
        <v>347</v>
      </c>
      <c r="S38" s="317"/>
      <c r="T38" s="1085"/>
      <c r="U38" s="89"/>
    </row>
    <row r="39" spans="2:21" ht="27" customHeight="1">
      <c r="B39" s="990"/>
      <c r="C39" s="1082"/>
      <c r="D39" s="1002"/>
      <c r="E39" s="1002"/>
      <c r="F39" s="659" t="s">
        <v>956</v>
      </c>
      <c r="G39" s="1004"/>
      <c r="H39" s="1004"/>
      <c r="I39" s="1004"/>
      <c r="J39" s="1004"/>
      <c r="K39" s="1082"/>
      <c r="L39" s="1079"/>
      <c r="M39" s="1099"/>
      <c r="N39" s="1004"/>
      <c r="O39" s="1078"/>
      <c r="P39" s="1076"/>
      <c r="Q39" s="1077"/>
      <c r="R39" s="345" t="s">
        <v>347</v>
      </c>
      <c r="S39" s="317"/>
      <c r="T39" s="1085"/>
      <c r="U39" s="89"/>
    </row>
    <row r="40" spans="2:21" ht="26.25" customHeight="1">
      <c r="B40" s="990">
        <v>6</v>
      </c>
      <c r="C40" s="1082" t="s">
        <v>1003</v>
      </c>
      <c r="D40" s="997" t="s">
        <v>1008</v>
      </c>
      <c r="E40" s="997" t="s">
        <v>957</v>
      </c>
      <c r="F40" s="663" t="s">
        <v>958</v>
      </c>
      <c r="G40" s="1004">
        <v>1</v>
      </c>
      <c r="H40" s="1004">
        <v>1</v>
      </c>
      <c r="I40" s="1004">
        <v>1</v>
      </c>
      <c r="J40" s="1004"/>
      <c r="K40" s="1082" t="s">
        <v>994</v>
      </c>
      <c r="L40" s="1079">
        <v>0</v>
      </c>
      <c r="M40" s="1099">
        <v>0</v>
      </c>
      <c r="N40" s="1004">
        <v>1</v>
      </c>
      <c r="O40" s="1078">
        <v>0</v>
      </c>
      <c r="P40" s="1076">
        <v>1</v>
      </c>
      <c r="Q40" s="1077" t="str">
        <f t="shared" si="1"/>
        <v>P</v>
      </c>
      <c r="R40" s="345" t="s">
        <v>347</v>
      </c>
      <c r="S40" s="317"/>
      <c r="T40" s="1072" t="s">
        <v>985</v>
      </c>
      <c r="U40" s="89"/>
    </row>
    <row r="41" spans="2:21" ht="28.5" customHeight="1">
      <c r="B41" s="990"/>
      <c r="C41" s="1082"/>
      <c r="D41" s="997"/>
      <c r="E41" s="997"/>
      <c r="F41" s="663" t="s">
        <v>959</v>
      </c>
      <c r="G41" s="1004"/>
      <c r="H41" s="1004"/>
      <c r="I41" s="1004"/>
      <c r="J41" s="1004"/>
      <c r="K41" s="1082"/>
      <c r="L41" s="1079"/>
      <c r="M41" s="1099"/>
      <c r="N41" s="1004"/>
      <c r="O41" s="1078"/>
      <c r="P41" s="1076"/>
      <c r="Q41" s="1077"/>
      <c r="R41" s="345" t="s">
        <v>347</v>
      </c>
      <c r="S41" s="317"/>
      <c r="T41" s="1072"/>
      <c r="U41" s="89"/>
    </row>
    <row r="42" spans="2:21" ht="29.25" customHeight="1">
      <c r="B42" s="990"/>
      <c r="C42" s="1082"/>
      <c r="D42" s="997"/>
      <c r="E42" s="997"/>
      <c r="F42" s="663" t="s">
        <v>960</v>
      </c>
      <c r="G42" s="1004"/>
      <c r="H42" s="1004"/>
      <c r="I42" s="1004"/>
      <c r="J42" s="1004"/>
      <c r="K42" s="1082"/>
      <c r="L42" s="1079"/>
      <c r="M42" s="1099"/>
      <c r="N42" s="1004"/>
      <c r="O42" s="1078"/>
      <c r="P42" s="1076"/>
      <c r="Q42" s="1077"/>
      <c r="R42" s="345" t="s">
        <v>347</v>
      </c>
      <c r="S42" s="317"/>
      <c r="T42" s="1072"/>
      <c r="U42" s="89"/>
    </row>
    <row r="43" spans="2:21" ht="15" customHeight="1">
      <c r="B43" s="990"/>
      <c r="C43" s="1082"/>
      <c r="D43" s="997"/>
      <c r="E43" s="997"/>
      <c r="F43" s="663" t="s">
        <v>961</v>
      </c>
      <c r="G43" s="1004"/>
      <c r="H43" s="1004"/>
      <c r="I43" s="1004"/>
      <c r="J43" s="1004"/>
      <c r="K43" s="1082"/>
      <c r="L43" s="1079"/>
      <c r="M43" s="1099"/>
      <c r="N43" s="1004"/>
      <c r="O43" s="1078"/>
      <c r="P43" s="1076"/>
      <c r="Q43" s="1077"/>
      <c r="R43" s="345" t="s">
        <v>347</v>
      </c>
      <c r="S43" s="317"/>
      <c r="T43" s="1072"/>
      <c r="U43" s="89"/>
    </row>
    <row r="44" spans="2:21" ht="15" customHeight="1">
      <c r="B44" s="990"/>
      <c r="C44" s="1082"/>
      <c r="D44" s="997"/>
      <c r="E44" s="997"/>
      <c r="F44" s="663" t="s">
        <v>962</v>
      </c>
      <c r="G44" s="1004"/>
      <c r="H44" s="1004"/>
      <c r="I44" s="1004"/>
      <c r="J44" s="1004"/>
      <c r="K44" s="1082"/>
      <c r="L44" s="1079"/>
      <c r="M44" s="1099"/>
      <c r="N44" s="1004"/>
      <c r="O44" s="1078"/>
      <c r="P44" s="1076"/>
      <c r="Q44" s="1077"/>
      <c r="R44" s="345" t="s">
        <v>347</v>
      </c>
      <c r="S44" s="317"/>
      <c r="T44" s="1072"/>
      <c r="U44" s="89"/>
    </row>
    <row r="45" spans="2:21" ht="15" customHeight="1">
      <c r="B45" s="990"/>
      <c r="C45" s="1082"/>
      <c r="D45" s="997"/>
      <c r="E45" s="997"/>
      <c r="F45" s="663" t="s">
        <v>963</v>
      </c>
      <c r="G45" s="1004"/>
      <c r="H45" s="1004"/>
      <c r="I45" s="1004"/>
      <c r="J45" s="1004"/>
      <c r="K45" s="1082"/>
      <c r="L45" s="1079"/>
      <c r="M45" s="1099"/>
      <c r="N45" s="1004"/>
      <c r="O45" s="1078"/>
      <c r="P45" s="1076"/>
      <c r="Q45" s="1077"/>
      <c r="R45" s="345" t="s">
        <v>347</v>
      </c>
      <c r="S45" s="317"/>
      <c r="T45" s="1072"/>
      <c r="U45" s="89"/>
    </row>
    <row r="46" spans="2:21" ht="15" customHeight="1">
      <c r="B46" s="990"/>
      <c r="C46" s="1082"/>
      <c r="D46" s="997"/>
      <c r="E46" s="997"/>
      <c r="F46" s="664" t="s">
        <v>964</v>
      </c>
      <c r="G46" s="1004"/>
      <c r="H46" s="1004"/>
      <c r="I46" s="1004"/>
      <c r="J46" s="1004"/>
      <c r="K46" s="1082"/>
      <c r="L46" s="1079"/>
      <c r="M46" s="1099"/>
      <c r="N46" s="1004"/>
      <c r="O46" s="1078"/>
      <c r="P46" s="1076"/>
      <c r="Q46" s="1077"/>
      <c r="R46" s="345" t="s">
        <v>347</v>
      </c>
      <c r="S46" s="317"/>
      <c r="T46" s="1072"/>
      <c r="U46" s="89"/>
    </row>
    <row r="47" spans="2:21" ht="15" customHeight="1">
      <c r="B47" s="990"/>
      <c r="C47" s="1082"/>
      <c r="D47" s="997"/>
      <c r="E47" s="997"/>
      <c r="F47" s="664" t="s">
        <v>965</v>
      </c>
      <c r="G47" s="1004"/>
      <c r="H47" s="1004"/>
      <c r="I47" s="1004"/>
      <c r="J47" s="1004"/>
      <c r="K47" s="1082"/>
      <c r="L47" s="1079"/>
      <c r="M47" s="1099"/>
      <c r="N47" s="1004"/>
      <c r="O47" s="1078"/>
      <c r="P47" s="1076"/>
      <c r="Q47" s="1077"/>
      <c r="R47" s="345" t="s">
        <v>347</v>
      </c>
      <c r="S47" s="317"/>
      <c r="T47" s="1072"/>
      <c r="U47" s="89"/>
    </row>
    <row r="48" spans="2:21" ht="15" customHeight="1">
      <c r="B48" s="990"/>
      <c r="C48" s="1082"/>
      <c r="D48" s="997"/>
      <c r="E48" s="997"/>
      <c r="F48" s="664" t="s">
        <v>966</v>
      </c>
      <c r="G48" s="1004"/>
      <c r="H48" s="1004"/>
      <c r="I48" s="1004"/>
      <c r="J48" s="1004"/>
      <c r="K48" s="1082"/>
      <c r="L48" s="1079"/>
      <c r="M48" s="1099"/>
      <c r="N48" s="1004"/>
      <c r="O48" s="1078"/>
      <c r="P48" s="1076"/>
      <c r="Q48" s="1077"/>
      <c r="R48" s="345" t="s">
        <v>347</v>
      </c>
      <c r="S48" s="317"/>
      <c r="T48" s="1072"/>
      <c r="U48" s="89"/>
    </row>
    <row r="49" spans="2:21" ht="15" customHeight="1">
      <c r="B49" s="990"/>
      <c r="C49" s="1082"/>
      <c r="D49" s="997"/>
      <c r="E49" s="997"/>
      <c r="F49" s="664" t="s">
        <v>967</v>
      </c>
      <c r="G49" s="1004"/>
      <c r="H49" s="1004"/>
      <c r="I49" s="1004"/>
      <c r="J49" s="1004"/>
      <c r="K49" s="1082"/>
      <c r="L49" s="1079"/>
      <c r="M49" s="1099"/>
      <c r="N49" s="1004"/>
      <c r="O49" s="1078"/>
      <c r="P49" s="1076"/>
      <c r="Q49" s="1077"/>
      <c r="R49" s="345" t="s">
        <v>347</v>
      </c>
      <c r="S49" s="317"/>
      <c r="T49" s="1072"/>
      <c r="U49" s="89"/>
    </row>
    <row r="50" spans="2:21" ht="15" customHeight="1">
      <c r="B50" s="990"/>
      <c r="C50" s="1082"/>
      <c r="D50" s="997"/>
      <c r="E50" s="997"/>
      <c r="F50" s="664" t="s">
        <v>968</v>
      </c>
      <c r="G50" s="1004"/>
      <c r="H50" s="1004"/>
      <c r="I50" s="1004"/>
      <c r="J50" s="1004"/>
      <c r="K50" s="1082"/>
      <c r="L50" s="1079"/>
      <c r="M50" s="1099"/>
      <c r="N50" s="1004"/>
      <c r="O50" s="1078"/>
      <c r="P50" s="1076"/>
      <c r="Q50" s="1077"/>
      <c r="R50" s="345" t="s">
        <v>347</v>
      </c>
      <c r="S50" s="317"/>
      <c r="T50" s="1072"/>
      <c r="U50" s="89"/>
    </row>
    <row r="51" spans="2:21" ht="29.25" customHeight="1">
      <c r="B51" s="990">
        <v>7</v>
      </c>
      <c r="C51" s="1082" t="s">
        <v>1004</v>
      </c>
      <c r="D51" s="998" t="s">
        <v>1009</v>
      </c>
      <c r="E51" s="998" t="s">
        <v>969</v>
      </c>
      <c r="F51" s="432" t="s">
        <v>970</v>
      </c>
      <c r="G51" s="1004">
        <v>1</v>
      </c>
      <c r="H51" s="1004">
        <v>1</v>
      </c>
      <c r="I51" s="1004">
        <v>1</v>
      </c>
      <c r="J51" s="1004"/>
      <c r="K51" s="1082" t="s">
        <v>995</v>
      </c>
      <c r="L51" s="1079">
        <v>0</v>
      </c>
      <c r="M51" s="1099">
        <v>0</v>
      </c>
      <c r="N51" s="1004">
        <v>1</v>
      </c>
      <c r="O51" s="1078">
        <v>0</v>
      </c>
      <c r="P51" s="1076">
        <v>1</v>
      </c>
      <c r="Q51" s="1077" t="str">
        <f t="shared" si="1"/>
        <v>P</v>
      </c>
      <c r="R51" s="345" t="s">
        <v>347</v>
      </c>
      <c r="S51" s="317"/>
      <c r="T51" s="665" t="s">
        <v>986</v>
      </c>
      <c r="U51" s="89"/>
    </row>
    <row r="52" spans="2:21" ht="15" customHeight="1">
      <c r="B52" s="990"/>
      <c r="C52" s="1082"/>
      <c r="D52" s="998"/>
      <c r="E52" s="998"/>
      <c r="F52" s="432" t="s">
        <v>971</v>
      </c>
      <c r="G52" s="1004"/>
      <c r="H52" s="1004"/>
      <c r="I52" s="1004"/>
      <c r="J52" s="1004"/>
      <c r="K52" s="1082"/>
      <c r="L52" s="1079"/>
      <c r="M52" s="1099"/>
      <c r="N52" s="1004"/>
      <c r="O52" s="1078"/>
      <c r="P52" s="1076"/>
      <c r="Q52" s="1077"/>
      <c r="R52" s="345" t="s">
        <v>347</v>
      </c>
      <c r="S52" s="317"/>
      <c r="T52" s="1073" t="s">
        <v>987</v>
      </c>
      <c r="U52" s="89"/>
    </row>
    <row r="53" spans="2:21" ht="15" customHeight="1">
      <c r="B53" s="990"/>
      <c r="C53" s="1082"/>
      <c r="D53" s="998"/>
      <c r="E53" s="998"/>
      <c r="F53" s="432" t="s">
        <v>972</v>
      </c>
      <c r="G53" s="1004"/>
      <c r="H53" s="1004"/>
      <c r="I53" s="1004"/>
      <c r="J53" s="1004"/>
      <c r="K53" s="1082" t="s">
        <v>996</v>
      </c>
      <c r="L53" s="1079"/>
      <c r="M53" s="1099"/>
      <c r="N53" s="1004"/>
      <c r="O53" s="1078"/>
      <c r="P53" s="1076"/>
      <c r="Q53" s="1077"/>
      <c r="R53" s="345" t="s">
        <v>347</v>
      </c>
      <c r="S53" s="317"/>
      <c r="T53" s="1073"/>
      <c r="U53" s="89"/>
    </row>
    <row r="54" spans="2:21" ht="15" customHeight="1">
      <c r="B54" s="990"/>
      <c r="C54" s="1082"/>
      <c r="D54" s="998"/>
      <c r="E54" s="998"/>
      <c r="F54" s="432" t="s">
        <v>973</v>
      </c>
      <c r="G54" s="1004"/>
      <c r="H54" s="1004"/>
      <c r="I54" s="1004"/>
      <c r="J54" s="1004"/>
      <c r="K54" s="1082"/>
      <c r="L54" s="1079"/>
      <c r="M54" s="1099"/>
      <c r="N54" s="1004"/>
      <c r="O54" s="1078"/>
      <c r="P54" s="1076"/>
      <c r="Q54" s="1077"/>
      <c r="R54" s="345" t="s">
        <v>347</v>
      </c>
      <c r="S54" s="317"/>
      <c r="T54" s="1073"/>
      <c r="U54" s="89"/>
    </row>
    <row r="55" spans="2:21" ht="33" customHeight="1">
      <c r="B55" s="990"/>
      <c r="C55" s="1082"/>
      <c r="D55" s="998"/>
      <c r="E55" s="998"/>
      <c r="F55" s="432" t="s">
        <v>974</v>
      </c>
      <c r="G55" s="1004"/>
      <c r="H55" s="1004"/>
      <c r="I55" s="1004"/>
      <c r="J55" s="1004"/>
      <c r="K55" s="1082"/>
      <c r="L55" s="1079"/>
      <c r="M55" s="1099"/>
      <c r="N55" s="1004"/>
      <c r="O55" s="1078"/>
      <c r="P55" s="1076"/>
      <c r="Q55" s="1077"/>
      <c r="R55" s="345" t="s">
        <v>347</v>
      </c>
      <c r="S55" s="317"/>
      <c r="T55" s="1073"/>
      <c r="U55" s="89"/>
    </row>
    <row r="56" spans="2:21" ht="15" customHeight="1">
      <c r="B56" s="990"/>
      <c r="C56" s="1082"/>
      <c r="D56" s="999" t="s">
        <v>1010</v>
      </c>
      <c r="E56" s="999" t="s">
        <v>560</v>
      </c>
      <c r="F56" s="878" t="s">
        <v>975</v>
      </c>
      <c r="G56" s="1075">
        <v>1</v>
      </c>
      <c r="H56" s="1075">
        <v>1</v>
      </c>
      <c r="I56" s="1076">
        <v>0.75</v>
      </c>
      <c r="J56" s="1004"/>
      <c r="K56" s="1080" t="s">
        <v>997</v>
      </c>
      <c r="L56" s="1079">
        <v>0</v>
      </c>
      <c r="M56" s="1099">
        <v>0</v>
      </c>
      <c r="N56" s="1004">
        <v>1</v>
      </c>
      <c r="O56" s="1078">
        <v>0</v>
      </c>
      <c r="P56" s="1076">
        <v>1</v>
      </c>
      <c r="Q56" s="1077" t="str">
        <f t="shared" si="1"/>
        <v>P</v>
      </c>
      <c r="R56" s="345" t="s">
        <v>347</v>
      </c>
      <c r="S56" s="317"/>
      <c r="T56" s="1074" t="s">
        <v>988</v>
      </c>
      <c r="U56" s="89"/>
    </row>
    <row r="57" spans="2:21" ht="15" customHeight="1">
      <c r="B57" s="990"/>
      <c r="C57" s="1082"/>
      <c r="D57" s="999"/>
      <c r="E57" s="999"/>
      <c r="F57" s="879" t="s">
        <v>976</v>
      </c>
      <c r="G57" s="1075"/>
      <c r="H57" s="1075"/>
      <c r="I57" s="1076"/>
      <c r="J57" s="1004"/>
      <c r="K57" s="1080"/>
      <c r="L57" s="1079"/>
      <c r="M57" s="1099"/>
      <c r="N57" s="1004"/>
      <c r="O57" s="1078"/>
      <c r="P57" s="1076"/>
      <c r="Q57" s="1077"/>
      <c r="R57" s="345" t="s">
        <v>347</v>
      </c>
      <c r="S57" s="317"/>
      <c r="T57" s="1074"/>
      <c r="U57" s="89"/>
    </row>
    <row r="58" spans="2:21" ht="15" customHeight="1">
      <c r="B58" s="990"/>
      <c r="C58" s="1082"/>
      <c r="D58" s="999"/>
      <c r="E58" s="999"/>
      <c r="F58" s="879" t="s">
        <v>561</v>
      </c>
      <c r="G58" s="1075"/>
      <c r="H58" s="1075"/>
      <c r="I58" s="1076"/>
      <c r="J58" s="1004"/>
      <c r="K58" s="1080"/>
      <c r="L58" s="1079"/>
      <c r="M58" s="1099"/>
      <c r="N58" s="1004"/>
      <c r="O58" s="1078"/>
      <c r="P58" s="1076"/>
      <c r="Q58" s="1077"/>
      <c r="R58" s="345" t="s">
        <v>347</v>
      </c>
      <c r="S58" s="317"/>
      <c r="T58" s="1074"/>
      <c r="U58" s="89"/>
    </row>
    <row r="59" spans="2:21" ht="15" customHeight="1">
      <c r="B59" s="990"/>
      <c r="C59" s="1082"/>
      <c r="D59" s="999"/>
      <c r="E59" s="999"/>
      <c r="F59" s="879" t="s">
        <v>562</v>
      </c>
      <c r="G59" s="1075"/>
      <c r="H59" s="1075"/>
      <c r="I59" s="1076"/>
      <c r="J59" s="1004"/>
      <c r="K59" s="1080"/>
      <c r="L59" s="1079"/>
      <c r="M59" s="1099"/>
      <c r="N59" s="1004"/>
      <c r="O59" s="1078"/>
      <c r="P59" s="1076"/>
      <c r="Q59" s="1077"/>
      <c r="R59" s="345" t="s">
        <v>347</v>
      </c>
      <c r="S59" s="317"/>
      <c r="T59" s="1074"/>
      <c r="U59" s="89"/>
    </row>
    <row r="60" spans="2:21" ht="27.75" customHeight="1">
      <c r="B60" s="990"/>
      <c r="C60" s="1082"/>
      <c r="D60" s="999"/>
      <c r="E60" s="999"/>
      <c r="F60" s="879" t="s">
        <v>977</v>
      </c>
      <c r="G60" s="1075"/>
      <c r="H60" s="1075"/>
      <c r="I60" s="1076"/>
      <c r="J60" s="1004"/>
      <c r="K60" s="1080"/>
      <c r="L60" s="1079"/>
      <c r="M60" s="1099"/>
      <c r="N60" s="1004"/>
      <c r="O60" s="1078"/>
      <c r="P60" s="1076"/>
      <c r="Q60" s="1077"/>
      <c r="R60" s="345" t="s">
        <v>347</v>
      </c>
      <c r="S60" s="317"/>
      <c r="T60" s="1074"/>
      <c r="U60" s="89"/>
    </row>
    <row r="61" spans="2:21" ht="24.75" customHeight="1">
      <c r="B61" s="990"/>
      <c r="C61" s="1001" t="s">
        <v>1005</v>
      </c>
      <c r="D61" s="999" t="s">
        <v>563</v>
      </c>
      <c r="E61" s="999" t="s">
        <v>558</v>
      </c>
      <c r="F61" s="432" t="s">
        <v>559</v>
      </c>
      <c r="G61" s="1075">
        <v>1</v>
      </c>
      <c r="H61" s="1075">
        <v>1</v>
      </c>
      <c r="I61" s="1076">
        <v>1</v>
      </c>
      <c r="J61" s="1004"/>
      <c r="K61" s="381" t="s">
        <v>998</v>
      </c>
      <c r="L61" s="1079">
        <v>0</v>
      </c>
      <c r="M61" s="1099">
        <v>0</v>
      </c>
      <c r="N61" s="1004">
        <v>1</v>
      </c>
      <c r="O61" s="1078">
        <v>0</v>
      </c>
      <c r="P61" s="1076">
        <v>1</v>
      </c>
      <c r="Q61" s="1077" t="str">
        <f t="shared" si="1"/>
        <v>P</v>
      </c>
      <c r="R61" s="345" t="s">
        <v>347</v>
      </c>
      <c r="S61" s="317"/>
      <c r="T61" s="1080" t="s">
        <v>988</v>
      </c>
      <c r="U61" s="89"/>
    </row>
    <row r="62" spans="2:21" ht="27" customHeight="1">
      <c r="B62" s="990"/>
      <c r="C62" s="1001"/>
      <c r="D62" s="999"/>
      <c r="E62" s="999"/>
      <c r="F62" s="432" t="s">
        <v>978</v>
      </c>
      <c r="G62" s="1075"/>
      <c r="H62" s="1075"/>
      <c r="I62" s="1076"/>
      <c r="J62" s="1004"/>
      <c r="K62" s="381" t="s">
        <v>999</v>
      </c>
      <c r="L62" s="1079"/>
      <c r="M62" s="1099"/>
      <c r="N62" s="1004"/>
      <c r="O62" s="1078"/>
      <c r="P62" s="1076"/>
      <c r="Q62" s="1077"/>
      <c r="R62" s="345" t="s">
        <v>347</v>
      </c>
      <c r="S62" s="317"/>
      <c r="T62" s="1080"/>
      <c r="U62" s="89"/>
    </row>
    <row r="63" spans="2:21" ht="15" customHeight="1">
      <c r="B63" s="990"/>
      <c r="C63" s="1001"/>
      <c r="D63" s="999"/>
      <c r="E63" s="999"/>
      <c r="F63" s="432" t="s">
        <v>979</v>
      </c>
      <c r="G63" s="1075"/>
      <c r="H63" s="1075"/>
      <c r="I63" s="1076"/>
      <c r="J63" s="1004"/>
      <c r="K63" s="1080" t="s">
        <v>1000</v>
      </c>
      <c r="L63" s="1079"/>
      <c r="M63" s="1099"/>
      <c r="N63" s="1004"/>
      <c r="O63" s="1078"/>
      <c r="P63" s="1076"/>
      <c r="Q63" s="1077"/>
      <c r="R63" s="345" t="s">
        <v>347</v>
      </c>
      <c r="S63" s="317"/>
      <c r="T63" s="1080"/>
      <c r="U63" s="89"/>
    </row>
    <row r="64" spans="2:21" ht="15" customHeight="1" thickBot="1">
      <c r="B64" s="991"/>
      <c r="C64" s="1086"/>
      <c r="D64" s="1000"/>
      <c r="E64" s="1000"/>
      <c r="F64" s="434" t="s">
        <v>980</v>
      </c>
      <c r="G64" s="1094"/>
      <c r="H64" s="1094"/>
      <c r="I64" s="1095"/>
      <c r="J64" s="1096"/>
      <c r="K64" s="1081"/>
      <c r="L64" s="1098"/>
      <c r="M64" s="1100"/>
      <c r="N64" s="1096"/>
      <c r="O64" s="1101"/>
      <c r="P64" s="1095"/>
      <c r="Q64" s="1102"/>
      <c r="R64" s="347" t="s">
        <v>347</v>
      </c>
      <c r="S64" s="452"/>
      <c r="T64" s="1081"/>
      <c r="U64" s="91"/>
    </row>
    <row r="65" spans="2:21" ht="15">
      <c r="B65" s="666"/>
      <c r="C65" s="52"/>
      <c r="D65" s="667"/>
      <c r="E65" s="52"/>
      <c r="F65" s="52"/>
      <c r="G65" s="52"/>
      <c r="H65" s="52"/>
      <c r="I65" s="52"/>
      <c r="J65" s="52"/>
      <c r="K65" s="52"/>
      <c r="L65" s="52"/>
      <c r="M65" s="52"/>
      <c r="N65" s="52"/>
      <c r="O65" s="52"/>
      <c r="P65" s="60"/>
      <c r="Q65" s="60"/>
      <c r="R65" s="52"/>
      <c r="S65" s="52"/>
      <c r="T65" s="52"/>
      <c r="U65" s="52"/>
    </row>
    <row r="66" spans="2:21">
      <c r="B66" s="18" t="s">
        <v>24</v>
      </c>
      <c r="C66" s="170"/>
      <c r="D66" s="170"/>
      <c r="E66" s="170"/>
      <c r="F66" s="171"/>
      <c r="G66" s="170"/>
      <c r="H66" s="170"/>
      <c r="I66" s="170"/>
      <c r="J66" s="170"/>
      <c r="K66" s="170"/>
      <c r="L66" s="170"/>
      <c r="M66" s="170"/>
      <c r="N66" s="170"/>
      <c r="O66" s="170"/>
      <c r="P66" s="134"/>
      <c r="Q66" s="134"/>
      <c r="R66" s="134"/>
      <c r="S66" s="134"/>
      <c r="T66" s="134"/>
      <c r="U66" s="136"/>
    </row>
    <row r="67" spans="2:21" ht="31.5" customHeight="1">
      <c r="B67" s="24"/>
      <c r="C67" s="25"/>
      <c r="D67" s="25"/>
      <c r="E67" s="25"/>
      <c r="F67" s="25"/>
      <c r="G67" s="25"/>
      <c r="H67" s="25"/>
      <c r="I67" s="25"/>
      <c r="J67" s="25"/>
      <c r="K67" s="25"/>
      <c r="L67" s="25"/>
      <c r="M67" s="25"/>
      <c r="N67" s="25"/>
      <c r="O67" s="25"/>
      <c r="P67" s="25"/>
      <c r="Q67" s="25"/>
      <c r="R67" s="25"/>
      <c r="S67" s="25"/>
      <c r="T67" s="25"/>
      <c r="U67" s="26"/>
    </row>
    <row r="68" spans="2:21">
      <c r="B68" s="24"/>
      <c r="C68" s="25"/>
      <c r="D68" s="25"/>
      <c r="E68" s="25"/>
      <c r="F68" s="25"/>
      <c r="G68" s="25"/>
      <c r="H68" s="25"/>
      <c r="I68" s="25"/>
      <c r="J68" s="25"/>
      <c r="K68" s="25"/>
      <c r="L68" s="25"/>
      <c r="M68" s="25"/>
      <c r="N68" s="25"/>
      <c r="O68" s="25"/>
      <c r="P68" s="25"/>
      <c r="Q68" s="25"/>
      <c r="R68" s="25"/>
      <c r="S68" s="25"/>
      <c r="T68" s="25"/>
      <c r="U68" s="26"/>
    </row>
    <row r="69" spans="2:21">
      <c r="B69" s="24"/>
      <c r="C69" s="25"/>
      <c r="D69" s="25"/>
      <c r="E69" s="25"/>
      <c r="F69" s="25"/>
      <c r="G69" s="25"/>
      <c r="H69" s="25"/>
      <c r="I69" s="25"/>
      <c r="J69" s="25"/>
      <c r="K69" s="25"/>
      <c r="L69" s="25"/>
      <c r="M69" s="25"/>
      <c r="N69" s="25"/>
      <c r="O69" s="25"/>
      <c r="P69" s="25"/>
      <c r="Q69" s="25"/>
      <c r="R69" s="25"/>
      <c r="S69" s="25"/>
      <c r="T69" s="25"/>
      <c r="U69" s="26"/>
    </row>
    <row r="70" spans="2:21">
      <c r="B70" s="24"/>
      <c r="C70" s="25"/>
      <c r="D70" s="25"/>
      <c r="E70" s="25"/>
      <c r="F70" s="25"/>
      <c r="G70" s="25"/>
      <c r="H70" s="25"/>
      <c r="I70" s="25"/>
      <c r="J70" s="25"/>
      <c r="K70" s="25"/>
      <c r="L70" s="25"/>
      <c r="M70" s="25"/>
      <c r="N70" s="25"/>
      <c r="O70" s="25"/>
      <c r="P70" s="25"/>
      <c r="Q70" s="25"/>
      <c r="R70" s="25"/>
      <c r="S70" s="25"/>
      <c r="T70" s="25"/>
      <c r="U70" s="26"/>
    </row>
    <row r="71" spans="2:21">
      <c r="B71" s="24"/>
      <c r="C71" s="25"/>
      <c r="D71" s="25"/>
      <c r="E71" s="25"/>
      <c r="F71" s="25"/>
      <c r="G71" s="25"/>
      <c r="H71" s="25"/>
      <c r="I71" s="25"/>
      <c r="J71" s="25"/>
      <c r="K71" s="25"/>
      <c r="L71" s="25"/>
      <c r="M71" s="25"/>
      <c r="N71" s="25"/>
      <c r="O71" s="25"/>
      <c r="P71" s="25"/>
      <c r="Q71" s="25"/>
      <c r="R71" s="25"/>
      <c r="S71" s="25"/>
      <c r="T71" s="25"/>
      <c r="U71" s="26"/>
    </row>
    <row r="72" spans="2:21" ht="15.75" customHeight="1">
      <c r="B72" s="24"/>
      <c r="C72" s="25"/>
      <c r="D72" s="25"/>
      <c r="E72" s="25"/>
      <c r="F72" s="25"/>
      <c r="G72" s="25"/>
      <c r="H72" s="25"/>
      <c r="I72" s="25"/>
      <c r="J72" s="25"/>
      <c r="K72" s="25"/>
      <c r="L72" s="25"/>
      <c r="M72" s="25"/>
      <c r="N72" s="25"/>
      <c r="O72" s="25"/>
      <c r="P72" s="25"/>
      <c r="Q72" s="25"/>
      <c r="R72" s="25"/>
      <c r="S72" s="25"/>
      <c r="T72" s="25"/>
      <c r="U72" s="26"/>
    </row>
    <row r="73" spans="2:21">
      <c r="B73" s="24"/>
      <c r="C73" s="25"/>
      <c r="D73" s="25"/>
      <c r="E73" s="25"/>
      <c r="F73" s="25"/>
      <c r="G73" s="25"/>
      <c r="H73" s="25"/>
      <c r="I73" s="25"/>
      <c r="J73" s="25"/>
      <c r="K73" s="25"/>
      <c r="L73" s="25"/>
      <c r="M73" s="25"/>
      <c r="N73" s="25"/>
      <c r="O73" s="25"/>
      <c r="P73" s="25"/>
      <c r="Q73" s="25"/>
      <c r="R73" s="25"/>
      <c r="S73" s="25"/>
      <c r="T73" s="25"/>
      <c r="U73" s="26"/>
    </row>
    <row r="74" spans="2:21">
      <c r="B74" s="24"/>
      <c r="C74" s="25"/>
      <c r="D74" s="25"/>
      <c r="E74" s="25"/>
      <c r="F74" s="25"/>
      <c r="G74" s="25"/>
      <c r="H74" s="25"/>
      <c r="I74" s="25"/>
      <c r="J74" s="25"/>
      <c r="K74" s="25"/>
      <c r="L74" s="25"/>
      <c r="M74" s="25"/>
      <c r="N74" s="25"/>
      <c r="O74" s="25"/>
      <c r="P74" s="25"/>
      <c r="Q74" s="25"/>
      <c r="R74" s="25"/>
      <c r="S74" s="25"/>
      <c r="T74" s="25"/>
      <c r="U74" s="26"/>
    </row>
    <row r="75" spans="2:21">
      <c r="B75" s="24"/>
      <c r="C75" s="25"/>
      <c r="D75" s="25"/>
      <c r="E75" s="25"/>
      <c r="F75" s="25"/>
      <c r="G75" s="25"/>
      <c r="H75" s="25"/>
      <c r="I75" s="25"/>
      <c r="J75" s="25"/>
      <c r="K75" s="25"/>
      <c r="L75" s="25"/>
      <c r="M75" s="25"/>
      <c r="N75" s="25"/>
      <c r="O75" s="25"/>
      <c r="P75" s="25"/>
      <c r="Q75" s="25"/>
      <c r="R75" s="25"/>
      <c r="S75" s="25"/>
      <c r="T75" s="25"/>
      <c r="U75" s="26"/>
    </row>
    <row r="76" spans="2:21">
      <c r="B76" s="24"/>
      <c r="C76" s="25"/>
      <c r="D76" s="25"/>
      <c r="E76" s="25"/>
      <c r="F76" s="25"/>
      <c r="G76" s="25"/>
      <c r="H76" s="25"/>
      <c r="I76" s="25"/>
      <c r="J76" s="25"/>
      <c r="K76" s="25"/>
      <c r="L76" s="25"/>
      <c r="M76" s="25"/>
      <c r="N76" s="25"/>
      <c r="O76" s="25"/>
      <c r="P76" s="25"/>
      <c r="Q76" s="25"/>
      <c r="R76" s="25"/>
      <c r="S76" s="25"/>
      <c r="T76" s="25"/>
      <c r="U76" s="26"/>
    </row>
  </sheetData>
  <mergeCells count="170">
    <mergeCell ref="O31:O34"/>
    <mergeCell ref="P31:P34"/>
    <mergeCell ref="Q31:Q34"/>
    <mergeCell ref="N35:N39"/>
    <mergeCell ref="N40:N50"/>
    <mergeCell ref="N51:N55"/>
    <mergeCell ref="N56:N60"/>
    <mergeCell ref="N61:N64"/>
    <mergeCell ref="P35:P39"/>
    <mergeCell ref="Q35:Q39"/>
    <mergeCell ref="P40:P50"/>
    <mergeCell ref="Q40:Q50"/>
    <mergeCell ref="O35:O39"/>
    <mergeCell ref="O40:O50"/>
    <mergeCell ref="O51:O55"/>
    <mergeCell ref="P51:P55"/>
    <mergeCell ref="L61:L64"/>
    <mergeCell ref="M35:M39"/>
    <mergeCell ref="M40:M50"/>
    <mergeCell ref="M51:M55"/>
    <mergeCell ref="M56:M60"/>
    <mergeCell ref="M61:M64"/>
    <mergeCell ref="O61:O64"/>
    <mergeCell ref="P61:P64"/>
    <mergeCell ref="Q61:Q64"/>
    <mergeCell ref="M19:M23"/>
    <mergeCell ref="N19:N23"/>
    <mergeCell ref="O19:O23"/>
    <mergeCell ref="P19:P23"/>
    <mergeCell ref="Q19:Q23"/>
    <mergeCell ref="G61:G64"/>
    <mergeCell ref="H61:H64"/>
    <mergeCell ref="I61:I64"/>
    <mergeCell ref="J61:J64"/>
    <mergeCell ref="L19:L23"/>
    <mergeCell ref="L24:L28"/>
    <mergeCell ref="K29:K30"/>
    <mergeCell ref="L29:L30"/>
    <mergeCell ref="L35:L39"/>
    <mergeCell ref="G35:G39"/>
    <mergeCell ref="H35:H39"/>
    <mergeCell ref="I35:I39"/>
    <mergeCell ref="J35:J39"/>
    <mergeCell ref="G40:G50"/>
    <mergeCell ref="H40:H50"/>
    <mergeCell ref="I40:I50"/>
    <mergeCell ref="J40:J50"/>
    <mergeCell ref="J29:J30"/>
    <mergeCell ref="G31:G34"/>
    <mergeCell ref="I31:I34"/>
    <mergeCell ref="J31:J34"/>
    <mergeCell ref="C61:C64"/>
    <mergeCell ref="G19:G23"/>
    <mergeCell ref="H19:H23"/>
    <mergeCell ref="I19:I23"/>
    <mergeCell ref="J19:J23"/>
    <mergeCell ref="G24:G28"/>
    <mergeCell ref="H24:H28"/>
    <mergeCell ref="I24:I28"/>
    <mergeCell ref="J24:J28"/>
    <mergeCell ref="G29:G30"/>
    <mergeCell ref="H29:H30"/>
    <mergeCell ref="I29:I30"/>
    <mergeCell ref="C31:C34"/>
    <mergeCell ref="C19:C30"/>
    <mergeCell ref="C35:C39"/>
    <mergeCell ref="C40:C50"/>
    <mergeCell ref="C51:C60"/>
    <mergeCell ref="E31:E34"/>
    <mergeCell ref="E29:E30"/>
    <mergeCell ref="E24:E28"/>
    <mergeCell ref="E19:E23"/>
    <mergeCell ref="T61:T64"/>
    <mergeCell ref="K24:K28"/>
    <mergeCell ref="K35:K39"/>
    <mergeCell ref="K40:K50"/>
    <mergeCell ref="K51:K52"/>
    <mergeCell ref="K53:K55"/>
    <mergeCell ref="K56:K60"/>
    <mergeCell ref="K63:K64"/>
    <mergeCell ref="M24:M28"/>
    <mergeCell ref="N24:N28"/>
    <mergeCell ref="O24:O28"/>
    <mergeCell ref="P24:P28"/>
    <mergeCell ref="Q24:Q28"/>
    <mergeCell ref="R24:R28"/>
    <mergeCell ref="M29:M30"/>
    <mergeCell ref="N29:N30"/>
    <mergeCell ref="T31:T34"/>
    <mergeCell ref="T35:T39"/>
    <mergeCell ref="O29:O30"/>
    <mergeCell ref="P29:P30"/>
    <mergeCell ref="Q29:Q30"/>
    <mergeCell ref="L31:L34"/>
    <mergeCell ref="M31:M34"/>
    <mergeCell ref="N31:N34"/>
    <mergeCell ref="T40:T50"/>
    <mergeCell ref="T52:T55"/>
    <mergeCell ref="T56:T60"/>
    <mergeCell ref="G51:G55"/>
    <mergeCell ref="H51:H55"/>
    <mergeCell ref="I51:I55"/>
    <mergeCell ref="J51:J55"/>
    <mergeCell ref="G56:G60"/>
    <mergeCell ref="H56:H60"/>
    <mergeCell ref="I56:I60"/>
    <mergeCell ref="J56:J60"/>
    <mergeCell ref="Q51:Q55"/>
    <mergeCell ref="P56:P60"/>
    <mergeCell ref="Q56:Q60"/>
    <mergeCell ref="O56:O60"/>
    <mergeCell ref="L40:L50"/>
    <mergeCell ref="L51:L55"/>
    <mergeCell ref="L56:L60"/>
    <mergeCell ref="O4:U4"/>
    <mergeCell ref="G5:N6"/>
    <mergeCell ref="O5:U5"/>
    <mergeCell ref="O6:U6"/>
    <mergeCell ref="B10:F10"/>
    <mergeCell ref="G10:N10"/>
    <mergeCell ref="B8:F8"/>
    <mergeCell ref="G8:N8"/>
    <mergeCell ref="B9:F9"/>
    <mergeCell ref="G9:N9"/>
    <mergeCell ref="B4:F6"/>
    <mergeCell ref="G4:N4"/>
    <mergeCell ref="W16:Y16"/>
    <mergeCell ref="O16:Q16"/>
    <mergeCell ref="R16:R17"/>
    <mergeCell ref="S16:S17"/>
    <mergeCell ref="U16:U17"/>
    <mergeCell ref="B11:F11"/>
    <mergeCell ref="G11:N11"/>
    <mergeCell ref="B13:U13"/>
    <mergeCell ref="B15:M15"/>
    <mergeCell ref="N15:U15"/>
    <mergeCell ref="M16:M17"/>
    <mergeCell ref="N16:N17"/>
    <mergeCell ref="B16:B17"/>
    <mergeCell ref="E16:E17"/>
    <mergeCell ref="F16:F17"/>
    <mergeCell ref="G16:J16"/>
    <mergeCell ref="K16:K17"/>
    <mergeCell ref="C16:C17"/>
    <mergeCell ref="D16:D17"/>
    <mergeCell ref="L16:L17"/>
    <mergeCell ref="B56:B60"/>
    <mergeCell ref="B61:B64"/>
    <mergeCell ref="K19:K23"/>
    <mergeCell ref="K31:K34"/>
    <mergeCell ref="B19:B23"/>
    <mergeCell ref="B24:B28"/>
    <mergeCell ref="B29:B30"/>
    <mergeCell ref="B31:B34"/>
    <mergeCell ref="B35:B39"/>
    <mergeCell ref="B40:B50"/>
    <mergeCell ref="B51:B55"/>
    <mergeCell ref="D40:D50"/>
    <mergeCell ref="D51:D55"/>
    <mergeCell ref="D56:D60"/>
    <mergeCell ref="D61:D64"/>
    <mergeCell ref="D31:D34"/>
    <mergeCell ref="D35:D39"/>
    <mergeCell ref="D19:D30"/>
    <mergeCell ref="E61:E64"/>
    <mergeCell ref="E56:E60"/>
    <mergeCell ref="E51:E55"/>
    <mergeCell ref="E40:E50"/>
    <mergeCell ref="E35:E39"/>
    <mergeCell ref="H31:H34"/>
  </mergeCells>
  <conditionalFormatting sqref="Q19 Q24 Q29 Q31 Q35 Q40 Q51 Q56 Q61">
    <cfRule type="containsText" dxfId="129" priority="407" stopIfTrue="1" operator="containsText" text="P">
      <formula>NOT(ISERROR(SEARCH("P",Q19)))</formula>
    </cfRule>
    <cfRule type="containsText" dxfId="128" priority="408" stopIfTrue="1" operator="containsText" text="R">
      <formula>NOT(ISERROR(SEARCH("R",Q19)))</formula>
    </cfRule>
    <cfRule type="containsText" dxfId="127" priority="409" operator="containsText" text="T">
      <formula>NOT(ISERROR(SEARCH("T",Q19)))</formula>
    </cfRule>
  </conditionalFormatting>
  <conditionalFormatting sqref="Q19 Q29 Q24 Q31 Q35 Q40 Q51 Q56 Q61">
    <cfRule type="iconSet" priority="410">
      <iconSet iconSet="3Symbols2">
        <cfvo type="percent" val="0"/>
        <cfvo type="percent" val="0.74"/>
        <cfvo type="percent" val="0.85"/>
      </iconSet>
    </cfRule>
  </conditionalFormatting>
  <dataValidations count="3">
    <dataValidation allowBlank="1" showInputMessage="1" showErrorMessage="1" promptTitle="Producto" prompt="Son bienes y/o servicios que la institución entrega a la población o a otras instituciones. Constituyen la “razón de ser” de la institución." sqref="D61:E61 D56:E56" xr:uid="{8075544D-6DB7-44C7-A1EC-C48B99C62EF5}"/>
    <dataValidation allowBlank="1" showInputMessage="1" showErrorMessage="1" promptTitle="Riesgo Asociado" prompt="Incluya aquí los eventos que puedan entorpecer la realización del producto" sqref="T61 T56" xr:uid="{BFAFF864-907D-4A31-88FE-8A78C57AE114}"/>
    <dataValidation allowBlank="1" showInputMessage="1" showErrorMessage="1" promptTitle="Unidad de medida" prompt="Es una herramienta de medición del producto. Solo mide, no opina. Ejemplo: Técnicos capacitados." sqref="K56 K61" xr:uid="{02F52C79-9A3E-4A5D-A87D-CE881792CDC2}"/>
  </dataValidations>
  <pageMargins left="0" right="0" top="0.15748031496062992" bottom="0.15748031496062992" header="0.31496062992125984" footer="0.31496062992125984"/>
  <pageSetup paperSize="9" scale="4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T67"/>
  <sheetViews>
    <sheetView zoomScale="77" zoomScaleNormal="77" workbookViewId="0">
      <selection activeCell="F6" sqref="F6:M6"/>
    </sheetView>
  </sheetViews>
  <sheetFormatPr baseColWidth="10" defaultColWidth="11.42578125" defaultRowHeight="15"/>
  <cols>
    <col min="1" max="1" width="11.42578125" style="29"/>
    <col min="2" max="2" width="34.5703125" style="29" customWidth="1"/>
    <col min="3" max="3" width="30" style="29" customWidth="1"/>
    <col min="4" max="4" width="46.5703125" style="29" customWidth="1"/>
    <col min="5" max="5" width="81.85546875" style="29" customWidth="1"/>
    <col min="6" max="9" width="11.42578125" style="29"/>
    <col min="10" max="10" width="67.42578125" style="29" customWidth="1"/>
    <col min="11" max="11" width="27" style="29" customWidth="1"/>
    <col min="12" max="12" width="31.5703125" style="29" customWidth="1"/>
    <col min="13" max="13" width="11.42578125" style="29"/>
    <col min="14" max="14" width="21" style="29" customWidth="1"/>
    <col min="15" max="16" width="11.42578125" style="29"/>
    <col min="17" max="17" width="31.85546875" style="29" customWidth="1"/>
    <col min="18" max="18" width="24.140625" style="29" customWidth="1"/>
    <col min="19" max="19" width="11.42578125" style="29"/>
    <col min="20" max="20" width="19.42578125" style="29" customWidth="1"/>
    <col min="21" max="16384" width="11.42578125" style="29"/>
  </cols>
  <sheetData>
    <row r="1" spans="1:20" ht="15.75" thickBot="1"/>
    <row r="2" spans="1:20" ht="16.5" thickBot="1">
      <c r="A2" s="1891"/>
      <c r="B2" s="1892"/>
      <c r="C2" s="1892"/>
      <c r="D2" s="1892"/>
      <c r="E2" s="1893"/>
      <c r="F2" s="1900" t="s">
        <v>18</v>
      </c>
      <c r="G2" s="1901"/>
      <c r="H2" s="1901"/>
      <c r="I2" s="1901"/>
      <c r="J2" s="1901"/>
      <c r="K2" s="1901"/>
      <c r="L2" s="1901"/>
      <c r="M2" s="1902"/>
      <c r="N2" s="1857" t="s">
        <v>485</v>
      </c>
      <c r="O2" s="1858"/>
      <c r="P2" s="1858"/>
      <c r="Q2" s="1858"/>
      <c r="R2" s="1858"/>
      <c r="S2" s="1858"/>
      <c r="T2" s="1859"/>
    </row>
    <row r="3" spans="1:20" ht="16.5" thickBot="1">
      <c r="A3" s="1894"/>
      <c r="B3" s="1895"/>
      <c r="C3" s="1895"/>
      <c r="D3" s="1895"/>
      <c r="E3" s="1896"/>
      <c r="F3" s="1860" t="s">
        <v>17</v>
      </c>
      <c r="G3" s="1861"/>
      <c r="H3" s="1861"/>
      <c r="I3" s="1861"/>
      <c r="J3" s="1861"/>
      <c r="K3" s="1861"/>
      <c r="L3" s="1861"/>
      <c r="M3" s="1862"/>
      <c r="N3" s="1866" t="s">
        <v>85</v>
      </c>
      <c r="O3" s="1867"/>
      <c r="P3" s="1867"/>
      <c r="Q3" s="1867"/>
      <c r="R3" s="1867"/>
      <c r="S3" s="1867"/>
      <c r="T3" s="1868"/>
    </row>
    <row r="4" spans="1:20" ht="16.5" thickBot="1">
      <c r="A4" s="1897"/>
      <c r="B4" s="1898"/>
      <c r="C4" s="1898"/>
      <c r="D4" s="1898"/>
      <c r="E4" s="1899"/>
      <c r="F4" s="1863"/>
      <c r="G4" s="1864"/>
      <c r="H4" s="1864"/>
      <c r="I4" s="1864"/>
      <c r="J4" s="1864"/>
      <c r="K4" s="1864"/>
      <c r="L4" s="1864"/>
      <c r="M4" s="1865"/>
      <c r="N4" s="1869" t="s">
        <v>8</v>
      </c>
      <c r="O4" s="1870"/>
      <c r="P4" s="1870"/>
      <c r="Q4" s="1870"/>
      <c r="R4" s="1870"/>
      <c r="S4" s="1870"/>
      <c r="T4" s="1871"/>
    </row>
    <row r="5" spans="1:20" ht="15.75">
      <c r="A5" s="52"/>
      <c r="B5" s="52"/>
      <c r="C5" s="52"/>
      <c r="D5" s="52"/>
      <c r="E5" s="52"/>
      <c r="F5" s="52"/>
      <c r="G5" s="52"/>
      <c r="H5" s="52"/>
      <c r="I5" s="52"/>
      <c r="J5" s="60"/>
      <c r="K5" s="60"/>
      <c r="L5" s="61"/>
      <c r="M5" s="61"/>
      <c r="N5" s="61"/>
      <c r="O5" s="61"/>
      <c r="P5" s="61"/>
      <c r="Q5" s="61"/>
      <c r="R5" s="61"/>
      <c r="S5" s="61"/>
      <c r="T5" s="61"/>
    </row>
    <row r="6" spans="1:20" ht="15.75">
      <c r="A6" s="1841" t="s">
        <v>10</v>
      </c>
      <c r="B6" s="1841"/>
      <c r="C6" s="1841"/>
      <c r="D6" s="1841"/>
      <c r="E6" s="1841"/>
      <c r="F6" s="1842" t="s">
        <v>1252</v>
      </c>
      <c r="G6" s="1843"/>
      <c r="H6" s="1843"/>
      <c r="I6" s="1843"/>
      <c r="J6" s="1843"/>
      <c r="K6" s="1843"/>
      <c r="L6" s="1843"/>
      <c r="M6" s="1844"/>
      <c r="N6" s="61"/>
      <c r="O6" s="61"/>
      <c r="P6" s="61"/>
      <c r="Q6" s="61"/>
      <c r="R6" s="61"/>
      <c r="S6" s="61"/>
      <c r="T6" s="61"/>
    </row>
    <row r="7" spans="1:20" ht="15.75">
      <c r="A7" s="1845">
        <f t="array" aca="1" ref="A7" ca="1">+#REF!+A7:T16</f>
        <v>3</v>
      </c>
      <c r="B7" s="1841"/>
      <c r="C7" s="1841"/>
      <c r="D7" s="1841"/>
      <c r="E7" s="1841"/>
      <c r="F7" s="1016">
        <v>2025</v>
      </c>
      <c r="G7" s="1017"/>
      <c r="H7" s="1017"/>
      <c r="I7" s="1017"/>
      <c r="J7" s="1017"/>
      <c r="K7" s="1017"/>
      <c r="L7" s="1017"/>
      <c r="M7" s="1018"/>
      <c r="N7" s="61"/>
      <c r="O7" s="61"/>
      <c r="P7" s="61"/>
      <c r="Q7" s="61"/>
      <c r="R7" s="61"/>
      <c r="S7" s="61"/>
      <c r="T7" s="61"/>
    </row>
    <row r="8" spans="1:20" ht="15.75">
      <c r="A8" s="1841" t="s">
        <v>6</v>
      </c>
      <c r="B8" s="1841"/>
      <c r="C8" s="1841"/>
      <c r="D8" s="1841"/>
      <c r="E8" s="1841"/>
      <c r="F8" s="1016" t="s">
        <v>712</v>
      </c>
      <c r="G8" s="1017"/>
      <c r="H8" s="1017"/>
      <c r="I8" s="1017"/>
      <c r="J8" s="1017"/>
      <c r="K8" s="1017"/>
      <c r="L8" s="1017"/>
      <c r="M8" s="1018"/>
      <c r="N8" s="61"/>
      <c r="O8" s="61"/>
      <c r="P8" s="61"/>
      <c r="Q8" s="61"/>
      <c r="R8" s="61"/>
      <c r="S8" s="61"/>
      <c r="T8" s="61"/>
    </row>
    <row r="9" spans="1:20" ht="15.75">
      <c r="A9" s="1841" t="s">
        <v>7</v>
      </c>
      <c r="B9" s="1841"/>
      <c r="C9" s="1841"/>
      <c r="D9" s="1841"/>
      <c r="E9" s="1841"/>
      <c r="F9" s="1016" t="s">
        <v>1228</v>
      </c>
      <c r="G9" s="1017"/>
      <c r="H9" s="1017"/>
      <c r="I9" s="1017"/>
      <c r="J9" s="1017"/>
      <c r="K9" s="1017"/>
      <c r="L9" s="1017"/>
      <c r="M9" s="1018"/>
      <c r="N9" s="61"/>
      <c r="O9" s="61"/>
      <c r="P9" s="61"/>
      <c r="Q9" s="61"/>
      <c r="R9" s="61"/>
      <c r="S9" s="61"/>
      <c r="T9" s="61"/>
    </row>
    <row r="10" spans="1:20" ht="16.5" thickBot="1">
      <c r="A10" s="102"/>
      <c r="B10" s="102"/>
      <c r="C10" s="102"/>
      <c r="D10" s="103"/>
      <c r="E10" s="103"/>
      <c r="F10" s="104"/>
      <c r="G10" s="103"/>
      <c r="H10" s="103"/>
      <c r="I10" s="103"/>
      <c r="J10" s="105"/>
      <c r="K10" s="106"/>
      <c r="L10" s="106"/>
      <c r="M10" s="107"/>
      <c r="N10" s="108"/>
      <c r="O10" s="108"/>
      <c r="P10" s="108"/>
      <c r="Q10" s="108"/>
      <c r="R10" s="108"/>
      <c r="S10" s="108"/>
      <c r="T10" s="108"/>
    </row>
    <row r="11" spans="1:20" ht="16.5" thickBot="1">
      <c r="A11" s="1846" t="s">
        <v>9</v>
      </c>
      <c r="B11" s="1847"/>
      <c r="C11" s="1847"/>
      <c r="D11" s="1847"/>
      <c r="E11" s="1847"/>
      <c r="F11" s="1847"/>
      <c r="G11" s="1847"/>
      <c r="H11" s="1847"/>
      <c r="I11" s="1847"/>
      <c r="J11" s="1847"/>
      <c r="K11" s="1847"/>
      <c r="L11" s="1847"/>
      <c r="M11" s="1847"/>
      <c r="N11" s="1847"/>
      <c r="O11" s="1847"/>
      <c r="P11" s="1847"/>
      <c r="Q11" s="1847"/>
      <c r="R11" s="1847"/>
      <c r="S11" s="1847"/>
      <c r="T11" s="1848"/>
    </row>
    <row r="12" spans="1:20" ht="16.5" thickBot="1">
      <c r="A12" s="109"/>
      <c r="B12" s="110"/>
      <c r="C12" s="110"/>
      <c r="D12" s="111"/>
      <c r="E12" s="111"/>
      <c r="F12" s="110"/>
      <c r="G12" s="111"/>
      <c r="H12" s="111"/>
      <c r="I12" s="111"/>
      <c r="J12" s="112"/>
      <c r="K12" s="111"/>
      <c r="L12" s="111"/>
      <c r="M12" s="110"/>
      <c r="N12" s="111"/>
      <c r="O12" s="111"/>
      <c r="P12" s="111"/>
      <c r="Q12" s="111"/>
      <c r="R12" s="111"/>
      <c r="S12" s="111"/>
      <c r="T12" s="113"/>
    </row>
    <row r="13" spans="1:20" ht="16.5" thickBot="1">
      <c r="A13" s="1877" t="s">
        <v>16</v>
      </c>
      <c r="B13" s="1878"/>
      <c r="C13" s="1878"/>
      <c r="D13" s="1878"/>
      <c r="E13" s="1878"/>
      <c r="F13" s="1878"/>
      <c r="G13" s="1878"/>
      <c r="H13" s="1878"/>
      <c r="I13" s="1878"/>
      <c r="J13" s="1878"/>
      <c r="K13" s="1878"/>
      <c r="L13" s="1879"/>
      <c r="M13" s="1880" t="s">
        <v>1</v>
      </c>
      <c r="N13" s="1881"/>
      <c r="O13" s="1881"/>
      <c r="P13" s="1881"/>
      <c r="Q13" s="1881"/>
      <c r="R13" s="1881"/>
      <c r="S13" s="1881"/>
      <c r="T13" s="1882"/>
    </row>
    <row r="14" spans="1:20" ht="32.25" customHeight="1" thickBot="1">
      <c r="A14" s="1887" t="s">
        <v>27</v>
      </c>
      <c r="B14" s="1883" t="s">
        <v>252</v>
      </c>
      <c r="C14" s="1883" t="s">
        <v>253</v>
      </c>
      <c r="D14" s="1887" t="s">
        <v>26</v>
      </c>
      <c r="E14" s="1889" t="s">
        <v>19</v>
      </c>
      <c r="F14" s="1872" t="s">
        <v>11</v>
      </c>
      <c r="G14" s="1873"/>
      <c r="H14" s="1873"/>
      <c r="I14" s="1874"/>
      <c r="J14" s="1875" t="s">
        <v>20</v>
      </c>
      <c r="K14" s="1875" t="s">
        <v>21</v>
      </c>
      <c r="L14" s="1875" t="s">
        <v>2</v>
      </c>
      <c r="M14" s="1832" t="s">
        <v>22</v>
      </c>
      <c r="N14" s="1834" t="s">
        <v>3</v>
      </c>
      <c r="O14" s="1835"/>
      <c r="P14" s="1836"/>
      <c r="Q14" s="1837" t="s">
        <v>157</v>
      </c>
      <c r="R14" s="1839" t="s">
        <v>5</v>
      </c>
      <c r="S14" s="114" t="s">
        <v>29</v>
      </c>
      <c r="T14" s="1885" t="s">
        <v>0</v>
      </c>
    </row>
    <row r="15" spans="1:20" ht="16.5" thickBot="1">
      <c r="A15" s="1888"/>
      <c r="B15" s="1884"/>
      <c r="C15" s="1884"/>
      <c r="D15" s="1888"/>
      <c r="E15" s="1890"/>
      <c r="F15" s="115" t="s">
        <v>12</v>
      </c>
      <c r="G15" s="115" t="s">
        <v>13</v>
      </c>
      <c r="H15" s="115" t="s">
        <v>14</v>
      </c>
      <c r="I15" s="115" t="s">
        <v>15</v>
      </c>
      <c r="J15" s="1876"/>
      <c r="K15" s="1876"/>
      <c r="L15" s="1876"/>
      <c r="M15" s="1833"/>
      <c r="N15" s="68" t="s">
        <v>30</v>
      </c>
      <c r="O15" s="69" t="s">
        <v>28</v>
      </c>
      <c r="P15" s="70" t="s">
        <v>31</v>
      </c>
      <c r="Q15" s="1838"/>
      <c r="R15" s="1840"/>
      <c r="S15" s="116"/>
      <c r="T15" s="1886"/>
    </row>
    <row r="16" spans="1:20" ht="15.75" thickBot="1">
      <c r="A16" s="107"/>
      <c r="B16" s="107"/>
      <c r="C16" s="107"/>
      <c r="F16" s="117"/>
      <c r="J16" s="118"/>
      <c r="L16" s="119"/>
      <c r="M16" s="107"/>
    </row>
    <row r="17" spans="1:20" ht="30" customHeight="1">
      <c r="A17" s="1915">
        <v>1</v>
      </c>
      <c r="B17" s="1917" t="s">
        <v>256</v>
      </c>
      <c r="C17" s="1917" t="s">
        <v>316</v>
      </c>
      <c r="D17" s="1855" t="s">
        <v>487</v>
      </c>
      <c r="E17" s="528" t="s">
        <v>488</v>
      </c>
      <c r="F17" s="1851">
        <v>1</v>
      </c>
      <c r="G17" s="1851">
        <v>1</v>
      </c>
      <c r="H17" s="1851">
        <v>1</v>
      </c>
      <c r="I17" s="1853"/>
      <c r="J17" s="1855" t="s">
        <v>547</v>
      </c>
      <c r="K17" s="1903"/>
      <c r="L17" s="1849"/>
      <c r="M17" s="1851">
        <v>1</v>
      </c>
      <c r="N17" s="1905">
        <v>0</v>
      </c>
      <c r="O17" s="1853">
        <v>1</v>
      </c>
      <c r="P17" s="1908" t="str">
        <f>IF(O17&lt;=V$17,"T",IF(O17&lt;$X$17,"R",IF(O17&gt;=$X$17,"P")))</f>
        <v>P</v>
      </c>
      <c r="Q17" s="1849"/>
      <c r="R17" s="1849"/>
      <c r="S17" s="1849"/>
      <c r="T17" s="1924"/>
    </row>
    <row r="18" spans="1:20" ht="30">
      <c r="A18" s="1916"/>
      <c r="B18" s="1918"/>
      <c r="C18" s="1918"/>
      <c r="D18" s="1856"/>
      <c r="E18" s="329" t="s">
        <v>489</v>
      </c>
      <c r="F18" s="1852"/>
      <c r="G18" s="1852"/>
      <c r="H18" s="1852"/>
      <c r="I18" s="1854"/>
      <c r="J18" s="1856"/>
      <c r="K18" s="1904"/>
      <c r="L18" s="1850"/>
      <c r="M18" s="1852"/>
      <c r="N18" s="1906"/>
      <c r="O18" s="1907"/>
      <c r="P18" s="1909"/>
      <c r="Q18" s="1850"/>
      <c r="R18" s="1850"/>
      <c r="S18" s="1850"/>
      <c r="T18" s="1912"/>
    </row>
    <row r="19" spans="1:20" ht="30">
      <c r="A19" s="1916"/>
      <c r="B19" s="1918"/>
      <c r="C19" s="1918"/>
      <c r="D19" s="1856"/>
      <c r="E19" s="329" t="s">
        <v>490</v>
      </c>
      <c r="F19" s="1852"/>
      <c r="G19" s="1852"/>
      <c r="H19" s="1852"/>
      <c r="I19" s="1854"/>
      <c r="J19" s="1856"/>
      <c r="K19" s="1904"/>
      <c r="L19" s="1850"/>
      <c r="M19" s="1852"/>
      <c r="N19" s="1906"/>
      <c r="O19" s="1907"/>
      <c r="P19" s="1909"/>
      <c r="Q19" s="1850"/>
      <c r="R19" s="1850"/>
      <c r="S19" s="1850"/>
      <c r="T19" s="1912"/>
    </row>
    <row r="20" spans="1:20">
      <c r="A20" s="1916"/>
      <c r="B20" s="1918"/>
      <c r="C20" s="1918"/>
      <c r="D20" s="1856"/>
      <c r="E20" s="329" t="s">
        <v>491</v>
      </c>
      <c r="F20" s="1852"/>
      <c r="G20" s="1852"/>
      <c r="H20" s="1852"/>
      <c r="I20" s="1854"/>
      <c r="J20" s="1856"/>
      <c r="K20" s="1904"/>
      <c r="L20" s="1850"/>
      <c r="M20" s="1852"/>
      <c r="N20" s="1906"/>
      <c r="O20" s="1907"/>
      <c r="P20" s="1909"/>
      <c r="Q20" s="1850"/>
      <c r="R20" s="1850"/>
      <c r="S20" s="1850"/>
      <c r="T20" s="1912"/>
    </row>
    <row r="21" spans="1:20" ht="30" customHeight="1">
      <c r="A21" s="1916"/>
      <c r="B21" s="1918"/>
      <c r="C21" s="1918"/>
      <c r="D21" s="1910" t="s">
        <v>492</v>
      </c>
      <c r="E21" s="329" t="s">
        <v>493</v>
      </c>
      <c r="F21" s="1852">
        <v>1</v>
      </c>
      <c r="G21" s="1852">
        <v>1</v>
      </c>
      <c r="H21" s="1852">
        <v>1</v>
      </c>
      <c r="I21" s="1907"/>
      <c r="J21" s="1856" t="s">
        <v>548</v>
      </c>
      <c r="K21" s="1850"/>
      <c r="L21" s="1850"/>
      <c r="M21" s="1852">
        <v>1</v>
      </c>
      <c r="N21" s="1906">
        <f>IF(M21&lt;1,M21-AVERAGE(F21:I21),M21-(SUM(F21:I21)))</f>
        <v>-2</v>
      </c>
      <c r="O21" s="1907">
        <v>1</v>
      </c>
      <c r="P21" s="1909" t="str">
        <f>IF(O21&lt;=V$17,"T",IF(O21&lt;$X$17,"R",IF(O21&gt;=$X$17,"P")))</f>
        <v>P</v>
      </c>
      <c r="Q21" s="1850"/>
      <c r="R21" s="1850"/>
      <c r="S21" s="1850"/>
      <c r="T21" s="1912"/>
    </row>
    <row r="22" spans="1:20" ht="30">
      <c r="A22" s="1916"/>
      <c r="B22" s="1918"/>
      <c r="C22" s="1918"/>
      <c r="D22" s="1910"/>
      <c r="E22" s="329" t="s">
        <v>494</v>
      </c>
      <c r="F22" s="1852"/>
      <c r="G22" s="1852"/>
      <c r="H22" s="1852"/>
      <c r="I22" s="1907"/>
      <c r="J22" s="1856"/>
      <c r="K22" s="1850"/>
      <c r="L22" s="1850"/>
      <c r="M22" s="1852"/>
      <c r="N22" s="1906"/>
      <c r="O22" s="1907"/>
      <c r="P22" s="1909"/>
      <c r="Q22" s="1850"/>
      <c r="R22" s="1850"/>
      <c r="S22" s="1850"/>
      <c r="T22" s="1912"/>
    </row>
    <row r="23" spans="1:20" ht="30">
      <c r="A23" s="1916"/>
      <c r="B23" s="1918"/>
      <c r="C23" s="1918"/>
      <c r="D23" s="1910"/>
      <c r="E23" s="329" t="s">
        <v>495</v>
      </c>
      <c r="F23" s="1852"/>
      <c r="G23" s="1852"/>
      <c r="H23" s="1852"/>
      <c r="I23" s="1907"/>
      <c r="J23" s="1856"/>
      <c r="K23" s="1850"/>
      <c r="L23" s="1850"/>
      <c r="M23" s="1852"/>
      <c r="N23" s="1906"/>
      <c r="O23" s="1907"/>
      <c r="P23" s="1909"/>
      <c r="Q23" s="1850"/>
      <c r="R23" s="1850"/>
      <c r="S23" s="1850"/>
      <c r="T23" s="1912"/>
    </row>
    <row r="24" spans="1:20" ht="30">
      <c r="A24" s="1916">
        <v>2</v>
      </c>
      <c r="B24" s="1920" t="s">
        <v>266</v>
      </c>
      <c r="C24" s="1918" t="s">
        <v>333</v>
      </c>
      <c r="D24" s="1910"/>
      <c r="E24" s="329" t="s">
        <v>496</v>
      </c>
      <c r="F24" s="1852"/>
      <c r="G24" s="1852"/>
      <c r="H24" s="1852"/>
      <c r="I24" s="1907"/>
      <c r="J24" s="1856"/>
      <c r="K24" s="1850"/>
      <c r="L24" s="1850"/>
      <c r="M24" s="1852"/>
      <c r="N24" s="1906"/>
      <c r="O24" s="1907"/>
      <c r="P24" s="1909"/>
      <c r="Q24" s="1850"/>
      <c r="R24" s="1850"/>
      <c r="S24" s="1850"/>
      <c r="T24" s="1912"/>
    </row>
    <row r="25" spans="1:20" ht="45" customHeight="1">
      <c r="A25" s="1916"/>
      <c r="B25" s="1920"/>
      <c r="C25" s="1918"/>
      <c r="D25" s="1910" t="s">
        <v>203</v>
      </c>
      <c r="E25" s="329" t="s">
        <v>497</v>
      </c>
      <c r="F25" s="1852">
        <v>1</v>
      </c>
      <c r="G25" s="1852">
        <v>1</v>
      </c>
      <c r="H25" s="1852">
        <v>1</v>
      </c>
      <c r="I25" s="1852"/>
      <c r="J25" s="1856" t="s">
        <v>549</v>
      </c>
      <c r="K25" s="1914"/>
      <c r="L25" s="1854"/>
      <c r="M25" s="1852">
        <v>1</v>
      </c>
      <c r="N25" s="1906">
        <f>IF(M25&lt;1,M25-AVERAGE(F25:I25),M25-(SUM(F25:I25)))</f>
        <v>-2</v>
      </c>
      <c r="O25" s="1907">
        <v>1</v>
      </c>
      <c r="P25" s="1913" t="s">
        <v>336</v>
      </c>
      <c r="Q25" s="1854"/>
      <c r="R25" s="1854"/>
      <c r="S25" s="1854"/>
      <c r="T25" s="1923"/>
    </row>
    <row r="26" spans="1:20" ht="30">
      <c r="A26" s="1916"/>
      <c r="B26" s="1920"/>
      <c r="C26" s="1918"/>
      <c r="D26" s="1910"/>
      <c r="E26" s="329" t="s">
        <v>498</v>
      </c>
      <c r="F26" s="1911"/>
      <c r="G26" s="1911"/>
      <c r="H26" s="1911"/>
      <c r="I26" s="1852"/>
      <c r="J26" s="1856"/>
      <c r="K26" s="1914"/>
      <c r="L26" s="1854"/>
      <c r="M26" s="1852"/>
      <c r="N26" s="1906"/>
      <c r="O26" s="1907"/>
      <c r="P26" s="1913"/>
      <c r="Q26" s="1854"/>
      <c r="R26" s="1854"/>
      <c r="S26" s="1854"/>
      <c r="T26" s="1923"/>
    </row>
    <row r="27" spans="1:20" ht="30" customHeight="1">
      <c r="A27" s="1916"/>
      <c r="B27" s="1920"/>
      <c r="C27" s="1918"/>
      <c r="D27" s="1910" t="s">
        <v>499</v>
      </c>
      <c r="E27" s="329" t="s">
        <v>500</v>
      </c>
      <c r="F27" s="1852">
        <v>1</v>
      </c>
      <c r="G27" s="1852">
        <v>1</v>
      </c>
      <c r="H27" s="1852">
        <v>1</v>
      </c>
      <c r="I27" s="1911"/>
      <c r="J27" s="1856" t="s">
        <v>501</v>
      </c>
      <c r="K27" s="1904"/>
      <c r="L27" s="1850"/>
      <c r="M27" s="1911">
        <v>100</v>
      </c>
      <c r="N27" s="1906">
        <v>0</v>
      </c>
      <c r="O27" s="1907">
        <v>1</v>
      </c>
      <c r="P27" s="1913" t="s">
        <v>336</v>
      </c>
      <c r="Q27" s="1850"/>
      <c r="R27" s="1850"/>
      <c r="S27" s="1850"/>
      <c r="T27" s="1912"/>
    </row>
    <row r="28" spans="1:20" ht="30">
      <c r="A28" s="1916"/>
      <c r="B28" s="1920"/>
      <c r="C28" s="1918"/>
      <c r="D28" s="1910"/>
      <c r="E28" s="329" t="s">
        <v>502</v>
      </c>
      <c r="F28" s="1911"/>
      <c r="G28" s="1911"/>
      <c r="H28" s="1911"/>
      <c r="I28" s="1911"/>
      <c r="J28" s="1856"/>
      <c r="K28" s="1904"/>
      <c r="L28" s="1850"/>
      <c r="M28" s="1911"/>
      <c r="N28" s="1906"/>
      <c r="O28" s="1907"/>
      <c r="P28" s="1913"/>
      <c r="Q28" s="1850"/>
      <c r="R28" s="1850"/>
      <c r="S28" s="1850"/>
      <c r="T28" s="1912"/>
    </row>
    <row r="29" spans="1:20" ht="30" customHeight="1">
      <c r="A29" s="1916"/>
      <c r="B29" s="1920"/>
      <c r="C29" s="1918"/>
      <c r="D29" s="1910" t="s">
        <v>503</v>
      </c>
      <c r="E29" s="529" t="s">
        <v>504</v>
      </c>
      <c r="F29" s="1852">
        <v>1</v>
      </c>
      <c r="G29" s="1852">
        <v>1</v>
      </c>
      <c r="H29" s="1907">
        <v>1</v>
      </c>
      <c r="I29" s="1907"/>
      <c r="J29" s="1856" t="s">
        <v>550</v>
      </c>
      <c r="K29" s="1904"/>
      <c r="L29" s="1850"/>
      <c r="M29" s="1852">
        <v>1</v>
      </c>
      <c r="N29" s="1906">
        <v>0</v>
      </c>
      <c r="O29" s="1907">
        <v>1</v>
      </c>
      <c r="P29" s="1913" t="s">
        <v>336</v>
      </c>
      <c r="Q29" s="1850"/>
      <c r="R29" s="1850"/>
      <c r="S29" s="1850"/>
      <c r="T29" s="1912"/>
    </row>
    <row r="30" spans="1:20">
      <c r="A30" s="1916"/>
      <c r="B30" s="1920"/>
      <c r="C30" s="1918"/>
      <c r="D30" s="1910"/>
      <c r="E30" s="329" t="s">
        <v>505</v>
      </c>
      <c r="F30" s="1911"/>
      <c r="G30" s="1911"/>
      <c r="H30" s="1854"/>
      <c r="I30" s="1907"/>
      <c r="J30" s="1856"/>
      <c r="K30" s="1904"/>
      <c r="L30" s="1850"/>
      <c r="M30" s="1852"/>
      <c r="N30" s="1906"/>
      <c r="O30" s="1907"/>
      <c r="P30" s="1913"/>
      <c r="Q30" s="1850"/>
      <c r="R30" s="1850"/>
      <c r="S30" s="1850"/>
      <c r="T30" s="1912"/>
    </row>
    <row r="31" spans="1:20">
      <c r="A31" s="1916"/>
      <c r="B31" s="1920"/>
      <c r="C31" s="1918"/>
      <c r="D31" s="1910"/>
      <c r="E31" s="329" t="s">
        <v>506</v>
      </c>
      <c r="F31" s="1911"/>
      <c r="G31" s="1911"/>
      <c r="H31" s="1854"/>
      <c r="I31" s="1907"/>
      <c r="J31" s="1856"/>
      <c r="K31" s="1904"/>
      <c r="L31" s="1850"/>
      <c r="M31" s="1852"/>
      <c r="N31" s="1906"/>
      <c r="O31" s="1907"/>
      <c r="P31" s="1913"/>
      <c r="Q31" s="1850"/>
      <c r="R31" s="1850"/>
      <c r="S31" s="1850"/>
      <c r="T31" s="1912"/>
    </row>
    <row r="32" spans="1:20">
      <c r="A32" s="1916"/>
      <c r="B32" s="1920"/>
      <c r="C32" s="1918"/>
      <c r="D32" s="1910"/>
      <c r="E32" s="329" t="s">
        <v>507</v>
      </c>
      <c r="F32" s="1911"/>
      <c r="G32" s="1911"/>
      <c r="H32" s="1854"/>
      <c r="I32" s="1907"/>
      <c r="J32" s="1856"/>
      <c r="K32" s="1904"/>
      <c r="L32" s="1850"/>
      <c r="M32" s="1852"/>
      <c r="N32" s="1906"/>
      <c r="O32" s="1907"/>
      <c r="P32" s="1913"/>
      <c r="Q32" s="1850"/>
      <c r="R32" s="1850"/>
      <c r="S32" s="1850"/>
      <c r="T32" s="1912"/>
    </row>
    <row r="33" spans="1:20" ht="30">
      <c r="A33" s="1916"/>
      <c r="B33" s="1920"/>
      <c r="C33" s="1918"/>
      <c r="D33" s="1910"/>
      <c r="E33" s="329" t="s">
        <v>508</v>
      </c>
      <c r="F33" s="1911"/>
      <c r="G33" s="1911"/>
      <c r="H33" s="1854"/>
      <c r="I33" s="1907"/>
      <c r="J33" s="1856"/>
      <c r="K33" s="1904"/>
      <c r="L33" s="1850"/>
      <c r="M33" s="1852"/>
      <c r="N33" s="1906"/>
      <c r="O33" s="1907"/>
      <c r="P33" s="1913"/>
      <c r="Q33" s="1850"/>
      <c r="R33" s="1850"/>
      <c r="S33" s="1850"/>
      <c r="T33" s="1912"/>
    </row>
    <row r="34" spans="1:20" ht="30" customHeight="1">
      <c r="A34" s="1916"/>
      <c r="B34" s="1920"/>
      <c r="C34" s="1918"/>
      <c r="D34" s="1910" t="s">
        <v>509</v>
      </c>
      <c r="E34" s="329" t="s">
        <v>510</v>
      </c>
      <c r="F34" s="1852">
        <v>1</v>
      </c>
      <c r="G34" s="1852">
        <v>1</v>
      </c>
      <c r="H34" s="1907">
        <v>1</v>
      </c>
      <c r="I34" s="1907"/>
      <c r="J34" s="1856" t="s">
        <v>551</v>
      </c>
      <c r="K34" s="1904"/>
      <c r="L34" s="1850"/>
      <c r="M34" s="1852">
        <v>1</v>
      </c>
      <c r="N34" s="1906">
        <f>IF(M34&lt;1,M34-AVERAGE(F34:I34),M34-(SUM(F34:I34)))</f>
        <v>-2</v>
      </c>
      <c r="O34" s="1907">
        <f>IF(M34&lt;1,(AVERAGE(F34:I34)/M34),SUM(F34:I34)/M34)</f>
        <v>3</v>
      </c>
      <c r="P34" s="1913" t="s">
        <v>336</v>
      </c>
      <c r="Q34" s="1850"/>
      <c r="R34" s="1850"/>
      <c r="S34" s="1850"/>
      <c r="T34" s="1912"/>
    </row>
    <row r="35" spans="1:20">
      <c r="A35" s="1916"/>
      <c r="B35" s="1920"/>
      <c r="C35" s="1918"/>
      <c r="D35" s="1910"/>
      <c r="E35" s="329" t="s">
        <v>511</v>
      </c>
      <c r="F35" s="1911"/>
      <c r="G35" s="1911"/>
      <c r="H35" s="1854"/>
      <c r="I35" s="1907"/>
      <c r="J35" s="1856"/>
      <c r="K35" s="1904"/>
      <c r="L35" s="1850"/>
      <c r="M35" s="1852"/>
      <c r="N35" s="1906"/>
      <c r="O35" s="1907"/>
      <c r="P35" s="1913"/>
      <c r="Q35" s="1850"/>
      <c r="R35" s="1850"/>
      <c r="S35" s="1850"/>
      <c r="T35" s="1912"/>
    </row>
    <row r="36" spans="1:20" ht="30">
      <c r="A36" s="1916"/>
      <c r="B36" s="1920"/>
      <c r="C36" s="1918"/>
      <c r="D36" s="1910"/>
      <c r="E36" s="329" t="s">
        <v>512</v>
      </c>
      <c r="F36" s="1911"/>
      <c r="G36" s="1911"/>
      <c r="H36" s="1854"/>
      <c r="I36" s="1907"/>
      <c r="J36" s="1856"/>
      <c r="K36" s="1904"/>
      <c r="L36" s="1850"/>
      <c r="M36" s="1852"/>
      <c r="N36" s="1906"/>
      <c r="O36" s="1907"/>
      <c r="P36" s="1913"/>
      <c r="Q36" s="1850"/>
      <c r="R36" s="1850"/>
      <c r="S36" s="1850"/>
      <c r="T36" s="1912"/>
    </row>
    <row r="37" spans="1:20" ht="63" thickBot="1">
      <c r="A37" s="1919"/>
      <c r="B37" s="1921"/>
      <c r="C37" s="1922"/>
      <c r="D37" s="530" t="s">
        <v>513</v>
      </c>
      <c r="E37" s="531" t="s">
        <v>514</v>
      </c>
      <c r="F37" s="163">
        <v>1</v>
      </c>
      <c r="G37" s="163">
        <v>1</v>
      </c>
      <c r="H37" s="532">
        <v>1</v>
      </c>
      <c r="I37" s="532"/>
      <c r="J37" s="533" t="s">
        <v>1121</v>
      </c>
      <c r="K37" s="164"/>
      <c r="L37" s="534"/>
      <c r="M37" s="163">
        <v>1</v>
      </c>
      <c r="N37" s="165">
        <f>IF(M37&lt;1,M37-AVERAGE(F37:I37),M37-(SUM(F37:I37)))</f>
        <v>-2</v>
      </c>
      <c r="O37" s="532">
        <f>IF(M37&lt;1,(AVERAGE(F37:I37)/M37),SUM(F37:I37)/M37)</f>
        <v>3</v>
      </c>
      <c r="P37" s="166" t="str">
        <f>IF(O37&lt;=V$17,"T",IF(O37&lt;$X$17,"R",IF(O37&gt;=$X$17,"P")))</f>
        <v>P</v>
      </c>
      <c r="Q37" s="534"/>
      <c r="R37" s="534"/>
      <c r="S37" s="534"/>
      <c r="T37" s="535"/>
    </row>
    <row r="38" spans="1:20" ht="15" customHeight="1" thickBot="1">
      <c r="P38" s="150"/>
      <c r="Q38" s="162"/>
    </row>
    <row r="39" spans="1:20" ht="15.75">
      <c r="A39" s="104" t="s">
        <v>24</v>
      </c>
      <c r="B39" s="146"/>
      <c r="C39" s="146"/>
      <c r="D39" s="146"/>
      <c r="E39" s="146"/>
      <c r="P39" s="150"/>
    </row>
    <row r="40" spans="1:20" ht="15" customHeight="1">
      <c r="A40" s="107"/>
      <c r="B40" s="144"/>
      <c r="C40" s="144"/>
      <c r="D40" s="144"/>
      <c r="E40" s="144"/>
      <c r="P40" s="150"/>
    </row>
    <row r="41" spans="1:20">
      <c r="A41" s="145" t="s">
        <v>1226</v>
      </c>
      <c r="B41" s="144"/>
      <c r="C41" s="144"/>
      <c r="D41" s="144"/>
      <c r="E41" s="144"/>
    </row>
    <row r="44" spans="1:20" ht="30" customHeight="1"/>
    <row r="48" spans="1:20" ht="30" customHeight="1"/>
    <row r="52" ht="30" customHeight="1"/>
    <row r="55" ht="45" customHeight="1"/>
    <row r="57" ht="30" customHeight="1"/>
    <row r="59" ht="30" customHeight="1"/>
    <row r="62" ht="30" customHeight="1"/>
    <row r="67" ht="30" customHeight="1"/>
  </sheetData>
  <mergeCells count="133">
    <mergeCell ref="Q34:Q36"/>
    <mergeCell ref="R34:R36"/>
    <mergeCell ref="S34:S36"/>
    <mergeCell ref="T34:T36"/>
    <mergeCell ref="A17:A23"/>
    <mergeCell ref="B17:B23"/>
    <mergeCell ref="C17:C23"/>
    <mergeCell ref="A24:A37"/>
    <mergeCell ref="B24:B37"/>
    <mergeCell ref="C24:C37"/>
    <mergeCell ref="R25:R26"/>
    <mergeCell ref="S25:S26"/>
    <mergeCell ref="T25:T26"/>
    <mergeCell ref="D27:D28"/>
    <mergeCell ref="F27:F28"/>
    <mergeCell ref="T17:T20"/>
    <mergeCell ref="D21:D24"/>
    <mergeCell ref="F21:F24"/>
    <mergeCell ref="G21:G24"/>
    <mergeCell ref="H21:H24"/>
    <mergeCell ref="I21:I24"/>
    <mergeCell ref="J21:J24"/>
    <mergeCell ref="K21:K24"/>
    <mergeCell ref="L21:L24"/>
    <mergeCell ref="R21:R24"/>
    <mergeCell ref="S21:S24"/>
    <mergeCell ref="T21:T24"/>
    <mergeCell ref="D29:D33"/>
    <mergeCell ref="F29:F33"/>
    <mergeCell ref="K29:K33"/>
    <mergeCell ref="L29:L33"/>
    <mergeCell ref="M29:M33"/>
    <mergeCell ref="N29:N33"/>
    <mergeCell ref="O29:O33"/>
    <mergeCell ref="P29:P33"/>
    <mergeCell ref="Q29:Q33"/>
    <mergeCell ref="R29:R33"/>
    <mergeCell ref="S29:S33"/>
    <mergeCell ref="L25:L26"/>
    <mergeCell ref="M25:M26"/>
    <mergeCell ref="N25:N26"/>
    <mergeCell ref="O25:O26"/>
    <mergeCell ref="P25:P26"/>
    <mergeCell ref="Q25:Q26"/>
    <mergeCell ref="D25:D26"/>
    <mergeCell ref="F25:F26"/>
    <mergeCell ref="Q21:Q24"/>
    <mergeCell ref="N34:N36"/>
    <mergeCell ref="O34:O36"/>
    <mergeCell ref="P34:P36"/>
    <mergeCell ref="G29:G33"/>
    <mergeCell ref="H29:H33"/>
    <mergeCell ref="I29:I33"/>
    <mergeCell ref="J29:J33"/>
    <mergeCell ref="M21:M24"/>
    <mergeCell ref="N21:N24"/>
    <mergeCell ref="O21:O24"/>
    <mergeCell ref="P21:P24"/>
    <mergeCell ref="G25:G26"/>
    <mergeCell ref="H25:H26"/>
    <mergeCell ref="I25:I26"/>
    <mergeCell ref="J25:J26"/>
    <mergeCell ref="K25:K26"/>
    <mergeCell ref="D34:D36"/>
    <mergeCell ref="F34:F36"/>
    <mergeCell ref="G34:G36"/>
    <mergeCell ref="H34:H36"/>
    <mergeCell ref="I34:I36"/>
    <mergeCell ref="J34:J36"/>
    <mergeCell ref="T29:T33"/>
    <mergeCell ref="G27:G28"/>
    <mergeCell ref="H27:H28"/>
    <mergeCell ref="I27:I28"/>
    <mergeCell ref="J27:J28"/>
    <mergeCell ref="K27:K28"/>
    <mergeCell ref="L27:L28"/>
    <mergeCell ref="M27:M28"/>
    <mergeCell ref="N27:N28"/>
    <mergeCell ref="O27:O28"/>
    <mergeCell ref="P27:P28"/>
    <mergeCell ref="Q27:Q28"/>
    <mergeCell ref="R27:R28"/>
    <mergeCell ref="S27:S28"/>
    <mergeCell ref="T27:T28"/>
    <mergeCell ref="K34:K36"/>
    <mergeCell ref="L34:L36"/>
    <mergeCell ref="M34:M36"/>
    <mergeCell ref="D17:D20"/>
    <mergeCell ref="F17:F20"/>
    <mergeCell ref="K17:K20"/>
    <mergeCell ref="L17:L20"/>
    <mergeCell ref="M17:M20"/>
    <mergeCell ref="N17:N20"/>
    <mergeCell ref="O17:O20"/>
    <mergeCell ref="P17:P20"/>
    <mergeCell ref="Q17:Q20"/>
    <mergeCell ref="R17:R20"/>
    <mergeCell ref="S17:S20"/>
    <mergeCell ref="G17:G20"/>
    <mergeCell ref="H17:H20"/>
    <mergeCell ref="I17:I20"/>
    <mergeCell ref="J17:J20"/>
    <mergeCell ref="N2:T2"/>
    <mergeCell ref="F3:M4"/>
    <mergeCell ref="N3:T3"/>
    <mergeCell ref="N4:T4"/>
    <mergeCell ref="F14:I14"/>
    <mergeCell ref="J14:J15"/>
    <mergeCell ref="A13:L13"/>
    <mergeCell ref="M13:T13"/>
    <mergeCell ref="B14:B15"/>
    <mergeCell ref="C14:C15"/>
    <mergeCell ref="T14:T15"/>
    <mergeCell ref="A14:A15"/>
    <mergeCell ref="D14:D15"/>
    <mergeCell ref="E14:E15"/>
    <mergeCell ref="A2:E4"/>
    <mergeCell ref="F2:M2"/>
    <mergeCell ref="K14:K15"/>
    <mergeCell ref="L14:L15"/>
    <mergeCell ref="M14:M15"/>
    <mergeCell ref="N14:P14"/>
    <mergeCell ref="Q14:Q15"/>
    <mergeCell ref="R14:R15"/>
    <mergeCell ref="A6:E6"/>
    <mergeCell ref="F6:M6"/>
    <mergeCell ref="A7:E7"/>
    <mergeCell ref="F7:M7"/>
    <mergeCell ref="A8:E8"/>
    <mergeCell ref="F8:M8"/>
    <mergeCell ref="A9:E9"/>
    <mergeCell ref="F9:M9"/>
    <mergeCell ref="A11:T11"/>
  </mergeCells>
  <conditionalFormatting sqref="P17">
    <cfRule type="containsText" dxfId="69" priority="9" stopIfTrue="1" operator="containsText" text="P">
      <formula>NOT(ISERROR(SEARCH("P",P17)))</formula>
    </cfRule>
    <cfRule type="containsText" dxfId="68" priority="10" stopIfTrue="1" operator="containsText" text="R">
      <formula>NOT(ISERROR(SEARCH("R",P17)))</formula>
    </cfRule>
    <cfRule type="containsText" dxfId="67" priority="11" operator="containsText" text="T">
      <formula>NOT(ISERROR(SEARCH("T",P17)))</formula>
    </cfRule>
    <cfRule type="iconSet" priority="12">
      <iconSet iconSet="3Symbols2">
        <cfvo type="percent" val="0"/>
        <cfvo type="percent" val="0.74"/>
        <cfvo type="percent" val="0.85"/>
      </iconSet>
    </cfRule>
  </conditionalFormatting>
  <conditionalFormatting sqref="P21">
    <cfRule type="containsText" dxfId="66" priority="5" stopIfTrue="1" operator="containsText" text="P">
      <formula>NOT(ISERROR(SEARCH("P",P21)))</formula>
    </cfRule>
    <cfRule type="containsText" dxfId="65" priority="6" stopIfTrue="1" operator="containsText" text="R">
      <formula>NOT(ISERROR(SEARCH("R",P21)))</formula>
    </cfRule>
    <cfRule type="containsText" dxfId="64" priority="7" operator="containsText" text="T">
      <formula>NOT(ISERROR(SEARCH("T",P21)))</formula>
    </cfRule>
    <cfRule type="iconSet" priority="8">
      <iconSet iconSet="3Symbols2">
        <cfvo type="percent" val="0"/>
        <cfvo type="percent" val="0.74"/>
        <cfvo type="percent" val="0.85"/>
      </iconSet>
    </cfRule>
  </conditionalFormatting>
  <conditionalFormatting sqref="P25 P27 P29 P34">
    <cfRule type="containsText" dxfId="63" priority="16" stopIfTrue="1" operator="containsText" text="P">
      <formula>NOT(ISERROR(SEARCH("P",P25)))</formula>
    </cfRule>
    <cfRule type="containsText" dxfId="62" priority="17" stopIfTrue="1" operator="containsText" text="R">
      <formula>NOT(ISERROR(SEARCH("R",P25)))</formula>
    </cfRule>
    <cfRule type="containsText" dxfId="61" priority="18" operator="containsText" text="T">
      <formula>NOT(ISERROR(SEARCH("T",P25)))</formula>
    </cfRule>
  </conditionalFormatting>
  <conditionalFormatting sqref="P29 P25 P27 P34">
    <cfRule type="iconSet" priority="19">
      <iconSet iconSet="3Symbols2">
        <cfvo type="percent" val="0"/>
        <cfvo type="percent" val="0.74"/>
        <cfvo type="percent" val="0.85"/>
      </iconSet>
    </cfRule>
  </conditionalFormatting>
  <conditionalFormatting sqref="P37">
    <cfRule type="containsText" dxfId="60" priority="1" stopIfTrue="1" operator="containsText" text="P">
      <formula>NOT(ISERROR(SEARCH("P",P37)))</formula>
    </cfRule>
    <cfRule type="containsText" dxfId="59" priority="2" stopIfTrue="1" operator="containsText" text="R">
      <formula>NOT(ISERROR(SEARCH("R",P37)))</formula>
    </cfRule>
    <cfRule type="containsText" dxfId="58" priority="3" operator="containsText" text="T">
      <formula>NOT(ISERROR(SEARCH("T",P37)))</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T55"/>
  <sheetViews>
    <sheetView topLeftCell="A30" zoomScale="68" zoomScaleNormal="68" workbookViewId="0">
      <selection activeCell="L30" sqref="L30"/>
    </sheetView>
  </sheetViews>
  <sheetFormatPr baseColWidth="10" defaultColWidth="11.42578125" defaultRowHeight="15"/>
  <cols>
    <col min="1" max="1" width="11.5703125" style="29" bestFit="1" customWidth="1"/>
    <col min="2" max="2" width="39.140625" style="29" customWidth="1"/>
    <col min="3" max="3" width="36.140625" style="29" customWidth="1"/>
    <col min="4" max="4" width="37.7109375" style="29" customWidth="1"/>
    <col min="5" max="5" width="44" style="29" customWidth="1"/>
    <col min="6" max="6" width="13.42578125" style="107" customWidth="1"/>
    <col min="7" max="7" width="9.28515625" style="29" customWidth="1"/>
    <col min="8" max="8" width="11.140625" style="29" customWidth="1"/>
    <col min="9" max="9" width="7" style="29" customWidth="1"/>
    <col min="10" max="10" width="50" style="29" customWidth="1"/>
    <col min="11" max="11" width="18.7109375" style="29" customWidth="1"/>
    <col min="12" max="12" width="29.7109375" style="29" customWidth="1"/>
    <col min="13" max="13" width="11.5703125" style="29" bestFit="1" customWidth="1"/>
    <col min="14" max="14" width="12.5703125" style="29" customWidth="1"/>
    <col min="15" max="15" width="11.5703125" style="29" bestFit="1" customWidth="1"/>
    <col min="16" max="16" width="11.42578125" style="29"/>
    <col min="17" max="17" width="26.140625" style="29" customWidth="1"/>
    <col min="18" max="18" width="26.28515625" style="29" customWidth="1"/>
    <col min="19" max="19" width="11.42578125" style="29"/>
    <col min="20" max="20" width="27.28515625" style="29" customWidth="1"/>
    <col min="21" max="16384" width="11.42578125" style="29"/>
  </cols>
  <sheetData>
    <row r="1" spans="1:20" ht="15.75" thickBot="1"/>
    <row r="2" spans="1:20" ht="16.5" thickBot="1">
      <c r="A2" s="1891"/>
      <c r="B2" s="1892"/>
      <c r="C2" s="1892"/>
      <c r="D2" s="1892"/>
      <c r="E2" s="1893"/>
      <c r="F2" s="1900" t="s">
        <v>18</v>
      </c>
      <c r="G2" s="1901"/>
      <c r="H2" s="1901"/>
      <c r="I2" s="1901"/>
      <c r="J2" s="1901"/>
      <c r="K2" s="1901"/>
      <c r="L2" s="1901"/>
      <c r="M2" s="1902"/>
      <c r="N2" s="1857" t="s">
        <v>486</v>
      </c>
      <c r="O2" s="1858"/>
      <c r="P2" s="1858"/>
      <c r="Q2" s="1858"/>
      <c r="R2" s="1858"/>
      <c r="S2" s="1858"/>
      <c r="T2" s="1859"/>
    </row>
    <row r="3" spans="1:20" ht="16.5" thickBot="1">
      <c r="A3" s="1894"/>
      <c r="B3" s="1895"/>
      <c r="C3" s="1895"/>
      <c r="D3" s="1895"/>
      <c r="E3" s="1896"/>
      <c r="F3" s="1860" t="s">
        <v>17</v>
      </c>
      <c r="G3" s="1861"/>
      <c r="H3" s="1861"/>
      <c r="I3" s="1861"/>
      <c r="J3" s="1861"/>
      <c r="K3" s="1861"/>
      <c r="L3" s="1861"/>
      <c r="M3" s="1862"/>
      <c r="N3" s="1866" t="s">
        <v>23</v>
      </c>
      <c r="O3" s="1867"/>
      <c r="P3" s="1867"/>
      <c r="Q3" s="1867"/>
      <c r="R3" s="1867"/>
      <c r="S3" s="1867"/>
      <c r="T3" s="1868"/>
    </row>
    <row r="4" spans="1:20" ht="16.5" thickBot="1">
      <c r="A4" s="1897"/>
      <c r="B4" s="1898"/>
      <c r="C4" s="1898"/>
      <c r="D4" s="1898"/>
      <c r="E4" s="1899"/>
      <c r="F4" s="1863"/>
      <c r="G4" s="1864"/>
      <c r="H4" s="1864"/>
      <c r="I4" s="1864"/>
      <c r="J4" s="1864"/>
      <c r="K4" s="1864"/>
      <c r="L4" s="1864"/>
      <c r="M4" s="1865"/>
      <c r="N4" s="1869" t="s">
        <v>8</v>
      </c>
      <c r="O4" s="1870"/>
      <c r="P4" s="1870"/>
      <c r="Q4" s="1870"/>
      <c r="R4" s="1870"/>
      <c r="S4" s="1870"/>
      <c r="T4" s="1871"/>
    </row>
    <row r="5" spans="1:20" ht="15.75">
      <c r="A5" s="52"/>
      <c r="B5" s="52"/>
      <c r="C5" s="52"/>
      <c r="D5" s="52"/>
      <c r="E5" s="52"/>
      <c r="F5" s="92"/>
      <c r="G5" s="52"/>
      <c r="H5" s="52"/>
      <c r="I5" s="52"/>
      <c r="J5" s="60"/>
      <c r="K5" s="60"/>
      <c r="L5" s="61"/>
      <c r="M5" s="61"/>
      <c r="N5" s="61"/>
      <c r="O5" s="61"/>
      <c r="P5" s="61"/>
      <c r="Q5" s="61"/>
      <c r="R5" s="61"/>
      <c r="S5" s="61"/>
      <c r="T5" s="61"/>
    </row>
    <row r="6" spans="1:20" ht="15.75">
      <c r="A6" s="1841" t="s">
        <v>10</v>
      </c>
      <c r="B6" s="1841"/>
      <c r="C6" s="1841"/>
      <c r="D6" s="1841"/>
      <c r="E6" s="1841"/>
      <c r="F6" s="1842" t="s">
        <v>179</v>
      </c>
      <c r="G6" s="1843"/>
      <c r="H6" s="1843"/>
      <c r="I6" s="1843"/>
      <c r="J6" s="1843"/>
      <c r="K6" s="1843"/>
      <c r="L6" s="1843"/>
      <c r="M6" s="1844"/>
      <c r="N6" s="61"/>
      <c r="O6" s="61"/>
      <c r="P6" s="61"/>
      <c r="Q6" s="61"/>
      <c r="R6" s="61"/>
      <c r="S6" s="61"/>
      <c r="T6" s="61"/>
    </row>
    <row r="7" spans="1:20" ht="15.75">
      <c r="A7" s="1841" t="s">
        <v>25</v>
      </c>
      <c r="B7" s="1841"/>
      <c r="C7" s="1841"/>
      <c r="D7" s="1841"/>
      <c r="E7" s="1841"/>
      <c r="F7" s="1016">
        <v>2025</v>
      </c>
      <c r="G7" s="1017"/>
      <c r="H7" s="1017"/>
      <c r="I7" s="1017"/>
      <c r="J7" s="1017"/>
      <c r="K7" s="1017"/>
      <c r="L7" s="1017"/>
      <c r="M7" s="1018"/>
      <c r="N7" s="61"/>
      <c r="O7" s="61"/>
      <c r="P7" s="61"/>
      <c r="Q7" s="61"/>
      <c r="R7" s="61"/>
      <c r="S7" s="61"/>
      <c r="T7" s="61"/>
    </row>
    <row r="8" spans="1:20" ht="15.75">
      <c r="A8" s="1841" t="s">
        <v>6</v>
      </c>
      <c r="B8" s="1841"/>
      <c r="C8" s="1841"/>
      <c r="D8" s="1841"/>
      <c r="E8" s="1841"/>
      <c r="F8" s="1016" t="s">
        <v>712</v>
      </c>
      <c r="G8" s="1017"/>
      <c r="H8" s="1017"/>
      <c r="I8" s="1017"/>
      <c r="J8" s="1017"/>
      <c r="K8" s="1017"/>
      <c r="L8" s="1017"/>
      <c r="M8" s="1018"/>
      <c r="N8" s="61"/>
      <c r="O8" s="61"/>
      <c r="P8" s="61"/>
      <c r="Q8" s="61"/>
      <c r="R8" s="61"/>
      <c r="S8" s="61"/>
      <c r="T8" s="61"/>
    </row>
    <row r="9" spans="1:20" ht="15.75">
      <c r="A9" s="1841" t="s">
        <v>7</v>
      </c>
      <c r="B9" s="1841"/>
      <c r="C9" s="1841"/>
      <c r="D9" s="1841"/>
      <c r="E9" s="1841"/>
      <c r="F9" s="1016" t="s">
        <v>1228</v>
      </c>
      <c r="G9" s="1017"/>
      <c r="H9" s="1017"/>
      <c r="I9" s="1017"/>
      <c r="J9" s="1017"/>
      <c r="K9" s="1017"/>
      <c r="L9" s="1017"/>
      <c r="M9" s="1018"/>
      <c r="N9" s="61"/>
      <c r="O9" s="61"/>
      <c r="P9" s="61"/>
      <c r="Q9" s="61"/>
      <c r="R9" s="61"/>
      <c r="S9" s="61"/>
      <c r="T9" s="61"/>
    </row>
    <row r="10" spans="1:20" ht="16.5" thickBot="1">
      <c r="A10" s="62"/>
      <c r="B10" s="62"/>
      <c r="C10" s="62"/>
      <c r="D10" s="62"/>
      <c r="E10" s="62"/>
      <c r="F10" s="235"/>
      <c r="G10" s="62"/>
      <c r="H10" s="62"/>
      <c r="I10" s="62"/>
      <c r="J10" s="60"/>
      <c r="K10" s="60"/>
      <c r="L10" s="60"/>
      <c r="M10" s="60"/>
      <c r="N10" s="61"/>
      <c r="O10" s="61"/>
      <c r="P10" s="61"/>
      <c r="Q10" s="61"/>
      <c r="R10" s="61"/>
      <c r="S10" s="61"/>
      <c r="T10" s="61"/>
    </row>
    <row r="11" spans="1:20" ht="16.5" thickBot="1">
      <c r="A11" s="1928" t="s">
        <v>9</v>
      </c>
      <c r="B11" s="1929"/>
      <c r="C11" s="1929"/>
      <c r="D11" s="1929"/>
      <c r="E11" s="1929"/>
      <c r="F11" s="1929"/>
      <c r="G11" s="1929"/>
      <c r="H11" s="1929"/>
      <c r="I11" s="1929"/>
      <c r="J11" s="1929"/>
      <c r="K11" s="1929"/>
      <c r="L11" s="1929"/>
      <c r="M11" s="1929"/>
      <c r="N11" s="1929"/>
      <c r="O11" s="1929"/>
      <c r="P11" s="1929"/>
      <c r="Q11" s="1929"/>
      <c r="R11" s="1929"/>
      <c r="S11" s="1929"/>
      <c r="T11" s="1930"/>
    </row>
    <row r="12" spans="1:20" ht="16.5" thickBot="1">
      <c r="A12" s="63"/>
      <c r="B12" s="64"/>
      <c r="C12" s="64"/>
      <c r="D12" s="64"/>
      <c r="E12" s="64"/>
      <c r="F12" s="234"/>
      <c r="G12" s="64"/>
      <c r="H12" s="64"/>
      <c r="I12" s="64"/>
      <c r="J12" s="64"/>
      <c r="K12" s="64"/>
      <c r="L12" s="64"/>
      <c r="M12" s="64"/>
      <c r="N12" s="64"/>
      <c r="O12" s="64"/>
      <c r="P12" s="64"/>
      <c r="Q12" s="64"/>
      <c r="R12" s="64"/>
      <c r="S12" s="64"/>
      <c r="T12" s="65"/>
    </row>
    <row r="13" spans="1:20" ht="16.5" thickBot="1">
      <c r="A13" s="1931" t="s">
        <v>16</v>
      </c>
      <c r="B13" s="1932"/>
      <c r="C13" s="1932"/>
      <c r="D13" s="1932"/>
      <c r="E13" s="1932"/>
      <c r="F13" s="1932"/>
      <c r="G13" s="1932"/>
      <c r="H13" s="1932"/>
      <c r="I13" s="1932"/>
      <c r="J13" s="1932"/>
      <c r="K13" s="1932"/>
      <c r="L13" s="1933"/>
      <c r="M13" s="1934" t="s">
        <v>1</v>
      </c>
      <c r="N13" s="1934"/>
      <c r="O13" s="1934"/>
      <c r="P13" s="1934"/>
      <c r="Q13" s="1934"/>
      <c r="R13" s="1934"/>
      <c r="S13" s="1934"/>
      <c r="T13" s="1935"/>
    </row>
    <row r="14" spans="1:20" ht="32.25" customHeight="1" thickBot="1">
      <c r="A14" s="1940" t="s">
        <v>27</v>
      </c>
      <c r="B14" s="1947" t="s">
        <v>252</v>
      </c>
      <c r="C14" s="1947" t="s">
        <v>253</v>
      </c>
      <c r="D14" s="1940" t="s">
        <v>26</v>
      </c>
      <c r="E14" s="1956" t="s">
        <v>19</v>
      </c>
      <c r="F14" s="1942" t="s">
        <v>11</v>
      </c>
      <c r="G14" s="1943"/>
      <c r="H14" s="1943"/>
      <c r="I14" s="1944"/>
      <c r="J14" s="1945" t="s">
        <v>20</v>
      </c>
      <c r="K14" s="1945" t="s">
        <v>21</v>
      </c>
      <c r="L14" s="1945" t="s">
        <v>2</v>
      </c>
      <c r="M14" s="1954" t="s">
        <v>22</v>
      </c>
      <c r="N14" s="1949" t="s">
        <v>3</v>
      </c>
      <c r="O14" s="1950"/>
      <c r="P14" s="1951"/>
      <c r="Q14" s="1952" t="s">
        <v>157</v>
      </c>
      <c r="R14" s="1938" t="s">
        <v>5</v>
      </c>
      <c r="S14" s="66" t="s">
        <v>29</v>
      </c>
      <c r="T14" s="1936" t="s">
        <v>0</v>
      </c>
    </row>
    <row r="15" spans="1:20" ht="28.5" customHeight="1" thickBot="1">
      <c r="A15" s="1941"/>
      <c r="B15" s="1948"/>
      <c r="C15" s="1948"/>
      <c r="D15" s="1941"/>
      <c r="E15" s="1957"/>
      <c r="F15" s="67" t="s">
        <v>12</v>
      </c>
      <c r="G15" s="67" t="s">
        <v>13</v>
      </c>
      <c r="H15" s="67" t="s">
        <v>14</v>
      </c>
      <c r="I15" s="67" t="s">
        <v>15</v>
      </c>
      <c r="J15" s="1946"/>
      <c r="K15" s="1946"/>
      <c r="L15" s="1946"/>
      <c r="M15" s="1955"/>
      <c r="N15" s="68" t="s">
        <v>30</v>
      </c>
      <c r="O15" s="69" t="s">
        <v>28</v>
      </c>
      <c r="P15" s="70" t="s">
        <v>31</v>
      </c>
      <c r="Q15" s="1953"/>
      <c r="R15" s="1939"/>
      <c r="S15" s="71"/>
      <c r="T15" s="1937"/>
    </row>
    <row r="16" spans="1:20" ht="8.25" customHeight="1" thickBot="1">
      <c r="A16" s="52"/>
      <c r="B16" s="52"/>
      <c r="C16" s="52"/>
      <c r="D16" s="52"/>
      <c r="E16" s="52"/>
      <c r="F16" s="92"/>
      <c r="G16" s="52"/>
      <c r="H16" s="52"/>
      <c r="I16" s="52"/>
      <c r="J16" s="52"/>
      <c r="K16" s="52"/>
      <c r="L16" s="72"/>
      <c r="M16" s="52"/>
      <c r="Q16" s="52"/>
      <c r="R16" s="52"/>
      <c r="S16" s="52"/>
      <c r="T16" s="52"/>
    </row>
    <row r="17" spans="1:20" ht="57.75" thickBot="1">
      <c r="A17" s="1294">
        <v>1</v>
      </c>
      <c r="B17" s="1088" t="s">
        <v>302</v>
      </c>
      <c r="C17" s="1088" t="s">
        <v>334</v>
      </c>
      <c r="D17" s="1820" t="s">
        <v>180</v>
      </c>
      <c r="E17" s="550" t="s">
        <v>181</v>
      </c>
      <c r="F17" s="526">
        <v>1</v>
      </c>
      <c r="G17" s="755">
        <v>1</v>
      </c>
      <c r="H17" s="755">
        <v>1</v>
      </c>
      <c r="I17" s="551"/>
      <c r="J17" s="309" t="s">
        <v>267</v>
      </c>
      <c r="K17" s="552"/>
      <c r="L17" s="442"/>
      <c r="M17" s="845">
        <v>1</v>
      </c>
      <c r="N17" s="390">
        <f>F17-M17</f>
        <v>0</v>
      </c>
      <c r="O17" s="338">
        <f>AVERAGE(F17:I17)/M17</f>
        <v>1</v>
      </c>
      <c r="P17" s="437" t="str">
        <f>IF(O17&lt;=V$17,"T",IF(O17&lt;$Y$17,"R",IF(O17&gt;=$Y$17,"P")))</f>
        <v>P</v>
      </c>
      <c r="Q17" s="442"/>
      <c r="R17" s="442"/>
      <c r="S17" s="442"/>
      <c r="T17" s="493"/>
    </row>
    <row r="18" spans="1:20" ht="57.75" thickBot="1">
      <c r="A18" s="1295"/>
      <c r="B18" s="1089"/>
      <c r="C18" s="1089"/>
      <c r="D18" s="1681"/>
      <c r="E18" s="380" t="s">
        <v>182</v>
      </c>
      <c r="F18" s="447">
        <v>1</v>
      </c>
      <c r="G18" s="755">
        <v>1</v>
      </c>
      <c r="H18" s="755">
        <v>1</v>
      </c>
      <c r="I18" s="479"/>
      <c r="J18" s="311" t="s">
        <v>268</v>
      </c>
      <c r="K18" s="554"/>
      <c r="L18" s="317"/>
      <c r="M18" s="845">
        <v>1</v>
      </c>
      <c r="N18" s="396">
        <f t="shared" ref="N18:N36" si="0">F18-M18</f>
        <v>0</v>
      </c>
      <c r="O18" s="338">
        <f t="shared" ref="O18:O39" si="1">AVERAGE(F18:I18)/M18</f>
        <v>1</v>
      </c>
      <c r="P18" s="438" t="str">
        <f t="shared" ref="P18:P29" si="2">IF(O18&lt;=V$17,"T",IF(O18&lt;$Y$17,"R",IF(O18&gt;=$Y$17,"P")))</f>
        <v>P</v>
      </c>
      <c r="Q18" s="317"/>
      <c r="R18" s="317"/>
      <c r="S18" s="317"/>
      <c r="T18" s="497"/>
    </row>
    <row r="19" spans="1:20" ht="43.5" thickBot="1">
      <c r="A19" s="1295"/>
      <c r="B19" s="1089"/>
      <c r="C19" s="1089"/>
      <c r="D19" s="1681"/>
      <c r="E19" s="380" t="s">
        <v>183</v>
      </c>
      <c r="F19" s="447">
        <v>1</v>
      </c>
      <c r="G19" s="755">
        <v>1</v>
      </c>
      <c r="H19" s="755">
        <v>1</v>
      </c>
      <c r="I19" s="482"/>
      <c r="J19" s="311" t="s">
        <v>269</v>
      </c>
      <c r="K19" s="448"/>
      <c r="L19" s="317"/>
      <c r="M19" s="845">
        <v>1</v>
      </c>
      <c r="N19" s="396">
        <f t="shared" si="0"/>
        <v>0</v>
      </c>
      <c r="O19" s="338">
        <f t="shared" si="1"/>
        <v>1</v>
      </c>
      <c r="P19" s="438" t="str">
        <f t="shared" si="2"/>
        <v>P</v>
      </c>
      <c r="Q19" s="317"/>
      <c r="R19" s="317"/>
      <c r="S19" s="317"/>
      <c r="T19" s="497"/>
    </row>
    <row r="20" spans="1:20" ht="57.75" thickBot="1">
      <c r="A20" s="1295"/>
      <c r="B20" s="1089"/>
      <c r="C20" s="1089"/>
      <c r="D20" s="1681" t="s">
        <v>184</v>
      </c>
      <c r="E20" s="380" t="s">
        <v>185</v>
      </c>
      <c r="F20" s="447">
        <v>1</v>
      </c>
      <c r="G20" s="755">
        <v>1</v>
      </c>
      <c r="H20" s="755">
        <v>1</v>
      </c>
      <c r="I20" s="482"/>
      <c r="J20" s="311" t="s">
        <v>270</v>
      </c>
      <c r="K20" s="554"/>
      <c r="L20" s="317"/>
      <c r="M20" s="845">
        <v>1</v>
      </c>
      <c r="N20" s="396">
        <f t="shared" si="0"/>
        <v>0</v>
      </c>
      <c r="O20" s="338">
        <f t="shared" si="1"/>
        <v>1</v>
      </c>
      <c r="P20" s="438" t="str">
        <f t="shared" si="2"/>
        <v>P</v>
      </c>
      <c r="Q20" s="317"/>
      <c r="R20" s="317"/>
      <c r="S20" s="317"/>
      <c r="T20" s="497"/>
    </row>
    <row r="21" spans="1:20" ht="43.5" thickBot="1">
      <c r="A21" s="1295"/>
      <c r="B21" s="1089"/>
      <c r="C21" s="1089"/>
      <c r="D21" s="1681"/>
      <c r="E21" s="380" t="s">
        <v>186</v>
      </c>
      <c r="F21" s="447">
        <v>1</v>
      </c>
      <c r="G21" s="755">
        <v>1</v>
      </c>
      <c r="H21" s="755">
        <v>1</v>
      </c>
      <c r="I21" s="482"/>
      <c r="J21" s="311" t="s">
        <v>271</v>
      </c>
      <c r="K21" s="554"/>
      <c r="L21" s="317"/>
      <c r="M21" s="845">
        <v>1</v>
      </c>
      <c r="N21" s="396">
        <f t="shared" si="0"/>
        <v>0</v>
      </c>
      <c r="O21" s="338">
        <f t="shared" si="1"/>
        <v>1</v>
      </c>
      <c r="P21" s="438" t="str">
        <f t="shared" si="2"/>
        <v>P</v>
      </c>
      <c r="Q21" s="317"/>
      <c r="R21" s="317"/>
      <c r="S21" s="317"/>
      <c r="T21" s="497"/>
    </row>
    <row r="22" spans="1:20" ht="59.25" customHeight="1" thickBot="1">
      <c r="A22" s="1295"/>
      <c r="B22" s="1089"/>
      <c r="C22" s="1089"/>
      <c r="D22" s="1681"/>
      <c r="E22" s="380" t="s">
        <v>187</v>
      </c>
      <c r="F22" s="555">
        <v>48</v>
      </c>
      <c r="G22" s="756">
        <v>32</v>
      </c>
      <c r="H22" s="841">
        <v>31</v>
      </c>
      <c r="I22" s="482"/>
      <c r="J22" s="311" t="s">
        <v>272</v>
      </c>
      <c r="K22" s="554">
        <v>56700</v>
      </c>
      <c r="L22" s="556">
        <v>36000</v>
      </c>
      <c r="M22" s="846">
        <v>75</v>
      </c>
      <c r="N22" s="396">
        <f t="shared" si="0"/>
        <v>-27</v>
      </c>
      <c r="O22" s="338">
        <f t="shared" si="1"/>
        <v>0.49333333333333335</v>
      </c>
      <c r="P22" s="438" t="str">
        <f t="shared" si="2"/>
        <v>P</v>
      </c>
      <c r="Q22" s="317"/>
      <c r="R22" s="317"/>
      <c r="S22" s="317"/>
      <c r="T22" s="497"/>
    </row>
    <row r="23" spans="1:20" ht="45.75" customHeight="1" thickBot="1">
      <c r="A23" s="1295"/>
      <c r="B23" s="1089"/>
      <c r="C23" s="1089"/>
      <c r="D23" s="1681"/>
      <c r="E23" s="380" t="s">
        <v>188</v>
      </c>
      <c r="F23" s="457">
        <v>1</v>
      </c>
      <c r="G23" s="757">
        <v>1</v>
      </c>
      <c r="H23" s="757">
        <v>1</v>
      </c>
      <c r="I23" s="482"/>
      <c r="J23" s="446" t="s">
        <v>273</v>
      </c>
      <c r="K23" s="448"/>
      <c r="L23" s="317"/>
      <c r="M23" s="845">
        <v>1</v>
      </c>
      <c r="N23" s="396">
        <f>F23-M23</f>
        <v>0</v>
      </c>
      <c r="O23" s="338">
        <f t="shared" si="1"/>
        <v>1</v>
      </c>
      <c r="P23" s="438" t="str">
        <f t="shared" si="2"/>
        <v>P</v>
      </c>
      <c r="Q23" s="317"/>
      <c r="R23" s="317"/>
      <c r="S23" s="317"/>
      <c r="T23" s="497"/>
    </row>
    <row r="24" spans="1:20" ht="72" thickBot="1">
      <c r="A24" s="1295"/>
      <c r="B24" s="1089"/>
      <c r="C24" s="1089"/>
      <c r="D24" s="1681" t="s">
        <v>189</v>
      </c>
      <c r="E24" s="380" t="s">
        <v>190</v>
      </c>
      <c r="F24" s="457">
        <v>1</v>
      </c>
      <c r="G24" s="757">
        <v>1</v>
      </c>
      <c r="H24" s="757">
        <v>1</v>
      </c>
      <c r="I24" s="558"/>
      <c r="J24" s="311" t="s">
        <v>274</v>
      </c>
      <c r="K24" s="448"/>
      <c r="L24" s="448"/>
      <c r="M24" s="845">
        <v>1</v>
      </c>
      <c r="N24" s="396">
        <f t="shared" si="0"/>
        <v>0</v>
      </c>
      <c r="O24" s="338">
        <f t="shared" si="1"/>
        <v>1</v>
      </c>
      <c r="P24" s="438" t="str">
        <f t="shared" si="2"/>
        <v>P</v>
      </c>
      <c r="Q24" s="448"/>
      <c r="R24" s="448"/>
      <c r="S24" s="448"/>
      <c r="T24" s="559"/>
    </row>
    <row r="25" spans="1:20" ht="44.25" thickBot="1">
      <c r="A25" s="1295"/>
      <c r="B25" s="1089"/>
      <c r="C25" s="1089"/>
      <c r="D25" s="1681"/>
      <c r="E25" s="380" t="s">
        <v>191</v>
      </c>
      <c r="F25" s="555">
        <v>48</v>
      </c>
      <c r="G25" s="758">
        <v>32</v>
      </c>
      <c r="H25" s="842">
        <v>31</v>
      </c>
      <c r="I25" s="316"/>
      <c r="J25" s="446" t="s">
        <v>275</v>
      </c>
      <c r="K25" s="554">
        <v>56700</v>
      </c>
      <c r="L25" s="556">
        <v>36000</v>
      </c>
      <c r="M25" s="846">
        <v>75</v>
      </c>
      <c r="N25" s="313">
        <f t="shared" si="0"/>
        <v>-27</v>
      </c>
      <c r="O25" s="338">
        <f>AVERAGE(F25:I25)/M25</f>
        <v>0.49333333333333335</v>
      </c>
      <c r="P25" s="438" t="str">
        <f t="shared" si="2"/>
        <v>P</v>
      </c>
      <c r="Q25" s="496">
        <f>L25/K25</f>
        <v>0.63492063492063489</v>
      </c>
      <c r="R25" s="317"/>
      <c r="S25" s="317"/>
      <c r="T25" s="497"/>
    </row>
    <row r="26" spans="1:20" ht="58.5" thickBot="1">
      <c r="A26" s="1295"/>
      <c r="B26" s="1089"/>
      <c r="C26" s="1089"/>
      <c r="D26" s="1681"/>
      <c r="E26" s="380" t="s">
        <v>217</v>
      </c>
      <c r="F26" s="314">
        <v>1</v>
      </c>
      <c r="G26" s="759">
        <v>1</v>
      </c>
      <c r="H26" s="759">
        <v>1</v>
      </c>
      <c r="I26" s="482"/>
      <c r="J26" s="446" t="s">
        <v>276</v>
      </c>
      <c r="K26" s="448"/>
      <c r="L26" s="317"/>
      <c r="M26" s="845">
        <v>1</v>
      </c>
      <c r="N26" s="396">
        <f t="shared" si="0"/>
        <v>0</v>
      </c>
      <c r="O26" s="338">
        <f t="shared" si="1"/>
        <v>1</v>
      </c>
      <c r="P26" s="438" t="str">
        <f t="shared" si="2"/>
        <v>P</v>
      </c>
      <c r="Q26" s="317"/>
      <c r="R26" s="317"/>
      <c r="S26" s="317"/>
      <c r="T26" s="497"/>
    </row>
    <row r="27" spans="1:20" ht="69" customHeight="1" thickBot="1">
      <c r="A27" s="1295"/>
      <c r="B27" s="1089"/>
      <c r="C27" s="1089"/>
      <c r="D27" s="1681"/>
      <c r="E27" s="380" t="s">
        <v>218</v>
      </c>
      <c r="F27" s="457">
        <v>1</v>
      </c>
      <c r="G27" s="757">
        <v>1</v>
      </c>
      <c r="H27" s="757">
        <v>1</v>
      </c>
      <c r="I27" s="482"/>
      <c r="J27" s="311" t="s">
        <v>277</v>
      </c>
      <c r="K27" s="448"/>
      <c r="L27" s="317"/>
      <c r="M27" s="846">
        <v>2</v>
      </c>
      <c r="N27" s="313">
        <f t="shared" si="0"/>
        <v>-1</v>
      </c>
      <c r="O27" s="338">
        <f t="shared" si="1"/>
        <v>0.5</v>
      </c>
      <c r="P27" s="438" t="str">
        <f t="shared" si="2"/>
        <v>P</v>
      </c>
      <c r="Q27" s="317"/>
      <c r="R27" s="317"/>
      <c r="S27" s="317"/>
      <c r="T27" s="497"/>
    </row>
    <row r="28" spans="1:20" ht="61.5" customHeight="1" thickBot="1">
      <c r="A28" s="1295"/>
      <c r="B28" s="1089"/>
      <c r="C28" s="1089"/>
      <c r="D28" s="1681"/>
      <c r="E28" s="380" t="s">
        <v>192</v>
      </c>
      <c r="F28" s="447">
        <v>1</v>
      </c>
      <c r="G28" s="755">
        <v>1</v>
      </c>
      <c r="H28" s="755">
        <v>1</v>
      </c>
      <c r="I28" s="482"/>
      <c r="J28" s="311" t="s">
        <v>278</v>
      </c>
      <c r="K28" s="448"/>
      <c r="L28" s="317"/>
      <c r="M28" s="845">
        <v>1</v>
      </c>
      <c r="N28" s="313">
        <f t="shared" si="0"/>
        <v>0</v>
      </c>
      <c r="O28" s="338">
        <f>AVERAGE(F28:I28)/M28</f>
        <v>1</v>
      </c>
      <c r="P28" s="438" t="str">
        <f t="shared" si="2"/>
        <v>P</v>
      </c>
      <c r="Q28" s="317"/>
      <c r="R28" s="317"/>
      <c r="S28" s="317"/>
      <c r="T28" s="497"/>
    </row>
    <row r="29" spans="1:20" ht="72.75" thickBot="1">
      <c r="A29" s="1295"/>
      <c r="B29" s="1089"/>
      <c r="C29" s="1089"/>
      <c r="D29" s="1681" t="s">
        <v>193</v>
      </c>
      <c r="E29" s="380" t="s">
        <v>194</v>
      </c>
      <c r="F29" s="515">
        <v>5062</v>
      </c>
      <c r="G29" s="760">
        <v>5104</v>
      </c>
      <c r="H29" s="843">
        <v>4165</v>
      </c>
      <c r="I29" s="316"/>
      <c r="J29" s="311" t="s">
        <v>279</v>
      </c>
      <c r="K29" s="448"/>
      <c r="L29" s="317"/>
      <c r="M29" s="846">
        <v>11150</v>
      </c>
      <c r="N29" s="396">
        <f t="shared" si="0"/>
        <v>-6088</v>
      </c>
      <c r="O29" s="338">
        <f t="shared" si="1"/>
        <v>0.4284304932735426</v>
      </c>
      <c r="P29" s="438" t="str">
        <f t="shared" si="2"/>
        <v>P</v>
      </c>
      <c r="Q29" s="317"/>
      <c r="R29" s="317"/>
      <c r="S29" s="317"/>
      <c r="T29" s="497"/>
    </row>
    <row r="30" spans="1:20" ht="58.5" thickBot="1">
      <c r="A30" s="1295"/>
      <c r="B30" s="1089"/>
      <c r="C30" s="1089"/>
      <c r="D30" s="1681"/>
      <c r="E30" s="380" t="s">
        <v>195</v>
      </c>
      <c r="F30" s="457">
        <v>1</v>
      </c>
      <c r="G30" s="761">
        <v>1</v>
      </c>
      <c r="H30" s="761">
        <v>1</v>
      </c>
      <c r="I30" s="482"/>
      <c r="J30" s="446" t="s">
        <v>280</v>
      </c>
      <c r="K30" s="448"/>
      <c r="L30" s="317"/>
      <c r="M30" s="845">
        <v>1</v>
      </c>
      <c r="N30" s="396">
        <f t="shared" si="0"/>
        <v>0</v>
      </c>
      <c r="O30" s="338">
        <f t="shared" si="1"/>
        <v>1</v>
      </c>
      <c r="P30" s="438" t="str">
        <f t="shared" ref="P30:P39" si="3">IF(O30&lt;=V$17,"T",IF(O30&lt;$Y$17,"R",IF(O30&gt;=$Y$17,"P")))</f>
        <v>P</v>
      </c>
      <c r="Q30" s="317"/>
      <c r="R30" s="317"/>
      <c r="S30" s="317"/>
      <c r="T30" s="497"/>
    </row>
    <row r="31" spans="1:20" ht="57.75" thickBot="1">
      <c r="A31" s="1295">
        <v>2</v>
      </c>
      <c r="B31" s="1397" t="s">
        <v>260</v>
      </c>
      <c r="C31" s="1397" t="s">
        <v>300</v>
      </c>
      <c r="D31" s="1606" t="s">
        <v>196</v>
      </c>
      <c r="E31" s="380" t="s">
        <v>197</v>
      </c>
      <c r="F31" s="457">
        <v>1</v>
      </c>
      <c r="G31" s="761">
        <v>1</v>
      </c>
      <c r="H31" s="761">
        <v>1</v>
      </c>
      <c r="I31" s="482"/>
      <c r="J31" s="311" t="s">
        <v>281</v>
      </c>
      <c r="K31" s="448"/>
      <c r="L31" s="317"/>
      <c r="M31" s="845">
        <v>1</v>
      </c>
      <c r="N31" s="396">
        <f t="shared" si="0"/>
        <v>0</v>
      </c>
      <c r="O31" s="338">
        <f>AVERAGE(F31:I31)/M31</f>
        <v>1</v>
      </c>
      <c r="P31" s="438" t="str">
        <f t="shared" si="3"/>
        <v>P</v>
      </c>
      <c r="Q31" s="317"/>
      <c r="R31" s="317"/>
      <c r="S31" s="317"/>
      <c r="T31" s="497"/>
    </row>
    <row r="32" spans="1:20" ht="72" thickBot="1">
      <c r="A32" s="1295"/>
      <c r="B32" s="1397"/>
      <c r="C32" s="1397"/>
      <c r="D32" s="1606"/>
      <c r="E32" s="478" t="s">
        <v>198</v>
      </c>
      <c r="F32" s="457">
        <v>1</v>
      </c>
      <c r="G32" s="761">
        <v>1</v>
      </c>
      <c r="H32" s="761">
        <v>1</v>
      </c>
      <c r="I32" s="482"/>
      <c r="J32" s="311" t="s">
        <v>282</v>
      </c>
      <c r="K32" s="448"/>
      <c r="L32" s="317"/>
      <c r="M32" s="845">
        <v>1</v>
      </c>
      <c r="N32" s="396">
        <f t="shared" si="0"/>
        <v>0</v>
      </c>
      <c r="O32" s="338">
        <f t="shared" si="1"/>
        <v>1</v>
      </c>
      <c r="P32" s="438" t="str">
        <f t="shared" si="3"/>
        <v>P</v>
      </c>
      <c r="Q32" s="317"/>
      <c r="R32" s="317"/>
      <c r="S32" s="317"/>
      <c r="T32" s="497"/>
    </row>
    <row r="33" spans="1:20" ht="63" customHeight="1" thickBot="1">
      <c r="A33" s="1295"/>
      <c r="B33" s="1397"/>
      <c r="C33" s="1397"/>
      <c r="D33" s="1606"/>
      <c r="E33" s="380" t="s">
        <v>199</v>
      </c>
      <c r="F33" s="457">
        <v>1</v>
      </c>
      <c r="G33" s="761">
        <v>1</v>
      </c>
      <c r="H33" s="761">
        <v>1</v>
      </c>
      <c r="I33" s="482"/>
      <c r="J33" s="311" t="s">
        <v>283</v>
      </c>
      <c r="K33" s="448"/>
      <c r="L33" s="317"/>
      <c r="M33" s="845">
        <v>1</v>
      </c>
      <c r="N33" s="396">
        <f t="shared" si="0"/>
        <v>0</v>
      </c>
      <c r="O33" s="338">
        <f t="shared" si="1"/>
        <v>1</v>
      </c>
      <c r="P33" s="438" t="str">
        <f t="shared" si="3"/>
        <v>P</v>
      </c>
      <c r="Q33" s="317"/>
      <c r="R33" s="317"/>
      <c r="S33" s="317"/>
      <c r="T33" s="497"/>
    </row>
    <row r="34" spans="1:20" ht="58.5" thickBot="1">
      <c r="A34" s="1295"/>
      <c r="B34" s="1397"/>
      <c r="C34" s="1397"/>
      <c r="D34" s="1606"/>
      <c r="E34" s="380" t="s">
        <v>200</v>
      </c>
      <c r="F34" s="457">
        <v>1</v>
      </c>
      <c r="G34" s="761">
        <v>1</v>
      </c>
      <c r="H34" s="761">
        <v>1</v>
      </c>
      <c r="I34" s="482"/>
      <c r="J34" s="311" t="s">
        <v>284</v>
      </c>
      <c r="K34" s="448"/>
      <c r="L34" s="317"/>
      <c r="M34" s="845">
        <v>1</v>
      </c>
      <c r="N34" s="396">
        <f t="shared" si="0"/>
        <v>0</v>
      </c>
      <c r="O34" s="338">
        <f>AVERAGE(F34:I34)/M34</f>
        <v>1</v>
      </c>
      <c r="P34" s="438" t="str">
        <f t="shared" si="3"/>
        <v>P</v>
      </c>
      <c r="Q34" s="317"/>
      <c r="R34" s="317"/>
      <c r="S34" s="317"/>
      <c r="T34" s="497"/>
    </row>
    <row r="35" spans="1:20" ht="58.5" thickBot="1">
      <c r="A35" s="1295"/>
      <c r="B35" s="1397"/>
      <c r="C35" s="1397"/>
      <c r="D35" s="1606"/>
      <c r="E35" s="380" t="s">
        <v>219</v>
      </c>
      <c r="F35" s="457">
        <v>1</v>
      </c>
      <c r="G35" s="761">
        <v>1</v>
      </c>
      <c r="H35" s="761">
        <v>1</v>
      </c>
      <c r="I35" s="482"/>
      <c r="J35" s="446" t="s">
        <v>285</v>
      </c>
      <c r="K35" s="448"/>
      <c r="L35" s="317"/>
      <c r="M35" s="845">
        <v>1</v>
      </c>
      <c r="N35" s="396">
        <f t="shared" si="0"/>
        <v>0</v>
      </c>
      <c r="O35" s="338">
        <f t="shared" si="1"/>
        <v>1</v>
      </c>
      <c r="P35" s="438" t="str">
        <f t="shared" si="3"/>
        <v>P</v>
      </c>
      <c r="Q35" s="317"/>
      <c r="R35" s="317"/>
      <c r="S35" s="317"/>
      <c r="T35" s="497"/>
    </row>
    <row r="36" spans="1:20" ht="58.5" thickBot="1">
      <c r="A36" s="1295"/>
      <c r="B36" s="1397"/>
      <c r="C36" s="1397"/>
      <c r="D36" s="1606"/>
      <c r="E36" s="380" t="s">
        <v>201</v>
      </c>
      <c r="F36" s="457">
        <v>1</v>
      </c>
      <c r="G36" s="761">
        <v>1</v>
      </c>
      <c r="H36" s="761">
        <v>1</v>
      </c>
      <c r="I36" s="482"/>
      <c r="J36" s="446" t="s">
        <v>286</v>
      </c>
      <c r="K36" s="448"/>
      <c r="L36" s="317"/>
      <c r="M36" s="845">
        <v>1</v>
      </c>
      <c r="N36" s="396">
        <f t="shared" si="0"/>
        <v>0</v>
      </c>
      <c r="O36" s="338">
        <f t="shared" si="1"/>
        <v>1</v>
      </c>
      <c r="P36" s="438" t="str">
        <f t="shared" si="3"/>
        <v>P</v>
      </c>
      <c r="Q36" s="317"/>
      <c r="R36" s="317"/>
      <c r="S36" s="317"/>
      <c r="T36" s="497"/>
    </row>
    <row r="37" spans="1:20" ht="44.25" thickBot="1">
      <c r="A37" s="1295"/>
      <c r="B37" s="1397"/>
      <c r="C37" s="1397"/>
      <c r="D37" s="1606"/>
      <c r="E37" s="380" t="s">
        <v>202</v>
      </c>
      <c r="F37" s="457">
        <v>1</v>
      </c>
      <c r="G37" s="761">
        <v>1</v>
      </c>
      <c r="H37" s="761">
        <v>1</v>
      </c>
      <c r="I37" s="482"/>
      <c r="J37" s="446" t="s">
        <v>287</v>
      </c>
      <c r="K37" s="448"/>
      <c r="L37" s="317"/>
      <c r="M37" s="847">
        <v>1</v>
      </c>
      <c r="N37" s="396">
        <v>1</v>
      </c>
      <c r="O37" s="338">
        <f t="shared" si="1"/>
        <v>1</v>
      </c>
      <c r="P37" s="438" t="str">
        <f t="shared" si="3"/>
        <v>P</v>
      </c>
      <c r="Q37" s="317"/>
      <c r="R37" s="317"/>
      <c r="S37" s="317"/>
      <c r="T37" s="497"/>
    </row>
    <row r="38" spans="1:20" ht="48" thickBot="1">
      <c r="A38" s="1295"/>
      <c r="B38" s="1397"/>
      <c r="C38" s="1397"/>
      <c r="D38" s="1606"/>
      <c r="E38" s="380" t="s">
        <v>515</v>
      </c>
      <c r="F38" s="342">
        <v>10</v>
      </c>
      <c r="G38" s="762" t="s">
        <v>1163</v>
      </c>
      <c r="H38" s="844" t="s">
        <v>1230</v>
      </c>
      <c r="I38" s="317"/>
      <c r="J38" s="446" t="s">
        <v>393</v>
      </c>
      <c r="K38" s="448"/>
      <c r="L38" s="317"/>
      <c r="M38" s="332">
        <v>16</v>
      </c>
      <c r="N38" s="396">
        <v>0</v>
      </c>
      <c r="O38" s="338">
        <f>AVERAGE(F38:I38)/M38</f>
        <v>0.625</v>
      </c>
      <c r="P38" s="438" t="str">
        <f t="shared" si="3"/>
        <v>P</v>
      </c>
      <c r="Q38" s="317"/>
      <c r="R38" s="317"/>
      <c r="S38" s="317"/>
      <c r="T38" s="497"/>
    </row>
    <row r="39" spans="1:20" ht="15.75" thickBot="1">
      <c r="A39" s="1296"/>
      <c r="B39" s="1398"/>
      <c r="C39" s="1398"/>
      <c r="D39" s="1610"/>
      <c r="E39" s="382" t="s">
        <v>516</v>
      </c>
      <c r="F39" s="459">
        <v>0</v>
      </c>
      <c r="G39" s="452">
        <v>2</v>
      </c>
      <c r="H39" s="452">
        <v>3</v>
      </c>
      <c r="I39" s="452"/>
      <c r="J39" s="560" t="s">
        <v>393</v>
      </c>
      <c r="K39" s="561"/>
      <c r="L39" s="452"/>
      <c r="M39" s="459">
        <v>5</v>
      </c>
      <c r="N39" s="402">
        <v>0</v>
      </c>
      <c r="O39" s="338">
        <f t="shared" si="1"/>
        <v>0.33333333333333337</v>
      </c>
      <c r="P39" s="440" t="str">
        <f t="shared" si="3"/>
        <v>P</v>
      </c>
      <c r="Q39" s="452"/>
      <c r="R39" s="452"/>
      <c r="S39" s="452"/>
      <c r="T39" s="507"/>
    </row>
    <row r="40" spans="1:20" ht="15.75">
      <c r="A40" s="92"/>
      <c r="B40" s="93"/>
      <c r="C40" s="93"/>
      <c r="D40" s="94"/>
      <c r="E40" s="95"/>
      <c r="F40" s="96"/>
      <c r="G40" s="52"/>
      <c r="H40" s="52"/>
      <c r="I40" s="52"/>
      <c r="J40" s="97"/>
      <c r="K40" s="98"/>
      <c r="L40" s="52"/>
      <c r="M40" s="96"/>
      <c r="N40" s="99"/>
      <c r="O40" s="100"/>
      <c r="P40" s="101"/>
      <c r="Q40" s="52"/>
      <c r="R40" s="52"/>
      <c r="S40" s="52"/>
      <c r="T40" s="52"/>
    </row>
    <row r="41" spans="1:20">
      <c r="A41" s="52"/>
      <c r="B41" s="52"/>
      <c r="C41" s="52"/>
      <c r="D41" s="52"/>
      <c r="E41" s="52"/>
      <c r="F41" s="92"/>
      <c r="G41" s="52"/>
      <c r="H41" s="52"/>
      <c r="I41" s="52"/>
      <c r="J41" s="52"/>
      <c r="K41" s="52"/>
      <c r="L41" s="52"/>
      <c r="M41" s="52"/>
      <c r="N41" s="52"/>
      <c r="O41" s="52"/>
      <c r="P41" s="52"/>
      <c r="Q41" s="52"/>
      <c r="R41" s="52"/>
      <c r="S41" s="52"/>
      <c r="T41" s="52"/>
    </row>
    <row r="42" spans="1:20">
      <c r="A42" s="52"/>
      <c r="B42" s="52"/>
      <c r="C42" s="52"/>
      <c r="D42" s="52"/>
      <c r="E42" s="52"/>
      <c r="F42" s="92"/>
      <c r="G42" s="52"/>
      <c r="H42" s="52"/>
      <c r="I42" s="52"/>
      <c r="J42" s="52"/>
      <c r="K42" s="52"/>
      <c r="L42" s="52"/>
      <c r="M42" s="52"/>
      <c r="N42" s="52"/>
      <c r="O42" s="52"/>
      <c r="P42" s="52"/>
      <c r="Q42" s="52"/>
      <c r="R42" s="52"/>
      <c r="S42" s="52"/>
      <c r="T42" s="52"/>
    </row>
    <row r="43" spans="1:20" ht="15.75">
      <c r="A43" s="76" t="s">
        <v>24</v>
      </c>
      <c r="B43" s="76"/>
      <c r="C43" s="76"/>
      <c r="D43" s="76"/>
      <c r="E43" s="52"/>
      <c r="F43" s="92"/>
      <c r="G43" s="52"/>
      <c r="H43" s="52"/>
      <c r="I43" s="52"/>
      <c r="J43" s="52"/>
      <c r="K43" s="52"/>
      <c r="L43" s="52"/>
      <c r="M43" s="52"/>
      <c r="N43" s="52"/>
      <c r="O43" s="52"/>
      <c r="P43" s="52"/>
      <c r="Q43" s="52"/>
      <c r="R43" s="52"/>
      <c r="S43" s="52"/>
      <c r="T43" s="52"/>
    </row>
    <row r="44" spans="1:20">
      <c r="A44" s="52"/>
      <c r="B44" s="52"/>
      <c r="C44" s="52"/>
      <c r="D44" s="52"/>
      <c r="E44" s="52"/>
      <c r="F44" s="92"/>
      <c r="G44" s="52"/>
      <c r="H44" s="52"/>
      <c r="I44" s="52"/>
      <c r="J44" s="52"/>
      <c r="K44" s="52"/>
      <c r="L44" s="52"/>
      <c r="M44" s="52"/>
      <c r="N44" s="52"/>
      <c r="O44" s="52"/>
      <c r="P44" s="52"/>
      <c r="Q44" s="52"/>
      <c r="R44" s="52"/>
      <c r="S44" s="52"/>
      <c r="T44" s="52"/>
    </row>
    <row r="45" spans="1:20">
      <c r="A45" s="1925"/>
      <c r="B45" s="1926"/>
      <c r="C45" s="1926"/>
      <c r="D45" s="1926"/>
      <c r="E45" s="1926"/>
      <c r="F45" s="1926"/>
      <c r="G45" s="1926"/>
      <c r="H45" s="1926"/>
      <c r="I45" s="1926"/>
      <c r="J45" s="1926"/>
      <c r="K45" s="1926"/>
      <c r="L45" s="1926"/>
      <c r="M45" s="1926"/>
      <c r="N45" s="1926"/>
      <c r="O45" s="1926"/>
      <c r="P45" s="1926"/>
      <c r="Q45" s="1926"/>
      <c r="R45" s="1926"/>
      <c r="S45" s="1926"/>
      <c r="T45" s="1927"/>
    </row>
    <row r="46" spans="1:20">
      <c r="A46" s="1925"/>
      <c r="B46" s="1926"/>
      <c r="C46" s="1926"/>
      <c r="D46" s="1926"/>
      <c r="E46" s="1926"/>
      <c r="F46" s="1926"/>
      <c r="G46" s="1926"/>
      <c r="H46" s="1926"/>
      <c r="I46" s="1926"/>
      <c r="J46" s="1926"/>
      <c r="K46" s="1926"/>
      <c r="L46" s="1926"/>
      <c r="M46" s="1926"/>
      <c r="N46" s="1926"/>
      <c r="O46" s="1926"/>
      <c r="P46" s="1926"/>
      <c r="Q46" s="1926"/>
      <c r="R46" s="1926"/>
      <c r="S46" s="1926"/>
      <c r="T46" s="1927"/>
    </row>
    <row r="47" spans="1:20">
      <c r="A47" s="1925"/>
      <c r="B47" s="1926"/>
      <c r="C47" s="1926"/>
      <c r="D47" s="1926"/>
      <c r="E47" s="1926"/>
      <c r="F47" s="1926"/>
      <c r="G47" s="1926"/>
      <c r="H47" s="1926"/>
      <c r="I47" s="1926"/>
      <c r="J47" s="1926"/>
      <c r="K47" s="1926"/>
      <c r="L47" s="1926"/>
      <c r="M47" s="1926"/>
      <c r="N47" s="1926"/>
      <c r="O47" s="1926"/>
      <c r="P47" s="1926"/>
      <c r="Q47" s="1926"/>
      <c r="R47" s="1926"/>
      <c r="S47" s="1926"/>
      <c r="T47" s="1927"/>
    </row>
    <row r="48" spans="1:20">
      <c r="A48" s="1925"/>
      <c r="B48" s="1926"/>
      <c r="C48" s="1926"/>
      <c r="D48" s="1926"/>
      <c r="E48" s="1926"/>
      <c r="F48" s="1926"/>
      <c r="G48" s="1926"/>
      <c r="H48" s="1926"/>
      <c r="I48" s="1926"/>
      <c r="J48" s="1926"/>
      <c r="K48" s="1926"/>
      <c r="L48" s="1926"/>
      <c r="M48" s="1926"/>
      <c r="N48" s="1926"/>
      <c r="O48" s="1926"/>
      <c r="P48" s="1926"/>
      <c r="Q48" s="1926"/>
      <c r="R48" s="1926"/>
      <c r="S48" s="1926"/>
      <c r="T48" s="1927"/>
    </row>
    <row r="49" spans="1:20">
      <c r="A49" s="1925"/>
      <c r="B49" s="1926"/>
      <c r="C49" s="1926"/>
      <c r="D49" s="1926"/>
      <c r="E49" s="1926"/>
      <c r="F49" s="1926"/>
      <c r="G49" s="1926"/>
      <c r="H49" s="1926"/>
      <c r="I49" s="1926"/>
      <c r="J49" s="1926"/>
      <c r="K49" s="1926"/>
      <c r="L49" s="1926"/>
      <c r="M49" s="1926"/>
      <c r="N49" s="1926"/>
      <c r="O49" s="1926"/>
      <c r="P49" s="1926"/>
      <c r="Q49" s="1926"/>
      <c r="R49" s="1926"/>
      <c r="S49" s="1926"/>
      <c r="T49" s="1927"/>
    </row>
    <row r="50" spans="1:20">
      <c r="A50" s="1925"/>
      <c r="B50" s="1926"/>
      <c r="C50" s="1926"/>
      <c r="D50" s="1926"/>
      <c r="E50" s="1926"/>
      <c r="F50" s="1926"/>
      <c r="G50" s="1926"/>
      <c r="H50" s="1926"/>
      <c r="I50" s="1926"/>
      <c r="J50" s="1926"/>
      <c r="K50" s="1926"/>
      <c r="L50" s="1926"/>
      <c r="M50" s="1926"/>
      <c r="N50" s="1926"/>
      <c r="O50" s="1926"/>
      <c r="P50" s="1926"/>
      <c r="Q50" s="1926"/>
      <c r="R50" s="1926"/>
      <c r="S50" s="1926"/>
      <c r="T50" s="1927"/>
    </row>
    <row r="51" spans="1:20">
      <c r="A51" s="1925"/>
      <c r="B51" s="1926"/>
      <c r="C51" s="1926"/>
      <c r="D51" s="1926"/>
      <c r="E51" s="1926"/>
      <c r="F51" s="1926"/>
      <c r="G51" s="1926"/>
      <c r="H51" s="1926"/>
      <c r="I51" s="1926"/>
      <c r="J51" s="1926"/>
      <c r="K51" s="1926"/>
      <c r="L51" s="1926"/>
      <c r="M51" s="1926"/>
      <c r="N51" s="1926"/>
      <c r="O51" s="1926"/>
      <c r="P51" s="1926"/>
      <c r="Q51" s="1926"/>
      <c r="R51" s="1926"/>
      <c r="S51" s="1926"/>
      <c r="T51" s="1927"/>
    </row>
    <row r="52" spans="1:20">
      <c r="A52" s="1925"/>
      <c r="B52" s="1926"/>
      <c r="C52" s="1926"/>
      <c r="D52" s="1926"/>
      <c r="E52" s="1926"/>
      <c r="F52" s="1926"/>
      <c r="G52" s="1926"/>
      <c r="H52" s="1926"/>
      <c r="I52" s="1926"/>
      <c r="J52" s="1926"/>
      <c r="K52" s="1926"/>
      <c r="L52" s="1926"/>
      <c r="M52" s="1926"/>
      <c r="N52" s="1926"/>
      <c r="O52" s="1926"/>
      <c r="P52" s="1926"/>
      <c r="Q52" s="1926"/>
      <c r="R52" s="1926"/>
      <c r="S52" s="1926"/>
      <c r="T52" s="1927"/>
    </row>
    <row r="53" spans="1:20">
      <c r="A53" s="1925"/>
      <c r="B53" s="1926"/>
      <c r="C53" s="1926"/>
      <c r="D53" s="1926"/>
      <c r="E53" s="1926"/>
      <c r="F53" s="1926"/>
      <c r="G53" s="1926"/>
      <c r="H53" s="1926"/>
      <c r="I53" s="1926"/>
      <c r="J53" s="1926"/>
      <c r="K53" s="1926"/>
      <c r="L53" s="1926"/>
      <c r="M53" s="1926"/>
      <c r="N53" s="1926"/>
      <c r="O53" s="1926"/>
      <c r="P53" s="1926"/>
      <c r="Q53" s="1926"/>
      <c r="R53" s="1926"/>
      <c r="S53" s="1926"/>
      <c r="T53" s="1927"/>
    </row>
    <row r="54" spans="1:20">
      <c r="A54" s="1925"/>
      <c r="B54" s="1926"/>
      <c r="C54" s="1926"/>
      <c r="D54" s="1926"/>
      <c r="E54" s="1926"/>
      <c r="F54" s="1926"/>
      <c r="G54" s="1926"/>
      <c r="H54" s="1926"/>
      <c r="I54" s="1926"/>
      <c r="J54" s="1926"/>
      <c r="K54" s="1926"/>
      <c r="L54" s="1926"/>
      <c r="M54" s="1926"/>
      <c r="N54" s="1926"/>
      <c r="O54" s="1926"/>
      <c r="P54" s="1926"/>
      <c r="Q54" s="1926"/>
      <c r="R54" s="1926"/>
      <c r="S54" s="1926"/>
      <c r="T54" s="1927"/>
    </row>
    <row r="55" spans="1:20">
      <c r="A55" s="1925"/>
      <c r="B55" s="1926"/>
      <c r="C55" s="1926"/>
      <c r="D55" s="1926"/>
      <c r="E55" s="1926"/>
      <c r="F55" s="1926"/>
      <c r="G55" s="1926"/>
      <c r="H55" s="1926"/>
      <c r="I55" s="1926"/>
      <c r="J55" s="1926"/>
      <c r="K55" s="1926"/>
      <c r="L55" s="1926"/>
      <c r="M55" s="1926"/>
      <c r="N55" s="1926"/>
      <c r="O55" s="1926"/>
      <c r="P55" s="1926"/>
      <c r="Q55" s="1926"/>
      <c r="R55" s="1926"/>
      <c r="S55" s="1926"/>
      <c r="T55" s="1927"/>
    </row>
  </sheetData>
  <mergeCells count="53">
    <mergeCell ref="D31:D39"/>
    <mergeCell ref="C31:C39"/>
    <mergeCell ref="B31:B39"/>
    <mergeCell ref="A31:A39"/>
    <mergeCell ref="A2:E4"/>
    <mergeCell ref="E14:E15"/>
    <mergeCell ref="D29:D30"/>
    <mergeCell ref="A9:E9"/>
    <mergeCell ref="D24:D28"/>
    <mergeCell ref="C17:C30"/>
    <mergeCell ref="B17:B30"/>
    <mergeCell ref="A6:E6"/>
    <mergeCell ref="C14:C15"/>
    <mergeCell ref="A17:A30"/>
    <mergeCell ref="D17:D19"/>
    <mergeCell ref="D20:D23"/>
    <mergeCell ref="F2:M2"/>
    <mergeCell ref="N2:T2"/>
    <mergeCell ref="F3:M4"/>
    <mergeCell ref="N3:T3"/>
    <mergeCell ref="N4:T4"/>
    <mergeCell ref="F6:M6"/>
    <mergeCell ref="A7:E7"/>
    <mergeCell ref="F7:M7"/>
    <mergeCell ref="A8:E8"/>
    <mergeCell ref="F8:M8"/>
    <mergeCell ref="F9:M9"/>
    <mergeCell ref="A11:T11"/>
    <mergeCell ref="A13:L13"/>
    <mergeCell ref="M13:T13"/>
    <mergeCell ref="T14:T15"/>
    <mergeCell ref="R14:R15"/>
    <mergeCell ref="A14:A15"/>
    <mergeCell ref="D14:D15"/>
    <mergeCell ref="F14:I14"/>
    <mergeCell ref="J14:J15"/>
    <mergeCell ref="B14:B15"/>
    <mergeCell ref="N14:P14"/>
    <mergeCell ref="Q14:Q15"/>
    <mergeCell ref="K14:K15"/>
    <mergeCell ref="L14:L15"/>
    <mergeCell ref="M14:M15"/>
    <mergeCell ref="A45:T45"/>
    <mergeCell ref="A53:T53"/>
    <mergeCell ref="A54:T54"/>
    <mergeCell ref="A55:T55"/>
    <mergeCell ref="A47:T47"/>
    <mergeCell ref="A48:T48"/>
    <mergeCell ref="A49:T49"/>
    <mergeCell ref="A50:T50"/>
    <mergeCell ref="A51:T51"/>
    <mergeCell ref="A52:T52"/>
    <mergeCell ref="A46:T46"/>
  </mergeCells>
  <conditionalFormatting sqref="P17:P40">
    <cfRule type="containsText" dxfId="57" priority="1" stopIfTrue="1" operator="containsText" text="P">
      <formula>NOT(ISERROR(SEARCH("P",P17)))</formula>
    </cfRule>
    <cfRule type="containsText" dxfId="56" priority="2" stopIfTrue="1" operator="containsText" text="R">
      <formula>NOT(ISERROR(SEARCH("R",P17)))</formula>
    </cfRule>
    <cfRule type="containsText" dxfId="55" priority="3" operator="containsText" text="T">
      <formula>NOT(ISERROR(SEARCH("T",P17)))</formula>
    </cfRule>
    <cfRule type="iconSet" priority="56">
      <iconSet iconSet="3Symbols2">
        <cfvo type="percent" val="0"/>
        <cfvo type="percent" val="0.74"/>
        <cfvo type="percent" val="0.85"/>
      </iconSet>
    </cfRule>
  </conditionalFormatting>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T43"/>
  <sheetViews>
    <sheetView topLeftCell="E12" zoomScale="80" zoomScaleNormal="80" workbookViewId="0">
      <selection activeCell="O17" sqref="O17:O28"/>
    </sheetView>
  </sheetViews>
  <sheetFormatPr baseColWidth="10" defaultColWidth="11.42578125" defaultRowHeight="15.75"/>
  <cols>
    <col min="1" max="1" width="5.140625" style="50" customWidth="1"/>
    <col min="2" max="2" width="23.42578125" style="50" customWidth="1"/>
    <col min="3" max="3" width="32" style="50" customWidth="1"/>
    <col min="4" max="4" width="30.28515625" style="50" customWidth="1"/>
    <col min="5" max="5" width="40" style="50" customWidth="1"/>
    <col min="6" max="6" width="9.140625" style="50" customWidth="1"/>
    <col min="7" max="7" width="6.7109375" style="50" customWidth="1"/>
    <col min="8" max="8" width="7.42578125" style="50" customWidth="1"/>
    <col min="9" max="9" width="8.28515625" style="50" customWidth="1"/>
    <col min="10" max="10" width="56.140625" style="50" customWidth="1"/>
    <col min="11" max="11" width="18.85546875" style="50" customWidth="1"/>
    <col min="12" max="12" width="23.7109375" style="50" customWidth="1"/>
    <col min="13" max="13" width="11.42578125" style="50"/>
    <col min="14" max="14" width="14.140625" style="50" customWidth="1"/>
    <col min="15" max="16" width="11.42578125" style="50"/>
    <col min="17" max="17" width="17.5703125" style="50" customWidth="1"/>
    <col min="18" max="18" width="21.42578125" style="50" customWidth="1"/>
    <col min="19" max="19" width="11.42578125" style="50"/>
    <col min="20" max="20" width="16.5703125" style="50" customWidth="1"/>
    <col min="21" max="16384" width="11.42578125" style="50"/>
  </cols>
  <sheetData>
    <row r="1" spans="1:20" ht="16.5" thickBot="1"/>
    <row r="2" spans="1:20" ht="17.25" thickBot="1">
      <c r="A2" s="1639"/>
      <c r="B2" s="1640"/>
      <c r="C2" s="1640"/>
      <c r="D2" s="1640"/>
      <c r="E2" s="1641"/>
      <c r="F2" s="1648" t="s">
        <v>18</v>
      </c>
      <c r="G2" s="1649"/>
      <c r="H2" s="1649"/>
      <c r="I2" s="1649"/>
      <c r="J2" s="1649"/>
      <c r="K2" s="1649"/>
      <c r="L2" s="1649"/>
      <c r="M2" s="1650"/>
      <c r="N2" s="1651" t="s">
        <v>485</v>
      </c>
      <c r="O2" s="1652"/>
      <c r="P2" s="1652"/>
      <c r="Q2" s="1652"/>
      <c r="R2" s="1652"/>
      <c r="S2" s="1652"/>
      <c r="T2" s="1653"/>
    </row>
    <row r="3" spans="1:20" ht="17.25" thickBot="1">
      <c r="A3" s="1642"/>
      <c r="B3" s="1643"/>
      <c r="C3" s="1643"/>
      <c r="D3" s="1643"/>
      <c r="E3" s="1644"/>
      <c r="F3" s="1654" t="s">
        <v>17</v>
      </c>
      <c r="G3" s="1655"/>
      <c r="H3" s="1655"/>
      <c r="I3" s="1655"/>
      <c r="J3" s="1655"/>
      <c r="K3" s="1655"/>
      <c r="L3" s="1655"/>
      <c r="M3" s="1656"/>
      <c r="N3" s="1660" t="s">
        <v>23</v>
      </c>
      <c r="O3" s="1661"/>
      <c r="P3" s="1661"/>
      <c r="Q3" s="1661"/>
      <c r="R3" s="1661"/>
      <c r="S3" s="1661"/>
      <c r="T3" s="1662"/>
    </row>
    <row r="4" spans="1:20" ht="17.25" thickBot="1">
      <c r="A4" s="1645"/>
      <c r="B4" s="1646"/>
      <c r="C4" s="1646"/>
      <c r="D4" s="1646"/>
      <c r="E4" s="1647"/>
      <c r="F4" s="1657"/>
      <c r="G4" s="1658"/>
      <c r="H4" s="1658"/>
      <c r="I4" s="1658"/>
      <c r="J4" s="1658"/>
      <c r="K4" s="1658"/>
      <c r="L4" s="1658"/>
      <c r="M4" s="1659"/>
      <c r="N4" s="1663" t="s">
        <v>8</v>
      </c>
      <c r="O4" s="1664"/>
      <c r="P4" s="1664"/>
      <c r="Q4" s="1664"/>
      <c r="R4" s="1664"/>
      <c r="S4" s="1664"/>
      <c r="T4" s="1665"/>
    </row>
    <row r="5" spans="1:20" ht="16.5">
      <c r="A5" s="37"/>
      <c r="B5" s="37"/>
      <c r="C5" s="37"/>
      <c r="D5" s="37"/>
      <c r="E5" s="37"/>
      <c r="F5" s="37"/>
      <c r="G5" s="37"/>
      <c r="H5" s="37"/>
      <c r="I5" s="37"/>
      <c r="J5" s="38"/>
      <c r="K5" s="38"/>
      <c r="L5" s="39"/>
      <c r="M5" s="39"/>
      <c r="N5" s="39"/>
      <c r="O5" s="39"/>
      <c r="P5" s="39"/>
      <c r="Q5" s="39"/>
      <c r="R5" s="39"/>
      <c r="S5" s="39"/>
      <c r="T5" s="39"/>
    </row>
    <row r="6" spans="1:20" ht="16.5">
      <c r="A6" s="1666" t="s">
        <v>10</v>
      </c>
      <c r="B6" s="1666"/>
      <c r="C6" s="1666"/>
      <c r="D6" s="1666"/>
      <c r="E6" s="1666"/>
      <c r="F6" s="1667" t="s">
        <v>355</v>
      </c>
      <c r="G6" s="1668"/>
      <c r="H6" s="1668"/>
      <c r="I6" s="1668"/>
      <c r="J6" s="1668"/>
      <c r="K6" s="1668"/>
      <c r="L6" s="1668"/>
      <c r="M6" s="1669"/>
      <c r="N6" s="39"/>
      <c r="O6" s="39"/>
      <c r="P6" s="39"/>
      <c r="Q6" s="39"/>
      <c r="R6" s="39"/>
      <c r="S6" s="39"/>
      <c r="T6" s="39"/>
    </row>
    <row r="7" spans="1:20" ht="16.5">
      <c r="A7" s="1666" t="s">
        <v>25</v>
      </c>
      <c r="B7" s="1666"/>
      <c r="C7" s="1666"/>
      <c r="D7" s="1666"/>
      <c r="E7" s="1666"/>
      <c r="F7" s="1016">
        <v>2025</v>
      </c>
      <c r="G7" s="1017"/>
      <c r="H7" s="1017"/>
      <c r="I7" s="1017"/>
      <c r="J7" s="1017"/>
      <c r="K7" s="1017"/>
      <c r="L7" s="1017"/>
      <c r="M7" s="1018"/>
      <c r="N7" s="39"/>
      <c r="O7" s="39"/>
      <c r="P7" s="39"/>
      <c r="Q7" s="39"/>
      <c r="R7" s="39"/>
      <c r="S7" s="39"/>
      <c r="T7" s="39"/>
    </row>
    <row r="8" spans="1:20" ht="16.5">
      <c r="A8" s="1666" t="s">
        <v>6</v>
      </c>
      <c r="B8" s="1666"/>
      <c r="C8" s="1666"/>
      <c r="D8" s="1666"/>
      <c r="E8" s="1666"/>
      <c r="F8" s="1016" t="s">
        <v>712</v>
      </c>
      <c r="G8" s="1017"/>
      <c r="H8" s="1017"/>
      <c r="I8" s="1017"/>
      <c r="J8" s="1017"/>
      <c r="K8" s="1017"/>
      <c r="L8" s="1017"/>
      <c r="M8" s="1018"/>
      <c r="N8" s="39"/>
      <c r="O8" s="39"/>
      <c r="P8" s="39"/>
      <c r="Q8" s="39"/>
      <c r="R8" s="39"/>
      <c r="S8" s="39"/>
      <c r="T8" s="39"/>
    </row>
    <row r="9" spans="1:20" ht="16.5">
      <c r="A9" s="1666" t="s">
        <v>7</v>
      </c>
      <c r="B9" s="1666"/>
      <c r="C9" s="1666"/>
      <c r="D9" s="1666"/>
      <c r="E9" s="1666"/>
      <c r="F9" s="1016" t="s">
        <v>1228</v>
      </c>
      <c r="G9" s="1017"/>
      <c r="H9" s="1017"/>
      <c r="I9" s="1017"/>
      <c r="J9" s="1017"/>
      <c r="K9" s="1017"/>
      <c r="L9" s="1017"/>
      <c r="M9" s="1018"/>
      <c r="N9" s="39"/>
      <c r="O9" s="39"/>
      <c r="P9" s="39"/>
      <c r="Q9" s="39"/>
      <c r="R9" s="39"/>
      <c r="S9" s="39"/>
      <c r="T9" s="39"/>
    </row>
    <row r="10" spans="1:20" ht="17.25" thickBot="1">
      <c r="A10" s="40"/>
      <c r="B10" s="40"/>
      <c r="C10" s="40"/>
      <c r="D10" s="40"/>
      <c r="E10" s="40"/>
      <c r="F10" s="40"/>
      <c r="G10" s="40"/>
      <c r="H10" s="40"/>
      <c r="I10" s="40"/>
      <c r="J10" s="38"/>
      <c r="K10" s="38"/>
      <c r="L10" s="38"/>
      <c r="M10" s="38"/>
      <c r="N10" s="39"/>
      <c r="O10" s="39"/>
      <c r="P10" s="39"/>
      <c r="Q10" s="39"/>
      <c r="R10" s="39"/>
      <c r="S10" s="39"/>
      <c r="T10" s="39"/>
    </row>
    <row r="11" spans="1:20" ht="17.25" thickBot="1">
      <c r="A11" s="1611" t="s">
        <v>9</v>
      </c>
      <c r="B11" s="1612"/>
      <c r="C11" s="1612"/>
      <c r="D11" s="1612"/>
      <c r="E11" s="1612"/>
      <c r="F11" s="1612"/>
      <c r="G11" s="1612"/>
      <c r="H11" s="1612"/>
      <c r="I11" s="1612"/>
      <c r="J11" s="1612"/>
      <c r="K11" s="1612"/>
      <c r="L11" s="1612"/>
      <c r="M11" s="1612"/>
      <c r="N11" s="1612"/>
      <c r="O11" s="1612"/>
      <c r="P11" s="1612"/>
      <c r="Q11" s="1612"/>
      <c r="R11" s="1612"/>
      <c r="S11" s="1612"/>
      <c r="T11" s="1613"/>
    </row>
    <row r="12" spans="1:20" ht="17.25" thickBot="1">
      <c r="A12" s="41"/>
      <c r="B12" s="42"/>
      <c r="C12" s="42"/>
      <c r="D12" s="42"/>
      <c r="E12" s="42"/>
      <c r="F12" s="42"/>
      <c r="G12" s="42"/>
      <c r="H12" s="42"/>
      <c r="I12" s="42"/>
      <c r="J12" s="42"/>
      <c r="K12" s="42"/>
      <c r="L12" s="42"/>
      <c r="M12" s="42"/>
      <c r="N12" s="42"/>
      <c r="O12" s="42"/>
      <c r="P12" s="42"/>
      <c r="Q12" s="42"/>
      <c r="R12" s="42"/>
      <c r="S12" s="42"/>
      <c r="T12" s="43"/>
    </row>
    <row r="13" spans="1:20" ht="17.25" thickBot="1">
      <c r="A13" s="1614" t="s">
        <v>16</v>
      </c>
      <c r="B13" s="1615"/>
      <c r="C13" s="1615"/>
      <c r="D13" s="1615"/>
      <c r="E13" s="1615"/>
      <c r="F13" s="1615"/>
      <c r="G13" s="1615"/>
      <c r="H13" s="1615"/>
      <c r="I13" s="1615"/>
      <c r="J13" s="1615"/>
      <c r="K13" s="1615"/>
      <c r="L13" s="1616"/>
      <c r="M13" s="1617" t="s">
        <v>1</v>
      </c>
      <c r="N13" s="1617"/>
      <c r="O13" s="1617"/>
      <c r="P13" s="1617"/>
      <c r="Q13" s="1617"/>
      <c r="R13" s="1617"/>
      <c r="S13" s="1617"/>
      <c r="T13" s="1618"/>
    </row>
    <row r="14" spans="1:20" ht="17.25" thickBot="1">
      <c r="A14" s="1619" t="s">
        <v>27</v>
      </c>
      <c r="B14" s="1628" t="s">
        <v>252</v>
      </c>
      <c r="C14" s="1628" t="s">
        <v>253</v>
      </c>
      <c r="D14" s="1619" t="s">
        <v>26</v>
      </c>
      <c r="E14" s="1621" t="s">
        <v>19</v>
      </c>
      <c r="F14" s="1623" t="s">
        <v>11</v>
      </c>
      <c r="G14" s="1624"/>
      <c r="H14" s="1624"/>
      <c r="I14" s="1625"/>
      <c r="J14" s="1626" t="s">
        <v>20</v>
      </c>
      <c r="K14" s="1626" t="s">
        <v>21</v>
      </c>
      <c r="L14" s="1626" t="s">
        <v>2</v>
      </c>
      <c r="M14" s="1630" t="s">
        <v>22</v>
      </c>
      <c r="N14" s="1632" t="s">
        <v>3</v>
      </c>
      <c r="O14" s="1633"/>
      <c r="P14" s="1634"/>
      <c r="Q14" s="1671" t="s">
        <v>4</v>
      </c>
      <c r="R14" s="1670" t="s">
        <v>5</v>
      </c>
      <c r="S14" s="44" t="s">
        <v>29</v>
      </c>
      <c r="T14" s="1637" t="s">
        <v>0</v>
      </c>
    </row>
    <row r="15" spans="1:20" ht="25.5" customHeight="1" thickBot="1">
      <c r="A15" s="1963"/>
      <c r="B15" s="1968"/>
      <c r="C15" s="1968"/>
      <c r="D15" s="1963"/>
      <c r="E15" s="1964"/>
      <c r="F15" s="45" t="s">
        <v>12</v>
      </c>
      <c r="G15" s="45" t="s">
        <v>13</v>
      </c>
      <c r="H15" s="45" t="s">
        <v>14</v>
      </c>
      <c r="I15" s="45" t="s">
        <v>15</v>
      </c>
      <c r="J15" s="1959"/>
      <c r="K15" s="1959"/>
      <c r="L15" s="1959"/>
      <c r="M15" s="1960"/>
      <c r="N15" s="53" t="s">
        <v>30</v>
      </c>
      <c r="O15" s="46" t="s">
        <v>28</v>
      </c>
      <c r="P15" s="47" t="s">
        <v>31</v>
      </c>
      <c r="Q15" s="1961"/>
      <c r="R15" s="1962"/>
      <c r="S15" s="48"/>
      <c r="T15" s="1958"/>
    </row>
    <row r="16" spans="1:20" ht="16.5" thickBot="1">
      <c r="A16" s="37"/>
      <c r="B16" s="37"/>
      <c r="C16" s="37"/>
      <c r="D16" s="37"/>
      <c r="E16" s="37"/>
      <c r="F16" s="37"/>
      <c r="G16" s="37"/>
      <c r="H16" s="37"/>
      <c r="I16" s="37"/>
      <c r="J16" s="37"/>
      <c r="K16" s="37"/>
      <c r="L16" s="49"/>
      <c r="M16" s="37"/>
      <c r="Q16" s="37"/>
      <c r="R16" s="37"/>
      <c r="S16" s="37"/>
      <c r="T16" s="37"/>
    </row>
    <row r="17" spans="1:20" ht="49.5" customHeight="1" thickBot="1">
      <c r="A17" s="1969">
        <v>1</v>
      </c>
      <c r="B17" s="1965" t="s">
        <v>299</v>
      </c>
      <c r="C17" s="1965" t="s">
        <v>335</v>
      </c>
      <c r="D17" s="1917" t="s">
        <v>213</v>
      </c>
      <c r="E17" s="462" t="s">
        <v>204</v>
      </c>
      <c r="F17" s="562">
        <v>3</v>
      </c>
      <c r="G17" s="763">
        <v>2</v>
      </c>
      <c r="H17" s="763">
        <v>3</v>
      </c>
      <c r="I17" s="463"/>
      <c r="J17" s="461" t="s">
        <v>288</v>
      </c>
      <c r="K17" s="536"/>
      <c r="L17" s="537"/>
      <c r="M17" s="563">
        <v>14</v>
      </c>
      <c r="N17" s="538">
        <f>F17-M17</f>
        <v>-11</v>
      </c>
      <c r="O17" s="464">
        <f>AVERAGE(F17:I17)/M17</f>
        <v>0.19047619047619047</v>
      </c>
      <c r="P17" s="160" t="str">
        <f>IF(O17&lt;=V$17,"T",IF(O17&lt;$Y$17,"R",IF(O17&gt;=$Y$17,"P")))</f>
        <v>P</v>
      </c>
      <c r="Q17" s="87"/>
      <c r="R17" s="87"/>
      <c r="S17" s="87"/>
      <c r="T17" s="88"/>
    </row>
    <row r="18" spans="1:20" ht="25.5" customHeight="1" thickBot="1">
      <c r="A18" s="1119"/>
      <c r="B18" s="1966"/>
      <c r="C18" s="1966"/>
      <c r="D18" s="1918"/>
      <c r="E18" s="466" t="s">
        <v>205</v>
      </c>
      <c r="F18" s="467">
        <v>1</v>
      </c>
      <c r="G18" s="764">
        <v>1</v>
      </c>
      <c r="H18" s="764">
        <v>1</v>
      </c>
      <c r="I18" s="468"/>
      <c r="J18" s="545" t="s">
        <v>289</v>
      </c>
      <c r="K18" s="540"/>
      <c r="L18" s="477"/>
      <c r="M18" s="541">
        <v>1</v>
      </c>
      <c r="N18" s="470">
        <f>F18-M18</f>
        <v>0</v>
      </c>
      <c r="O18" s="464">
        <f t="shared" ref="O18:O28" si="0">AVERAGE(F18:I18)/M18</f>
        <v>1</v>
      </c>
      <c r="P18" s="82" t="str">
        <f>IF(O18&lt;=V$17,"T",IF(O18&lt;$Y$17,"R",IF(O18&gt;=$Y$17,"P")))</f>
        <v>P</v>
      </c>
      <c r="Q18" s="73"/>
      <c r="R18" s="73"/>
      <c r="S18" s="73"/>
      <c r="T18" s="89"/>
    </row>
    <row r="19" spans="1:20" ht="25.5" customHeight="1" thickBot="1">
      <c r="A19" s="1119"/>
      <c r="B19" s="1966"/>
      <c r="C19" s="1966"/>
      <c r="D19" s="1918"/>
      <c r="E19" s="539" t="s">
        <v>187</v>
      </c>
      <c r="F19" s="546">
        <v>3</v>
      </c>
      <c r="G19" s="765">
        <v>6</v>
      </c>
      <c r="H19" s="841">
        <v>5</v>
      </c>
      <c r="I19" s="469"/>
      <c r="J19" s="545" t="s">
        <v>290</v>
      </c>
      <c r="K19" s="564">
        <v>27010</v>
      </c>
      <c r="L19" s="472"/>
      <c r="M19" s="544">
        <v>18</v>
      </c>
      <c r="N19" s="330">
        <f>F19-M19</f>
        <v>-15</v>
      </c>
      <c r="O19" s="464">
        <f t="shared" si="0"/>
        <v>0.2592592592592593</v>
      </c>
      <c r="P19" s="82" t="str">
        <f>IF(O19&lt;=V$17,"T",IF(O19&lt;$Y$17,"R",IF(O19&gt;=$Y$17,"P")))</f>
        <v>P</v>
      </c>
      <c r="Q19" s="565">
        <f>L19/K19</f>
        <v>0</v>
      </c>
      <c r="R19" s="73"/>
      <c r="S19" s="73"/>
      <c r="T19" s="89"/>
    </row>
    <row r="20" spans="1:20" ht="25.5" customHeight="1" thickBot="1">
      <c r="A20" s="1119"/>
      <c r="B20" s="1966"/>
      <c r="C20" s="1966"/>
      <c r="D20" s="1918"/>
      <c r="E20" s="466" t="s">
        <v>206</v>
      </c>
      <c r="F20" s="546">
        <v>23</v>
      </c>
      <c r="G20" s="764">
        <v>1</v>
      </c>
      <c r="H20" s="764">
        <v>1</v>
      </c>
      <c r="I20" s="469"/>
      <c r="J20" s="545" t="s">
        <v>291</v>
      </c>
      <c r="K20" s="540"/>
      <c r="L20" s="472"/>
      <c r="M20" s="544">
        <v>23</v>
      </c>
      <c r="N20" s="470">
        <f>22/23</f>
        <v>0.95652173913043481</v>
      </c>
      <c r="O20" s="464">
        <f t="shared" si="0"/>
        <v>0.36231884057971014</v>
      </c>
      <c r="P20" s="82" t="str">
        <f t="shared" ref="P20:P28" si="1">IF(O20&lt;=V$17,"T",IF(O20&lt;$Y$17,"R",IF(O20&gt;=$Y$17,"P")))</f>
        <v>P</v>
      </c>
      <c r="Q20" s="90"/>
      <c r="R20" s="73"/>
      <c r="S20" s="73"/>
      <c r="T20" s="89"/>
    </row>
    <row r="21" spans="1:20" ht="49.5" customHeight="1" thickBot="1">
      <c r="A21" s="1119"/>
      <c r="B21" s="1966"/>
      <c r="C21" s="1966"/>
      <c r="D21" s="1918"/>
      <c r="E21" s="539" t="s">
        <v>207</v>
      </c>
      <c r="F21" s="546">
        <v>22</v>
      </c>
      <c r="G21" s="764">
        <v>1</v>
      </c>
      <c r="H21" s="764">
        <v>1</v>
      </c>
      <c r="I21" s="469"/>
      <c r="J21" s="545" t="s">
        <v>292</v>
      </c>
      <c r="K21" s="540"/>
      <c r="L21" s="543"/>
      <c r="M21" s="544">
        <v>22</v>
      </c>
      <c r="N21" s="470">
        <f>22/23</f>
        <v>0.95652173913043481</v>
      </c>
      <c r="O21" s="464">
        <f t="shared" si="0"/>
        <v>0.36363636363636365</v>
      </c>
      <c r="P21" s="82" t="str">
        <f t="shared" si="1"/>
        <v>P</v>
      </c>
      <c r="Q21" s="73"/>
      <c r="R21" s="73"/>
      <c r="S21" s="73"/>
      <c r="T21" s="89"/>
    </row>
    <row r="22" spans="1:20" ht="48" customHeight="1" thickBot="1">
      <c r="A22" s="1119"/>
      <c r="B22" s="1966"/>
      <c r="C22" s="1966"/>
      <c r="D22" s="1918" t="s">
        <v>214</v>
      </c>
      <c r="E22" s="539" t="s">
        <v>208</v>
      </c>
      <c r="F22" s="467">
        <v>1</v>
      </c>
      <c r="G22" s="764">
        <v>1</v>
      </c>
      <c r="H22" s="764">
        <v>1</v>
      </c>
      <c r="I22" s="473"/>
      <c r="J22" s="545" t="s">
        <v>293</v>
      </c>
      <c r="K22" s="540"/>
      <c r="L22" s="477"/>
      <c r="M22" s="541">
        <v>1</v>
      </c>
      <c r="N22" s="470">
        <v>0</v>
      </c>
      <c r="O22" s="464">
        <f t="shared" si="0"/>
        <v>1</v>
      </c>
      <c r="P22" s="82" t="str">
        <f t="shared" si="1"/>
        <v>P</v>
      </c>
      <c r="Q22" s="73"/>
      <c r="R22" s="73"/>
      <c r="S22" s="73"/>
      <c r="T22" s="89"/>
    </row>
    <row r="23" spans="1:20" ht="63.75" customHeight="1" thickBot="1">
      <c r="A23" s="1119"/>
      <c r="B23" s="1966"/>
      <c r="C23" s="1966"/>
      <c r="D23" s="1918"/>
      <c r="E23" s="539" t="s">
        <v>209</v>
      </c>
      <c r="F23" s="467">
        <v>1</v>
      </c>
      <c r="G23" s="764">
        <v>1</v>
      </c>
      <c r="H23" s="764">
        <v>1</v>
      </c>
      <c r="I23" s="469"/>
      <c r="J23" s="545" t="s">
        <v>294</v>
      </c>
      <c r="K23" s="540"/>
      <c r="L23" s="477"/>
      <c r="M23" s="544">
        <v>10</v>
      </c>
      <c r="N23" s="470">
        <v>0</v>
      </c>
      <c r="O23" s="464">
        <f t="shared" si="0"/>
        <v>0.1</v>
      </c>
      <c r="P23" s="82" t="str">
        <f t="shared" si="1"/>
        <v>P</v>
      </c>
      <c r="Q23" s="73"/>
      <c r="R23" s="73"/>
      <c r="S23" s="73"/>
      <c r="T23" s="89"/>
    </row>
    <row r="24" spans="1:20" ht="63.75" customHeight="1" thickBot="1">
      <c r="A24" s="1119"/>
      <c r="B24" s="1966"/>
      <c r="C24" s="1966"/>
      <c r="D24" s="1918"/>
      <c r="E24" s="539" t="s">
        <v>210</v>
      </c>
      <c r="F24" s="467">
        <v>1</v>
      </c>
      <c r="G24" s="764">
        <v>1</v>
      </c>
      <c r="H24" s="764">
        <v>1</v>
      </c>
      <c r="I24" s="469"/>
      <c r="J24" s="545" t="s">
        <v>295</v>
      </c>
      <c r="K24" s="542"/>
      <c r="L24" s="477"/>
      <c r="M24" s="544">
        <v>5</v>
      </c>
      <c r="N24" s="470">
        <f>4/5</f>
        <v>0.8</v>
      </c>
      <c r="O24" s="464">
        <f t="shared" si="0"/>
        <v>0.2</v>
      </c>
      <c r="P24" s="82" t="str">
        <f t="shared" si="1"/>
        <v>P</v>
      </c>
      <c r="Q24" s="73"/>
      <c r="R24" s="73"/>
      <c r="S24" s="73"/>
      <c r="T24" s="89"/>
    </row>
    <row r="25" spans="1:20" ht="60.75" thickBot="1">
      <c r="A25" s="1119"/>
      <c r="B25" s="1966"/>
      <c r="C25" s="1966"/>
      <c r="D25" s="1918" t="s">
        <v>215</v>
      </c>
      <c r="E25" s="466" t="s">
        <v>204</v>
      </c>
      <c r="F25" s="566">
        <v>1021</v>
      </c>
      <c r="G25" s="758">
        <v>818</v>
      </c>
      <c r="H25" s="842">
        <v>794</v>
      </c>
      <c r="I25" s="469"/>
      <c r="J25" s="465" t="s">
        <v>288</v>
      </c>
      <c r="K25" s="542"/>
      <c r="L25" s="477"/>
      <c r="M25" s="544">
        <v>900</v>
      </c>
      <c r="N25" s="330">
        <f>405+375</f>
        <v>780</v>
      </c>
      <c r="O25" s="464">
        <f t="shared" si="0"/>
        <v>0.97518518518518515</v>
      </c>
      <c r="P25" s="82" t="str">
        <f t="shared" si="1"/>
        <v>P</v>
      </c>
      <c r="Q25" s="73"/>
      <c r="R25" s="73"/>
      <c r="S25" s="73"/>
      <c r="T25" s="89"/>
    </row>
    <row r="26" spans="1:20" ht="25.5" customHeight="1" thickBot="1">
      <c r="A26" s="1119"/>
      <c r="B26" s="1966"/>
      <c r="C26" s="1966"/>
      <c r="D26" s="1918"/>
      <c r="E26" s="466" t="s">
        <v>211</v>
      </c>
      <c r="F26" s="566">
        <v>1021</v>
      </c>
      <c r="G26" s="758">
        <v>818</v>
      </c>
      <c r="H26" s="842">
        <v>794</v>
      </c>
      <c r="I26" s="473"/>
      <c r="J26" s="545" t="s">
        <v>296</v>
      </c>
      <c r="K26" s="542"/>
      <c r="L26" s="477"/>
      <c r="M26" s="544">
        <v>800</v>
      </c>
      <c r="N26" s="330">
        <f>F26-M26</f>
        <v>221</v>
      </c>
      <c r="O26" s="464">
        <f t="shared" si="0"/>
        <v>1.0970833333333332</v>
      </c>
      <c r="P26" s="82" t="str">
        <f t="shared" si="1"/>
        <v>P</v>
      </c>
      <c r="Q26" s="73"/>
      <c r="R26" s="73"/>
      <c r="S26" s="73"/>
      <c r="T26" s="89"/>
    </row>
    <row r="27" spans="1:20" ht="25.5" customHeight="1" thickBot="1">
      <c r="A27" s="1119"/>
      <c r="B27" s="1966"/>
      <c r="C27" s="1966"/>
      <c r="D27" s="1918"/>
      <c r="E27" s="466" t="s">
        <v>216</v>
      </c>
      <c r="F27" s="467">
        <v>1</v>
      </c>
      <c r="G27" s="764">
        <v>1</v>
      </c>
      <c r="H27" s="764">
        <v>1</v>
      </c>
      <c r="I27" s="473"/>
      <c r="J27" s="545" t="s">
        <v>297</v>
      </c>
      <c r="K27" s="542"/>
      <c r="L27" s="477"/>
      <c r="M27" s="541">
        <v>0.99</v>
      </c>
      <c r="N27" s="470">
        <f>F27-M27</f>
        <v>1.0000000000000009E-2</v>
      </c>
      <c r="O27" s="464">
        <f t="shared" si="0"/>
        <v>1.0101010101010102</v>
      </c>
      <c r="P27" s="82" t="str">
        <f t="shared" si="1"/>
        <v>P</v>
      </c>
      <c r="Q27" s="73"/>
      <c r="R27" s="73"/>
      <c r="S27" s="73"/>
      <c r="T27" s="89"/>
    </row>
    <row r="28" spans="1:20" ht="25.5" customHeight="1" thickBot="1">
      <c r="A28" s="1120"/>
      <c r="B28" s="1967"/>
      <c r="C28" s="1967"/>
      <c r="D28" s="1922"/>
      <c r="E28" s="567" t="s">
        <v>212</v>
      </c>
      <c r="F28" s="474">
        <v>1</v>
      </c>
      <c r="G28" s="766">
        <v>1</v>
      </c>
      <c r="H28" s="766">
        <v>1</v>
      </c>
      <c r="I28" s="475"/>
      <c r="J28" s="547" t="s">
        <v>298</v>
      </c>
      <c r="K28" s="548"/>
      <c r="L28" s="476"/>
      <c r="M28" s="568">
        <v>0.99</v>
      </c>
      <c r="N28" s="549">
        <f>F28-M28</f>
        <v>1.0000000000000009E-2</v>
      </c>
      <c r="O28" s="464">
        <f t="shared" si="0"/>
        <v>1.0101010101010102</v>
      </c>
      <c r="P28" s="161" t="str">
        <f t="shared" si="1"/>
        <v>P</v>
      </c>
      <c r="Q28" s="83"/>
      <c r="R28" s="83"/>
      <c r="S28" s="83"/>
      <c r="T28" s="91"/>
    </row>
    <row r="29" spans="1:20" s="120" customFormat="1">
      <c r="A29" s="233"/>
      <c r="B29" s="233"/>
      <c r="C29" s="233" t="s">
        <v>536</v>
      </c>
      <c r="D29" s="233"/>
      <c r="E29" s="233"/>
      <c r="F29" s="233">
        <v>1</v>
      </c>
      <c r="G29" s="767">
        <v>1</v>
      </c>
      <c r="H29" s="233">
        <v>3</v>
      </c>
      <c r="I29" s="233"/>
      <c r="J29" s="233"/>
      <c r="K29" s="233"/>
      <c r="L29" s="233"/>
      <c r="M29" s="233"/>
      <c r="N29" s="233"/>
      <c r="O29" s="233"/>
      <c r="P29" s="233"/>
      <c r="Q29" s="233"/>
      <c r="R29" s="233"/>
      <c r="S29" s="233"/>
      <c r="T29" s="233"/>
    </row>
    <row r="30" spans="1:20">
      <c r="A30" s="37"/>
      <c r="B30" s="37"/>
      <c r="C30" s="37"/>
      <c r="D30" s="37"/>
      <c r="E30" s="37"/>
      <c r="F30" s="37"/>
      <c r="G30" s="37"/>
      <c r="H30" s="37"/>
      <c r="I30" s="37"/>
      <c r="J30" s="37"/>
      <c r="K30" s="37"/>
      <c r="L30" s="37"/>
      <c r="M30" s="37"/>
      <c r="N30" s="37"/>
      <c r="O30" s="37"/>
      <c r="P30" s="37"/>
      <c r="Q30" s="37"/>
      <c r="R30" s="37"/>
      <c r="S30" s="37"/>
      <c r="T30" s="37"/>
    </row>
    <row r="31" spans="1:20" ht="16.5">
      <c r="A31" s="51" t="s">
        <v>24</v>
      </c>
      <c r="B31" s="51"/>
      <c r="C31" s="51"/>
      <c r="D31" s="51"/>
      <c r="E31" s="37"/>
      <c r="F31" s="37"/>
      <c r="G31" s="37"/>
      <c r="H31" s="37"/>
      <c r="I31" s="37"/>
      <c r="J31" s="37"/>
      <c r="K31" s="37"/>
      <c r="L31" s="37"/>
      <c r="M31" s="37"/>
      <c r="N31" s="37"/>
      <c r="O31" s="37"/>
      <c r="P31" s="37"/>
      <c r="Q31" s="37"/>
      <c r="R31" s="37"/>
      <c r="S31" s="37"/>
      <c r="T31" s="37"/>
    </row>
    <row r="32" spans="1:20">
      <c r="A32" s="37"/>
      <c r="B32" s="37"/>
      <c r="C32" s="37"/>
      <c r="D32" s="37"/>
      <c r="E32" s="37"/>
      <c r="F32" s="37"/>
      <c r="G32" s="37"/>
      <c r="H32" s="37"/>
      <c r="I32" s="37"/>
      <c r="J32" s="37"/>
      <c r="K32" s="37"/>
      <c r="L32" s="37"/>
      <c r="M32" s="37"/>
      <c r="N32" s="37"/>
      <c r="O32" s="37"/>
      <c r="P32" s="37"/>
      <c r="Q32" s="37"/>
      <c r="R32" s="37"/>
      <c r="S32" s="37"/>
      <c r="T32" s="37"/>
    </row>
    <row r="33" spans="1:20">
      <c r="A33" s="1602"/>
      <c r="B33" s="1603"/>
      <c r="C33" s="1603"/>
      <c r="D33" s="1603"/>
      <c r="E33" s="1603"/>
      <c r="F33" s="1603"/>
      <c r="G33" s="1603"/>
      <c r="H33" s="1603"/>
      <c r="I33" s="1603"/>
      <c r="J33" s="1603"/>
      <c r="K33" s="1603"/>
      <c r="L33" s="1603"/>
      <c r="M33" s="1603"/>
      <c r="N33" s="1603"/>
      <c r="O33" s="1603"/>
      <c r="P33" s="1603"/>
      <c r="Q33" s="1603"/>
      <c r="R33" s="1603"/>
      <c r="S33" s="1603"/>
      <c r="T33" s="1604"/>
    </row>
    <row r="34" spans="1:20">
      <c r="A34" s="1602"/>
      <c r="B34" s="1603"/>
      <c r="C34" s="1603"/>
      <c r="D34" s="1603"/>
      <c r="E34" s="1603"/>
      <c r="F34" s="1603"/>
      <c r="G34" s="1603"/>
      <c r="H34" s="1603"/>
      <c r="I34" s="1603"/>
      <c r="J34" s="1603"/>
      <c r="K34" s="1603"/>
      <c r="L34" s="1603"/>
      <c r="M34" s="1603"/>
      <c r="N34" s="1603"/>
      <c r="O34" s="1603"/>
      <c r="P34" s="1603"/>
      <c r="Q34" s="1603"/>
      <c r="R34" s="1603"/>
      <c r="S34" s="1603"/>
      <c r="T34" s="1604"/>
    </row>
    <row r="35" spans="1:20">
      <c r="A35" s="1602"/>
      <c r="B35" s="1603"/>
      <c r="C35" s="1603"/>
      <c r="D35" s="1603"/>
      <c r="E35" s="1603"/>
      <c r="F35" s="1603"/>
      <c r="G35" s="1603"/>
      <c r="H35" s="1603"/>
      <c r="I35" s="1603"/>
      <c r="J35" s="1603"/>
      <c r="K35" s="1603"/>
      <c r="L35" s="1603"/>
      <c r="M35" s="1603"/>
      <c r="N35" s="1603"/>
      <c r="O35" s="1603"/>
      <c r="P35" s="1603"/>
      <c r="Q35" s="1603"/>
      <c r="R35" s="1603"/>
      <c r="S35" s="1603"/>
      <c r="T35" s="1604"/>
    </row>
    <row r="36" spans="1:20">
      <c r="A36" s="1602"/>
      <c r="B36" s="1603"/>
      <c r="C36" s="1603"/>
      <c r="D36" s="1603"/>
      <c r="E36" s="1603"/>
      <c r="F36" s="1603"/>
      <c r="G36" s="1603"/>
      <c r="H36" s="1603"/>
      <c r="I36" s="1603"/>
      <c r="J36" s="1603"/>
      <c r="K36" s="1603"/>
      <c r="L36" s="1603"/>
      <c r="M36" s="1603"/>
      <c r="N36" s="1603"/>
      <c r="O36" s="1603"/>
      <c r="P36" s="1603"/>
      <c r="Q36" s="1603"/>
      <c r="R36" s="1603"/>
      <c r="S36" s="1603"/>
      <c r="T36" s="1604"/>
    </row>
    <row r="37" spans="1:20">
      <c r="A37" s="1602"/>
      <c r="B37" s="1603"/>
      <c r="C37" s="1603"/>
      <c r="D37" s="1603"/>
      <c r="E37" s="1603"/>
      <c r="F37" s="1603"/>
      <c r="G37" s="1603"/>
      <c r="H37" s="1603"/>
      <c r="I37" s="1603"/>
      <c r="J37" s="1603"/>
      <c r="K37" s="1603"/>
      <c r="L37" s="1603"/>
      <c r="M37" s="1603"/>
      <c r="N37" s="1603"/>
      <c r="O37" s="1603"/>
      <c r="P37" s="1603"/>
      <c r="Q37" s="1603"/>
      <c r="R37" s="1603"/>
      <c r="S37" s="1603"/>
      <c r="T37" s="1604"/>
    </row>
    <row r="38" spans="1:20">
      <c r="A38" s="1602"/>
      <c r="B38" s="1603"/>
      <c r="C38" s="1603"/>
      <c r="D38" s="1603"/>
      <c r="E38" s="1603"/>
      <c r="F38" s="1603"/>
      <c r="G38" s="1603"/>
      <c r="H38" s="1603"/>
      <c r="I38" s="1603"/>
      <c r="J38" s="1603"/>
      <c r="K38" s="1603"/>
      <c r="L38" s="1603"/>
      <c r="M38" s="1603"/>
      <c r="N38" s="1603"/>
      <c r="O38" s="1603"/>
      <c r="P38" s="1603"/>
      <c r="Q38" s="1603"/>
      <c r="R38" s="1603"/>
      <c r="S38" s="1603"/>
      <c r="T38" s="1604"/>
    </row>
    <row r="39" spans="1:20">
      <c r="A39" s="1602"/>
      <c r="B39" s="1603"/>
      <c r="C39" s="1603"/>
      <c r="D39" s="1603"/>
      <c r="E39" s="1603"/>
      <c r="F39" s="1603"/>
      <c r="G39" s="1603"/>
      <c r="H39" s="1603"/>
      <c r="I39" s="1603"/>
      <c r="J39" s="1603"/>
      <c r="K39" s="1603"/>
      <c r="L39" s="1603"/>
      <c r="M39" s="1603"/>
      <c r="N39" s="1603"/>
      <c r="O39" s="1603"/>
      <c r="P39" s="1603"/>
      <c r="Q39" s="1603"/>
      <c r="R39" s="1603"/>
      <c r="S39" s="1603"/>
      <c r="T39" s="1604"/>
    </row>
    <row r="40" spans="1:20">
      <c r="A40" s="1602"/>
      <c r="B40" s="1603"/>
      <c r="C40" s="1603"/>
      <c r="D40" s="1603"/>
      <c r="E40" s="1603"/>
      <c r="F40" s="1603"/>
      <c r="G40" s="1603"/>
      <c r="H40" s="1603"/>
      <c r="I40" s="1603"/>
      <c r="J40" s="1603"/>
      <c r="K40" s="1603"/>
      <c r="L40" s="1603"/>
      <c r="M40" s="1603"/>
      <c r="N40" s="1603"/>
      <c r="O40" s="1603"/>
      <c r="P40" s="1603"/>
      <c r="Q40" s="1603"/>
      <c r="R40" s="1603"/>
      <c r="S40" s="1603"/>
      <c r="T40" s="1604"/>
    </row>
    <row r="41" spans="1:20">
      <c r="A41" s="1602"/>
      <c r="B41" s="1603"/>
      <c r="C41" s="1603"/>
      <c r="D41" s="1603"/>
      <c r="E41" s="1603"/>
      <c r="F41" s="1603"/>
      <c r="G41" s="1603"/>
      <c r="H41" s="1603"/>
      <c r="I41" s="1603"/>
      <c r="J41" s="1603"/>
      <c r="K41" s="1603"/>
      <c r="L41" s="1603"/>
      <c r="M41" s="1603"/>
      <c r="N41" s="1603"/>
      <c r="O41" s="1603"/>
      <c r="P41" s="1603"/>
      <c r="Q41" s="1603"/>
      <c r="R41" s="1603"/>
      <c r="S41" s="1603"/>
      <c r="T41" s="1604"/>
    </row>
    <row r="42" spans="1:20">
      <c r="A42" s="1602"/>
      <c r="B42" s="1603"/>
      <c r="C42" s="1603"/>
      <c r="D42" s="1603"/>
      <c r="E42" s="1603"/>
      <c r="F42" s="1603"/>
      <c r="G42" s="1603"/>
      <c r="H42" s="1603"/>
      <c r="I42" s="1603"/>
      <c r="J42" s="1603"/>
      <c r="K42" s="1603"/>
      <c r="L42" s="1603"/>
      <c r="M42" s="1603"/>
      <c r="N42" s="1603"/>
      <c r="O42" s="1603"/>
      <c r="P42" s="1603"/>
      <c r="Q42" s="1603"/>
      <c r="R42" s="1603"/>
      <c r="S42" s="1603"/>
      <c r="T42" s="1604"/>
    </row>
    <row r="43" spans="1:20">
      <c r="A43" s="1602"/>
      <c r="B43" s="1603"/>
      <c r="C43" s="1603"/>
      <c r="D43" s="1603"/>
      <c r="E43" s="1603"/>
      <c r="F43" s="1603"/>
      <c r="G43" s="1603"/>
      <c r="H43" s="1603"/>
      <c r="I43" s="1603"/>
      <c r="J43" s="1603"/>
      <c r="K43" s="1603"/>
      <c r="L43" s="1603"/>
      <c r="M43" s="1603"/>
      <c r="N43" s="1603"/>
      <c r="O43" s="1603"/>
      <c r="P43" s="1603"/>
      <c r="Q43" s="1603"/>
      <c r="R43" s="1603"/>
      <c r="S43" s="1603"/>
      <c r="T43" s="1604"/>
    </row>
  </sheetData>
  <mergeCells count="48">
    <mergeCell ref="D25:D28"/>
    <mergeCell ref="A2:E4"/>
    <mergeCell ref="A9:E9"/>
    <mergeCell ref="C17:C28"/>
    <mergeCell ref="B17:B28"/>
    <mergeCell ref="B14:B15"/>
    <mergeCell ref="C14:C15"/>
    <mergeCell ref="A17:A28"/>
    <mergeCell ref="F2:M2"/>
    <mergeCell ref="N2:T2"/>
    <mergeCell ref="F3:M4"/>
    <mergeCell ref="N3:T3"/>
    <mergeCell ref="N4:T4"/>
    <mergeCell ref="F9:M9"/>
    <mergeCell ref="A11:T11"/>
    <mergeCell ref="A13:L13"/>
    <mergeCell ref="M13:T13"/>
    <mergeCell ref="A6:E6"/>
    <mergeCell ref="F6:M6"/>
    <mergeCell ref="A7:E7"/>
    <mergeCell ref="F7:M7"/>
    <mergeCell ref="A8:E8"/>
    <mergeCell ref="F8:M8"/>
    <mergeCell ref="A34:T34"/>
    <mergeCell ref="T14:T15"/>
    <mergeCell ref="K14:K15"/>
    <mergeCell ref="L14:L15"/>
    <mergeCell ref="M14:M15"/>
    <mergeCell ref="N14:P14"/>
    <mergeCell ref="Q14:Q15"/>
    <mergeCell ref="R14:R15"/>
    <mergeCell ref="A14:A15"/>
    <mergeCell ref="D14:D15"/>
    <mergeCell ref="A33:T33"/>
    <mergeCell ref="E14:E15"/>
    <mergeCell ref="F14:I14"/>
    <mergeCell ref="J14:J15"/>
    <mergeCell ref="D17:D21"/>
    <mergeCell ref="D22:D24"/>
    <mergeCell ref="A41:T41"/>
    <mergeCell ref="A42:T42"/>
    <mergeCell ref="A43:T43"/>
    <mergeCell ref="A35:T35"/>
    <mergeCell ref="A36:T36"/>
    <mergeCell ref="A37:T37"/>
    <mergeCell ref="A38:T38"/>
    <mergeCell ref="A39:T39"/>
    <mergeCell ref="A40:T40"/>
  </mergeCells>
  <conditionalFormatting sqref="P17:P28">
    <cfRule type="containsText" dxfId="54" priority="1" stopIfTrue="1" operator="containsText" text="P">
      <formula>NOT(ISERROR(SEARCH("P",P17)))</formula>
    </cfRule>
    <cfRule type="containsText" dxfId="53" priority="2" stopIfTrue="1" operator="containsText" text="R">
      <formula>NOT(ISERROR(SEARCH("R",P17)))</formula>
    </cfRule>
    <cfRule type="containsText" dxfId="52" priority="3" operator="containsText" text="T">
      <formula>NOT(ISERROR(SEARCH("T",P17)))</formula>
    </cfRule>
    <cfRule type="iconSet" priority="4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T41"/>
  <sheetViews>
    <sheetView topLeftCell="C12" zoomScale="68" zoomScaleNormal="68" workbookViewId="0">
      <selection activeCell="E23" sqref="E23:E25"/>
    </sheetView>
  </sheetViews>
  <sheetFormatPr baseColWidth="10" defaultColWidth="11.42578125" defaultRowHeight="15"/>
  <cols>
    <col min="1" max="1" width="11.42578125" style="29"/>
    <col min="2" max="2" width="39.85546875" style="29" customWidth="1"/>
    <col min="3" max="3" width="32.28515625" style="29" customWidth="1"/>
    <col min="4" max="4" width="39.5703125" style="29" customWidth="1"/>
    <col min="5" max="5" width="45.7109375" style="29" customWidth="1"/>
    <col min="6" max="6" width="7.5703125" style="29" customWidth="1"/>
    <col min="7" max="7" width="5" style="29" customWidth="1"/>
    <col min="8" max="8" width="5.140625" style="29" customWidth="1"/>
    <col min="9" max="9" width="4.28515625" style="29" customWidth="1"/>
    <col min="10" max="10" width="97.7109375" style="29" customWidth="1"/>
    <col min="11" max="11" width="19" style="29" customWidth="1"/>
    <col min="12" max="12" width="23.7109375" style="29" customWidth="1"/>
    <col min="13" max="13" width="9.140625" style="29" customWidth="1"/>
    <col min="14" max="14" width="17.140625" style="29" customWidth="1"/>
    <col min="15" max="16" width="11.42578125" style="29"/>
    <col min="17" max="17" width="17.5703125" style="29" customWidth="1"/>
    <col min="18" max="18" width="21.42578125" style="29" customWidth="1"/>
    <col min="19" max="19" width="87" style="29" customWidth="1"/>
    <col min="20" max="20" width="71.140625" style="29" customWidth="1"/>
    <col min="21" max="16384" width="11.42578125" style="29"/>
  </cols>
  <sheetData>
    <row r="1" spans="1:20" ht="15.75" thickBot="1"/>
    <row r="2" spans="1:20" ht="16.5" thickBot="1">
      <c r="A2" s="1891"/>
      <c r="B2" s="1892"/>
      <c r="C2" s="1892"/>
      <c r="D2" s="1892"/>
      <c r="E2" s="1893"/>
      <c r="F2" s="1900" t="s">
        <v>18</v>
      </c>
      <c r="G2" s="1901"/>
      <c r="H2" s="1901"/>
      <c r="I2" s="1901"/>
      <c r="J2" s="1901"/>
      <c r="K2" s="1901"/>
      <c r="L2" s="1901"/>
      <c r="M2" s="1902"/>
      <c r="N2" s="1857" t="s">
        <v>485</v>
      </c>
      <c r="O2" s="1858"/>
      <c r="P2" s="1858"/>
      <c r="Q2" s="1858"/>
      <c r="R2" s="1858"/>
      <c r="S2" s="1858"/>
      <c r="T2" s="1859"/>
    </row>
    <row r="3" spans="1:20" ht="16.5" thickBot="1">
      <c r="A3" s="1894"/>
      <c r="B3" s="1895"/>
      <c r="C3" s="1895"/>
      <c r="D3" s="1895"/>
      <c r="E3" s="1896"/>
      <c r="F3" s="1860" t="s">
        <v>17</v>
      </c>
      <c r="G3" s="1861"/>
      <c r="H3" s="1861"/>
      <c r="I3" s="1861"/>
      <c r="J3" s="1861"/>
      <c r="K3" s="1861"/>
      <c r="L3" s="1861"/>
      <c r="M3" s="1862"/>
      <c r="N3" s="1866" t="s">
        <v>23</v>
      </c>
      <c r="O3" s="1867"/>
      <c r="P3" s="1867"/>
      <c r="Q3" s="1867"/>
      <c r="R3" s="1867"/>
      <c r="S3" s="1867"/>
      <c r="T3" s="1868"/>
    </row>
    <row r="4" spans="1:20" ht="16.5" thickBot="1">
      <c r="A4" s="1897"/>
      <c r="B4" s="1898"/>
      <c r="C4" s="1898"/>
      <c r="D4" s="1898"/>
      <c r="E4" s="1899"/>
      <c r="F4" s="1863"/>
      <c r="G4" s="1864"/>
      <c r="H4" s="1864"/>
      <c r="I4" s="1864"/>
      <c r="J4" s="1864"/>
      <c r="K4" s="1864"/>
      <c r="L4" s="1864"/>
      <c r="M4" s="1865"/>
      <c r="N4" s="1869" t="s">
        <v>8</v>
      </c>
      <c r="O4" s="1870"/>
      <c r="P4" s="1870"/>
      <c r="Q4" s="1870"/>
      <c r="R4" s="1870"/>
      <c r="S4" s="1870"/>
      <c r="T4" s="1871"/>
    </row>
    <row r="5" spans="1:20" ht="15.75">
      <c r="A5" s="52"/>
      <c r="B5" s="52"/>
      <c r="C5" s="52"/>
      <c r="D5" s="52"/>
      <c r="E5" s="52"/>
      <c r="F5" s="52"/>
      <c r="G5" s="52"/>
      <c r="H5" s="52"/>
      <c r="I5" s="52"/>
      <c r="J5" s="60"/>
      <c r="K5" s="60"/>
      <c r="L5" s="61"/>
      <c r="M5" s="61"/>
      <c r="N5" s="61"/>
      <c r="O5" s="61"/>
      <c r="P5" s="61"/>
      <c r="Q5" s="61"/>
      <c r="R5" s="61"/>
      <c r="S5" s="61"/>
      <c r="T5" s="61"/>
    </row>
    <row r="6" spans="1:20" ht="15.75">
      <c r="A6" s="1841" t="s">
        <v>10</v>
      </c>
      <c r="B6" s="1841"/>
      <c r="C6" s="1841"/>
      <c r="D6" s="1841"/>
      <c r="E6" s="1841"/>
      <c r="F6" s="1842" t="s">
        <v>352</v>
      </c>
      <c r="G6" s="1843"/>
      <c r="H6" s="1843"/>
      <c r="I6" s="1843"/>
      <c r="J6" s="1843"/>
      <c r="K6" s="1843"/>
      <c r="L6" s="1843"/>
      <c r="M6" s="1844"/>
      <c r="N6" s="61"/>
      <c r="O6" s="61"/>
      <c r="P6" s="61"/>
      <c r="Q6" s="61"/>
      <c r="R6" s="61"/>
      <c r="S6" s="61"/>
      <c r="T6" s="61"/>
    </row>
    <row r="7" spans="1:20" ht="15.75">
      <c r="A7" s="1841" t="s">
        <v>25</v>
      </c>
      <c r="B7" s="1841"/>
      <c r="C7" s="1841"/>
      <c r="D7" s="1841"/>
      <c r="E7" s="1841"/>
      <c r="F7" s="1016">
        <v>2025</v>
      </c>
      <c r="G7" s="1017"/>
      <c r="H7" s="1017"/>
      <c r="I7" s="1017"/>
      <c r="J7" s="1017"/>
      <c r="K7" s="1017"/>
      <c r="L7" s="1017"/>
      <c r="M7" s="1018"/>
      <c r="N7" s="61"/>
      <c r="O7" s="61"/>
      <c r="P7" s="61"/>
      <c r="Q7" s="61"/>
      <c r="R7" s="61"/>
      <c r="S7" s="61"/>
      <c r="T7" s="61"/>
    </row>
    <row r="8" spans="1:20" ht="15.75">
      <c r="A8" s="1841" t="s">
        <v>6</v>
      </c>
      <c r="B8" s="1841"/>
      <c r="C8" s="1841"/>
      <c r="D8" s="1841"/>
      <c r="E8" s="1841"/>
      <c r="F8" s="1016" t="s">
        <v>712</v>
      </c>
      <c r="G8" s="1017"/>
      <c r="H8" s="1017"/>
      <c r="I8" s="1017"/>
      <c r="J8" s="1017"/>
      <c r="K8" s="1017"/>
      <c r="L8" s="1017"/>
      <c r="M8" s="1018"/>
      <c r="N8" s="61"/>
      <c r="O8" s="61"/>
      <c r="P8" s="61"/>
      <c r="Q8" s="61"/>
      <c r="R8" s="61"/>
      <c r="S8" s="61"/>
      <c r="T8" s="61"/>
    </row>
    <row r="9" spans="1:20" ht="15.75">
      <c r="A9" s="1841" t="s">
        <v>7</v>
      </c>
      <c r="B9" s="1841"/>
      <c r="C9" s="1841"/>
      <c r="D9" s="1841"/>
      <c r="E9" s="1841"/>
      <c r="F9" s="1016" t="s">
        <v>1228</v>
      </c>
      <c r="G9" s="1017"/>
      <c r="H9" s="1017"/>
      <c r="I9" s="1017"/>
      <c r="J9" s="1017"/>
      <c r="K9" s="1017"/>
      <c r="L9" s="1017"/>
      <c r="M9" s="1018"/>
      <c r="N9" s="61"/>
      <c r="O9" s="61"/>
      <c r="P9" s="61"/>
      <c r="Q9" s="61"/>
      <c r="R9" s="61"/>
      <c r="S9" s="61"/>
      <c r="T9" s="61"/>
    </row>
    <row r="10" spans="1:20" ht="16.5" thickBot="1">
      <c r="A10" s="62"/>
      <c r="B10" s="62"/>
      <c r="C10" s="62"/>
      <c r="D10" s="62"/>
      <c r="E10" s="62"/>
      <c r="F10" s="62"/>
      <c r="G10" s="62"/>
      <c r="H10" s="62"/>
      <c r="I10" s="62"/>
      <c r="J10" s="60"/>
      <c r="K10" s="60"/>
      <c r="L10" s="60"/>
      <c r="M10" s="60"/>
      <c r="N10" s="61"/>
      <c r="O10" s="61"/>
      <c r="P10" s="61"/>
      <c r="Q10" s="61"/>
      <c r="R10" s="61"/>
      <c r="S10" s="61"/>
      <c r="T10" s="61"/>
    </row>
    <row r="11" spans="1:20" ht="16.5" thickBot="1">
      <c r="A11" s="1928" t="s">
        <v>9</v>
      </c>
      <c r="B11" s="1929"/>
      <c r="C11" s="1929"/>
      <c r="D11" s="1929"/>
      <c r="E11" s="1929"/>
      <c r="F11" s="1929"/>
      <c r="G11" s="1929"/>
      <c r="H11" s="1929"/>
      <c r="I11" s="1929"/>
      <c r="J11" s="1929"/>
      <c r="K11" s="1929"/>
      <c r="L11" s="1929"/>
      <c r="M11" s="1929"/>
      <c r="N11" s="1929"/>
      <c r="O11" s="1929"/>
      <c r="P11" s="1929"/>
      <c r="Q11" s="1929"/>
      <c r="R11" s="1929"/>
      <c r="S11" s="1929"/>
      <c r="T11" s="1930"/>
    </row>
    <row r="12" spans="1:20" ht="16.5" thickBot="1">
      <c r="A12" s="63"/>
      <c r="B12" s="64"/>
      <c r="C12" s="64"/>
      <c r="D12" s="64"/>
      <c r="E12" s="64"/>
      <c r="F12" s="64"/>
      <c r="G12" s="64"/>
      <c r="H12" s="64"/>
      <c r="I12" s="64"/>
      <c r="J12" s="64"/>
      <c r="K12" s="64"/>
      <c r="L12" s="64"/>
      <c r="M12" s="64"/>
      <c r="N12" s="64"/>
      <c r="O12" s="64"/>
      <c r="P12" s="64"/>
      <c r="Q12" s="64"/>
      <c r="R12" s="64"/>
      <c r="S12" s="64"/>
      <c r="T12" s="65"/>
    </row>
    <row r="13" spans="1:20" ht="16.5" thickBot="1">
      <c r="A13" s="1931" t="s">
        <v>16</v>
      </c>
      <c r="B13" s="1932"/>
      <c r="C13" s="1932"/>
      <c r="D13" s="1932"/>
      <c r="E13" s="1932"/>
      <c r="F13" s="1932"/>
      <c r="G13" s="1932"/>
      <c r="H13" s="1932"/>
      <c r="I13" s="1932"/>
      <c r="J13" s="1932"/>
      <c r="K13" s="1932"/>
      <c r="L13" s="1933"/>
      <c r="M13" s="1934" t="s">
        <v>1</v>
      </c>
      <c r="N13" s="1934"/>
      <c r="O13" s="1934"/>
      <c r="P13" s="1934"/>
      <c r="Q13" s="1934"/>
      <c r="R13" s="1934"/>
      <c r="S13" s="1934"/>
      <c r="T13" s="1935"/>
    </row>
    <row r="14" spans="1:20" ht="16.5" thickBot="1">
      <c r="A14" s="1940" t="s">
        <v>27</v>
      </c>
      <c r="B14" s="1947" t="s">
        <v>252</v>
      </c>
      <c r="C14" s="1947" t="s">
        <v>253</v>
      </c>
      <c r="D14" s="1940" t="s">
        <v>26</v>
      </c>
      <c r="E14" s="1956" t="s">
        <v>19</v>
      </c>
      <c r="F14" s="1942" t="s">
        <v>11</v>
      </c>
      <c r="G14" s="1943"/>
      <c r="H14" s="1943"/>
      <c r="I14" s="1944"/>
      <c r="J14" s="1945" t="s">
        <v>20</v>
      </c>
      <c r="K14" s="1945" t="s">
        <v>21</v>
      </c>
      <c r="L14" s="1945" t="s">
        <v>2</v>
      </c>
      <c r="M14" s="1954" t="s">
        <v>22</v>
      </c>
      <c r="N14" s="1949" t="s">
        <v>3</v>
      </c>
      <c r="O14" s="1950"/>
      <c r="P14" s="1951"/>
      <c r="Q14" s="1952" t="s">
        <v>4</v>
      </c>
      <c r="R14" s="1938" t="s">
        <v>5</v>
      </c>
      <c r="S14" s="66" t="s">
        <v>29</v>
      </c>
      <c r="T14" s="1936" t="s">
        <v>0</v>
      </c>
    </row>
    <row r="15" spans="1:20" ht="25.5" customHeight="1" thickBot="1">
      <c r="A15" s="1941"/>
      <c r="B15" s="1948"/>
      <c r="C15" s="1948"/>
      <c r="D15" s="1941"/>
      <c r="E15" s="1957"/>
      <c r="F15" s="67" t="s">
        <v>12</v>
      </c>
      <c r="G15" s="67" t="s">
        <v>13</v>
      </c>
      <c r="H15" s="67" t="s">
        <v>14</v>
      </c>
      <c r="I15" s="67" t="s">
        <v>15</v>
      </c>
      <c r="J15" s="1946"/>
      <c r="K15" s="1946"/>
      <c r="L15" s="1946"/>
      <c r="M15" s="1955"/>
      <c r="N15" s="68" t="s">
        <v>30</v>
      </c>
      <c r="O15" s="69" t="s">
        <v>28</v>
      </c>
      <c r="P15" s="70" t="s">
        <v>31</v>
      </c>
      <c r="Q15" s="1953"/>
      <c r="R15" s="1939"/>
      <c r="S15" s="71"/>
      <c r="T15" s="1937"/>
    </row>
    <row r="16" spans="1:20" ht="15.75" thickBot="1">
      <c r="A16" s="52"/>
      <c r="B16" s="52"/>
      <c r="C16" s="52"/>
      <c r="D16" s="52"/>
      <c r="E16" s="52"/>
      <c r="F16" s="52"/>
      <c r="G16" s="52"/>
      <c r="H16" s="52"/>
      <c r="I16" s="52"/>
      <c r="J16" s="52"/>
      <c r="K16" s="52"/>
      <c r="L16" s="72"/>
      <c r="M16" s="52"/>
      <c r="Q16" s="52"/>
      <c r="R16" s="52"/>
      <c r="S16" s="52"/>
      <c r="T16" s="52"/>
    </row>
    <row r="17" spans="1:20" ht="31.5" customHeight="1">
      <c r="A17" s="1969">
        <v>1</v>
      </c>
      <c r="B17" s="1970" t="s">
        <v>1124</v>
      </c>
      <c r="C17" s="1970" t="s">
        <v>1123</v>
      </c>
      <c r="D17" s="1088" t="s">
        <v>822</v>
      </c>
      <c r="E17" s="309" t="s">
        <v>303</v>
      </c>
      <c r="F17" s="1717">
        <v>2</v>
      </c>
      <c r="G17" s="1717">
        <v>2</v>
      </c>
      <c r="H17" s="1974">
        <v>1</v>
      </c>
      <c r="I17" s="1974"/>
      <c r="J17" s="309" t="s">
        <v>823</v>
      </c>
      <c r="K17" s="1975"/>
      <c r="L17" s="1973"/>
      <c r="M17" s="1717">
        <v>4</v>
      </c>
      <c r="N17" s="1722">
        <f>IF(M17&lt;1,M17-AVERAGE(F17:I17),M17-(SUM(F17:I17)))</f>
        <v>-1</v>
      </c>
      <c r="O17" s="1208">
        <f>IF(M17&lt;1,(AVERAGE(F17:I17)/M17),SUM(F17:I17)/M17)</f>
        <v>1.25</v>
      </c>
      <c r="P17" s="1908" t="str">
        <f>IF(O17&lt;=V$17,"T",IF(O17&lt;$Y$17,"R",IF(O17&gt;=$Y$17,"P")))</f>
        <v>P</v>
      </c>
      <c r="Q17" s="1973"/>
      <c r="R17" s="1709" t="s">
        <v>832</v>
      </c>
      <c r="S17" s="1709" t="s">
        <v>833</v>
      </c>
      <c r="T17" s="1977" t="s">
        <v>834</v>
      </c>
    </row>
    <row r="18" spans="1:20" ht="42.75">
      <c r="A18" s="1119"/>
      <c r="B18" s="1971"/>
      <c r="C18" s="1971"/>
      <c r="D18" s="1089"/>
      <c r="E18" s="311" t="s">
        <v>304</v>
      </c>
      <c r="F18" s="1305"/>
      <c r="G18" s="1305"/>
      <c r="H18" s="1301"/>
      <c r="I18" s="1301"/>
      <c r="J18" s="311" t="s">
        <v>824</v>
      </c>
      <c r="K18" s="1673"/>
      <c r="L18" s="1300"/>
      <c r="M18" s="1305"/>
      <c r="N18" s="1302"/>
      <c r="O18" s="1209"/>
      <c r="P18" s="1909"/>
      <c r="Q18" s="1300"/>
      <c r="R18" s="1710"/>
      <c r="S18" s="1976"/>
      <c r="T18" s="1978"/>
    </row>
    <row r="19" spans="1:20" ht="28.5">
      <c r="A19" s="1119"/>
      <c r="B19" s="1971"/>
      <c r="C19" s="1971"/>
      <c r="D19" s="1089"/>
      <c r="E19" s="311" t="s">
        <v>305</v>
      </c>
      <c r="F19" s="1305"/>
      <c r="G19" s="1305"/>
      <c r="H19" s="1301"/>
      <c r="I19" s="1301"/>
      <c r="J19" s="311" t="s">
        <v>825</v>
      </c>
      <c r="K19" s="1673"/>
      <c r="L19" s="1300"/>
      <c r="M19" s="1305"/>
      <c r="N19" s="1302"/>
      <c r="O19" s="1209"/>
      <c r="P19" s="1909"/>
      <c r="Q19" s="1300"/>
      <c r="R19" s="1710"/>
      <c r="S19" s="1976"/>
      <c r="T19" s="1978"/>
    </row>
    <row r="20" spans="1:20" ht="57" customHeight="1">
      <c r="A20" s="1119">
        <v>2</v>
      </c>
      <c r="B20" s="1971"/>
      <c r="C20" s="1971"/>
      <c r="D20" s="1089" t="s">
        <v>826</v>
      </c>
      <c r="E20" s="311" t="s">
        <v>306</v>
      </c>
      <c r="F20" s="1305">
        <v>25</v>
      </c>
      <c r="G20" s="1305">
        <v>34</v>
      </c>
      <c r="H20" s="1305">
        <v>20</v>
      </c>
      <c r="I20" s="1980"/>
      <c r="J20" s="1089" t="s">
        <v>827</v>
      </c>
      <c r="K20" s="1979"/>
      <c r="L20" s="1724"/>
      <c r="M20" s="1986">
        <v>60</v>
      </c>
      <c r="N20" s="1302">
        <f>IF(M20&lt;1,M20-AVERAGE(F20:I20),M20-(SUM(F20:I20)))</f>
        <v>-19</v>
      </c>
      <c r="O20" s="1209">
        <f>IF(M20&lt;1,(AVERAGE(F20:I20)/M20),SUM(F20:I20)/M20)</f>
        <v>1.3166666666666667</v>
      </c>
      <c r="P20" s="1909" t="s">
        <v>336</v>
      </c>
      <c r="Q20" s="1710"/>
      <c r="R20" s="1710" t="s">
        <v>835</v>
      </c>
      <c r="S20" s="1710" t="s">
        <v>836</v>
      </c>
      <c r="T20" s="1982"/>
    </row>
    <row r="21" spans="1:20" ht="28.5">
      <c r="A21" s="1119"/>
      <c r="B21" s="1971"/>
      <c r="C21" s="1971"/>
      <c r="D21" s="1089"/>
      <c r="E21" s="311" t="s">
        <v>307</v>
      </c>
      <c r="F21" s="1305"/>
      <c r="G21" s="1305"/>
      <c r="H21" s="1305"/>
      <c r="I21" s="1981"/>
      <c r="J21" s="1089"/>
      <c r="K21" s="1979"/>
      <c r="L21" s="1724"/>
      <c r="M21" s="1986"/>
      <c r="N21" s="1302"/>
      <c r="O21" s="1209"/>
      <c r="P21" s="1909"/>
      <c r="Q21" s="1710"/>
      <c r="R21" s="1710"/>
      <c r="S21" s="1710"/>
      <c r="T21" s="1982"/>
    </row>
    <row r="22" spans="1:20" ht="85.5">
      <c r="A22" s="1119"/>
      <c r="B22" s="1971"/>
      <c r="C22" s="1971"/>
      <c r="D22" s="318" t="s">
        <v>344</v>
      </c>
      <c r="E22" s="318" t="s">
        <v>345</v>
      </c>
      <c r="F22" s="312">
        <v>21</v>
      </c>
      <c r="G22" s="312">
        <v>25</v>
      </c>
      <c r="H22" s="316">
        <v>23</v>
      </c>
      <c r="I22" s="316"/>
      <c r="J22" s="311" t="s">
        <v>828</v>
      </c>
      <c r="K22" s="310"/>
      <c r="L22" s="316"/>
      <c r="M22" s="312">
        <v>60</v>
      </c>
      <c r="N22" s="313">
        <f>IF(M22&lt;1,M22-AVERAGE(F22:I22),M22-(SUM(F22:I22)))</f>
        <v>-9</v>
      </c>
      <c r="O22" s="314">
        <f>IF(M22&lt;1,(AVERAGE(F22:I22)/M22),SUM(F22:I22)/M22)</f>
        <v>1.1499999999999999</v>
      </c>
      <c r="P22" s="232" t="s">
        <v>336</v>
      </c>
      <c r="Q22" s="317"/>
      <c r="R22" s="310" t="s">
        <v>837</v>
      </c>
      <c r="S22" s="310" t="s">
        <v>838</v>
      </c>
      <c r="T22" s="315" t="s">
        <v>839</v>
      </c>
    </row>
    <row r="23" spans="1:20" ht="63" customHeight="1">
      <c r="A23" s="1119"/>
      <c r="B23" s="1971"/>
      <c r="C23" s="1971"/>
      <c r="D23" s="1089" t="s">
        <v>829</v>
      </c>
      <c r="E23" s="1089" t="s">
        <v>830</v>
      </c>
      <c r="F23" s="1300">
        <v>7</v>
      </c>
      <c r="G23" s="1300">
        <v>19</v>
      </c>
      <c r="H23" s="1300">
        <v>18</v>
      </c>
      <c r="I23" s="1300"/>
      <c r="J23" s="1089" t="s">
        <v>831</v>
      </c>
      <c r="K23" s="1397"/>
      <c r="L23" s="1300"/>
      <c r="M23" s="1300">
        <v>30</v>
      </c>
      <c r="N23" s="1302">
        <f>IF(M23&lt;1,M23-AVERAGE(F23:I23),M23-(SUM(F23:I23)))</f>
        <v>-14</v>
      </c>
      <c r="O23" s="1209">
        <f>IF(M23&lt;1,(AVERAGE(F23:I23)/M23),SUM(F23:I23)/M23)</f>
        <v>1.4666666666666666</v>
      </c>
      <c r="P23" s="1909" t="s">
        <v>336</v>
      </c>
      <c r="Q23" s="1724"/>
      <c r="R23" s="1397" t="s">
        <v>704</v>
      </c>
      <c r="S23" s="1710" t="s">
        <v>705</v>
      </c>
      <c r="T23" s="1608" t="s">
        <v>706</v>
      </c>
    </row>
    <row r="24" spans="1:20" ht="63" customHeight="1">
      <c r="A24" s="1119"/>
      <c r="B24" s="1971"/>
      <c r="C24" s="1971"/>
      <c r="D24" s="1089"/>
      <c r="E24" s="1089"/>
      <c r="F24" s="1300"/>
      <c r="G24" s="1300"/>
      <c r="H24" s="1300"/>
      <c r="I24" s="1300"/>
      <c r="J24" s="1089"/>
      <c r="K24" s="1397"/>
      <c r="L24" s="1300"/>
      <c r="M24" s="1300"/>
      <c r="N24" s="1302"/>
      <c r="O24" s="1209"/>
      <c r="P24" s="1909"/>
      <c r="Q24" s="1724"/>
      <c r="R24" s="1397"/>
      <c r="S24" s="1710"/>
      <c r="T24" s="1608"/>
    </row>
    <row r="25" spans="1:20" ht="63" customHeight="1" thickBot="1">
      <c r="A25" s="1120"/>
      <c r="B25" s="1972"/>
      <c r="C25" s="1972"/>
      <c r="D25" s="1110"/>
      <c r="E25" s="1110"/>
      <c r="F25" s="1312"/>
      <c r="G25" s="1312"/>
      <c r="H25" s="1312"/>
      <c r="I25" s="1312"/>
      <c r="J25" s="1110"/>
      <c r="K25" s="1398"/>
      <c r="L25" s="1312"/>
      <c r="M25" s="1312"/>
      <c r="N25" s="1326"/>
      <c r="O25" s="1217"/>
      <c r="P25" s="1988"/>
      <c r="Q25" s="1987"/>
      <c r="R25" s="1398"/>
      <c r="S25" s="1711"/>
      <c r="T25" s="1609"/>
    </row>
    <row r="26" spans="1:20" ht="15.75">
      <c r="A26" s="76" t="s">
        <v>24</v>
      </c>
      <c r="B26" s="52"/>
      <c r="C26" s="76"/>
      <c r="D26" s="52"/>
      <c r="E26" s="52"/>
      <c r="F26" s="52"/>
      <c r="G26" s="52"/>
      <c r="H26" s="52"/>
      <c r="I26" s="52"/>
      <c r="J26" s="54"/>
      <c r="K26" s="52"/>
      <c r="L26" s="52"/>
      <c r="M26" s="52"/>
      <c r="N26" s="52"/>
      <c r="O26" s="52"/>
      <c r="P26" s="52"/>
      <c r="Q26" s="52"/>
      <c r="R26" s="52"/>
      <c r="S26" s="52"/>
      <c r="T26" s="52"/>
    </row>
    <row r="27" spans="1:20" ht="15.75">
      <c r="A27" s="52"/>
      <c r="B27" s="76"/>
      <c r="C27" s="52"/>
      <c r="D27" s="76"/>
      <c r="E27" s="52"/>
      <c r="F27" s="52"/>
      <c r="G27" s="52"/>
      <c r="H27" s="52"/>
      <c r="I27" s="52"/>
      <c r="J27" s="52"/>
      <c r="K27" s="52"/>
      <c r="L27" s="52"/>
      <c r="M27" s="52"/>
      <c r="N27" s="52"/>
      <c r="O27" s="52"/>
      <c r="P27" s="52"/>
      <c r="Q27" s="52"/>
      <c r="R27" s="52"/>
      <c r="S27" s="52"/>
      <c r="T27" s="52"/>
    </row>
    <row r="28" spans="1:20" ht="49.5" customHeight="1">
      <c r="A28" s="1983" t="s">
        <v>353</v>
      </c>
      <c r="B28" s="1984"/>
      <c r="C28" s="1984"/>
      <c r="D28" s="1984"/>
      <c r="E28" s="1984"/>
      <c r="F28" s="1984"/>
      <c r="G28" s="1984"/>
      <c r="H28" s="1984"/>
      <c r="I28" s="1984"/>
      <c r="J28" s="1984"/>
      <c r="K28" s="1984"/>
      <c r="L28" s="1984"/>
      <c r="M28" s="1984"/>
      <c r="N28" s="1984"/>
      <c r="O28" s="1984"/>
      <c r="P28" s="1984"/>
      <c r="Q28" s="1984"/>
      <c r="R28" s="1984"/>
      <c r="S28" s="1984"/>
      <c r="T28" s="1985"/>
    </row>
    <row r="29" spans="1:20">
      <c r="A29" s="78"/>
      <c r="B29" s="77"/>
      <c r="C29" s="79"/>
      <c r="D29" s="77"/>
      <c r="E29" s="77"/>
      <c r="F29" s="79"/>
      <c r="G29" s="79"/>
      <c r="H29" s="79"/>
      <c r="I29" s="79"/>
      <c r="J29" s="74"/>
      <c r="K29" s="79"/>
      <c r="L29" s="79"/>
      <c r="M29" s="79"/>
      <c r="N29" s="79"/>
      <c r="O29" s="79"/>
      <c r="P29" s="79"/>
      <c r="Q29" s="79"/>
      <c r="R29" s="79"/>
      <c r="S29" s="79"/>
      <c r="T29" s="80"/>
    </row>
    <row r="30" spans="1:20">
      <c r="A30" s="52"/>
      <c r="B30" s="52"/>
      <c r="C30" s="52"/>
      <c r="D30" s="52"/>
      <c r="E30" s="52"/>
      <c r="F30" s="52"/>
      <c r="G30" s="52"/>
      <c r="H30" s="52"/>
      <c r="I30" s="54"/>
      <c r="J30" s="75"/>
      <c r="K30" s="52"/>
      <c r="L30" s="75"/>
      <c r="M30" s="52"/>
      <c r="N30" s="52"/>
      <c r="O30" s="52"/>
      <c r="P30" s="75"/>
      <c r="Q30" s="52"/>
      <c r="R30" s="52"/>
      <c r="S30" s="52"/>
      <c r="T30" s="80"/>
    </row>
    <row r="31" spans="1:20">
      <c r="A31" s="78"/>
      <c r="B31" s="79"/>
      <c r="C31" s="79"/>
      <c r="D31" s="79"/>
      <c r="E31" s="79"/>
      <c r="F31" s="79"/>
      <c r="G31" s="79"/>
      <c r="H31" s="79"/>
      <c r="I31" s="79"/>
      <c r="J31" s="77"/>
      <c r="K31" s="79"/>
      <c r="L31" s="79"/>
      <c r="M31" s="79"/>
      <c r="N31" s="79"/>
      <c r="O31" s="79"/>
      <c r="P31" s="79"/>
      <c r="Q31" s="79"/>
      <c r="R31" s="79"/>
      <c r="S31" s="79"/>
      <c r="T31" s="80"/>
    </row>
    <row r="32" spans="1:20">
      <c r="A32" s="78"/>
      <c r="B32" s="79"/>
      <c r="C32" s="79"/>
      <c r="D32" s="79"/>
      <c r="E32" s="79"/>
      <c r="F32" s="79"/>
      <c r="G32" s="79"/>
      <c r="H32" s="79"/>
      <c r="I32" s="79"/>
      <c r="J32" s="79"/>
      <c r="K32" s="79"/>
      <c r="L32" s="79"/>
      <c r="M32" s="79"/>
      <c r="N32" s="79"/>
      <c r="O32" s="79"/>
      <c r="P32" s="79"/>
      <c r="Q32" s="79"/>
      <c r="R32" s="79"/>
      <c r="S32" s="79"/>
      <c r="T32" s="80"/>
    </row>
    <row r="33" spans="1:20">
      <c r="A33" s="78"/>
      <c r="B33" s="79"/>
      <c r="C33" s="79"/>
      <c r="D33" s="79"/>
      <c r="E33" s="79"/>
      <c r="F33" s="79"/>
      <c r="G33" s="79"/>
      <c r="H33" s="79"/>
      <c r="I33" s="79"/>
      <c r="J33" s="79"/>
      <c r="K33" s="79"/>
      <c r="L33" s="79"/>
      <c r="M33" s="79"/>
      <c r="N33" s="79"/>
      <c r="O33" s="79"/>
      <c r="P33" s="79"/>
      <c r="Q33" s="79"/>
      <c r="R33" s="79"/>
      <c r="S33" s="79"/>
      <c r="T33" s="80"/>
    </row>
    <row r="34" spans="1:20">
      <c r="A34" s="78"/>
      <c r="B34" s="79"/>
      <c r="C34" s="79"/>
      <c r="D34" s="79"/>
      <c r="E34" s="79"/>
      <c r="F34" s="79"/>
      <c r="G34" s="79"/>
      <c r="H34" s="79"/>
      <c r="I34" s="79"/>
      <c r="J34" s="79"/>
      <c r="K34" s="79"/>
      <c r="L34" s="79"/>
      <c r="M34" s="79"/>
      <c r="N34" s="79"/>
      <c r="O34" s="79"/>
      <c r="P34" s="79"/>
      <c r="Q34" s="79"/>
      <c r="R34" s="79"/>
      <c r="S34" s="79"/>
      <c r="T34" s="80"/>
    </row>
    <row r="35" spans="1:20">
      <c r="A35" s="78"/>
      <c r="B35" s="79"/>
      <c r="C35" s="79"/>
      <c r="D35" s="79"/>
      <c r="E35" s="79"/>
      <c r="F35" s="79"/>
      <c r="G35" s="79"/>
      <c r="H35" s="79"/>
      <c r="I35" s="79"/>
      <c r="J35" s="79"/>
      <c r="K35" s="79"/>
      <c r="L35" s="79"/>
      <c r="M35" s="79"/>
      <c r="N35" s="79"/>
      <c r="O35" s="79"/>
      <c r="P35" s="79"/>
      <c r="Q35" s="79"/>
      <c r="R35" s="79"/>
      <c r="S35" s="79"/>
      <c r="T35" s="80"/>
    </row>
    <row r="36" spans="1:20">
      <c r="A36" s="78"/>
      <c r="B36" s="79"/>
      <c r="C36" s="79"/>
      <c r="D36" s="79"/>
      <c r="E36" s="79"/>
      <c r="F36" s="79"/>
      <c r="G36" s="79"/>
      <c r="H36" s="79"/>
      <c r="I36" s="79"/>
      <c r="J36" s="79"/>
      <c r="K36" s="79"/>
      <c r="L36" s="79"/>
      <c r="M36" s="79"/>
      <c r="N36" s="79"/>
      <c r="O36" s="79"/>
      <c r="P36" s="79"/>
      <c r="Q36" s="79"/>
      <c r="R36" s="79"/>
      <c r="S36" s="79"/>
      <c r="T36" s="80"/>
    </row>
    <row r="37" spans="1:20">
      <c r="A37" s="78"/>
      <c r="B37" s="79"/>
      <c r="C37" s="79"/>
      <c r="D37" s="79"/>
      <c r="E37" s="79"/>
      <c r="F37" s="79"/>
      <c r="G37" s="79"/>
      <c r="H37" s="79"/>
      <c r="I37" s="79"/>
      <c r="J37" s="79"/>
      <c r="K37" s="79"/>
      <c r="L37" s="79"/>
      <c r="M37" s="79"/>
      <c r="N37" s="79"/>
      <c r="O37" s="79"/>
      <c r="P37" s="79"/>
      <c r="Q37" s="79"/>
      <c r="R37" s="79"/>
      <c r="S37" s="79"/>
      <c r="T37" s="80"/>
    </row>
    <row r="38" spans="1:20">
      <c r="A38" s="78"/>
      <c r="B38" s="79"/>
      <c r="C38" s="79"/>
      <c r="D38" s="79"/>
      <c r="E38" s="79"/>
      <c r="F38" s="79"/>
      <c r="G38" s="79"/>
      <c r="H38" s="79"/>
      <c r="I38" s="79"/>
      <c r="J38" s="79"/>
      <c r="K38" s="79"/>
      <c r="L38" s="79"/>
      <c r="M38" s="79"/>
      <c r="N38" s="79"/>
      <c r="O38" s="79"/>
      <c r="P38" s="79"/>
      <c r="Q38" s="79"/>
      <c r="R38" s="79"/>
      <c r="S38" s="79"/>
      <c r="T38" s="80"/>
    </row>
    <row r="39" spans="1:20">
      <c r="A39" s="86"/>
      <c r="B39" s="79"/>
      <c r="C39" s="86"/>
      <c r="D39" s="79"/>
      <c r="E39" s="79"/>
      <c r="F39" s="86"/>
      <c r="G39" s="86"/>
      <c r="H39" s="86"/>
      <c r="I39" s="86"/>
      <c r="J39" s="79"/>
      <c r="K39" s="86"/>
      <c r="L39" s="86"/>
      <c r="M39" s="86"/>
      <c r="N39" s="86"/>
      <c r="O39" s="86"/>
      <c r="P39" s="86"/>
      <c r="Q39" s="86"/>
      <c r="R39" s="86"/>
      <c r="S39" s="86"/>
      <c r="T39" s="86"/>
    </row>
    <row r="40" spans="1:20">
      <c r="A40" s="84"/>
      <c r="B40" s="84"/>
      <c r="C40" s="84"/>
      <c r="D40" s="84"/>
      <c r="E40" s="84"/>
      <c r="F40" s="84"/>
      <c r="G40" s="84"/>
      <c r="H40" s="84"/>
      <c r="I40" s="84"/>
      <c r="J40" s="85"/>
      <c r="K40" s="84"/>
      <c r="L40" s="84"/>
      <c r="M40" s="84"/>
      <c r="N40" s="84"/>
      <c r="O40" s="84"/>
      <c r="P40" s="84"/>
      <c r="Q40" s="84"/>
      <c r="R40" s="84"/>
      <c r="S40" s="84"/>
      <c r="T40" s="84"/>
    </row>
    <row r="41" spans="1:20">
      <c r="A41" s="84"/>
      <c r="B41" s="84"/>
      <c r="C41" s="84"/>
      <c r="D41" s="84"/>
      <c r="E41" s="84"/>
      <c r="F41" s="84"/>
      <c r="G41" s="84"/>
      <c r="H41" s="84"/>
      <c r="I41" s="84"/>
      <c r="J41" s="85"/>
      <c r="K41" s="84"/>
      <c r="L41" s="84"/>
      <c r="M41" s="84"/>
      <c r="N41" s="84"/>
      <c r="O41" s="84"/>
      <c r="P41" s="84"/>
      <c r="Q41" s="84"/>
      <c r="R41" s="84"/>
      <c r="S41" s="84"/>
      <c r="T41" s="84"/>
    </row>
  </sheetData>
  <mergeCells count="85">
    <mergeCell ref="R23:R25"/>
    <mergeCell ref="Q20:Q21"/>
    <mergeCell ref="R20:R21"/>
    <mergeCell ref="O23:O25"/>
    <mergeCell ref="P20:P21"/>
    <mergeCell ref="P23:P25"/>
    <mergeCell ref="A28:T28"/>
    <mergeCell ref="A22:A25"/>
    <mergeCell ref="A20:A21"/>
    <mergeCell ref="D20:D21"/>
    <mergeCell ref="M20:M21"/>
    <mergeCell ref="N20:N21"/>
    <mergeCell ref="O20:O21"/>
    <mergeCell ref="D23:D25"/>
    <mergeCell ref="E23:E25"/>
    <mergeCell ref="F23:F25"/>
    <mergeCell ref="G23:G25"/>
    <mergeCell ref="H23:H25"/>
    <mergeCell ref="F20:F21"/>
    <mergeCell ref="G20:G21"/>
    <mergeCell ref="H20:H21"/>
    <mergeCell ref="Q23:Q25"/>
    <mergeCell ref="T17:T19"/>
    <mergeCell ref="R17:R19"/>
    <mergeCell ref="I23:I25"/>
    <mergeCell ref="J23:J25"/>
    <mergeCell ref="K23:K25"/>
    <mergeCell ref="L23:L25"/>
    <mergeCell ref="K20:K21"/>
    <mergeCell ref="L20:L21"/>
    <mergeCell ref="M23:M25"/>
    <mergeCell ref="N23:N25"/>
    <mergeCell ref="I20:I21"/>
    <mergeCell ref="J20:J21"/>
    <mergeCell ref="S23:S25"/>
    <mergeCell ref="T23:T25"/>
    <mergeCell ref="S20:S21"/>
    <mergeCell ref="T20:T21"/>
    <mergeCell ref="N17:N19"/>
    <mergeCell ref="O17:O19"/>
    <mergeCell ref="P17:P19"/>
    <mergeCell ref="Q17:Q19"/>
    <mergeCell ref="S17:S19"/>
    <mergeCell ref="A2:E4"/>
    <mergeCell ref="K14:K15"/>
    <mergeCell ref="L14:L15"/>
    <mergeCell ref="F8:M8"/>
    <mergeCell ref="F9:M9"/>
    <mergeCell ref="A11:T11"/>
    <mergeCell ref="A13:L13"/>
    <mergeCell ref="M13:T13"/>
    <mergeCell ref="A6:E6"/>
    <mergeCell ref="N2:T2"/>
    <mergeCell ref="F3:M4"/>
    <mergeCell ref="N3:T3"/>
    <mergeCell ref="N4:T4"/>
    <mergeCell ref="J14:J15"/>
    <mergeCell ref="T14:T15"/>
    <mergeCell ref="M14:M15"/>
    <mergeCell ref="M17:M19"/>
    <mergeCell ref="G17:G19"/>
    <mergeCell ref="L17:L19"/>
    <mergeCell ref="I17:I19"/>
    <mergeCell ref="F17:F19"/>
    <mergeCell ref="K17:K19"/>
    <mergeCell ref="H17:H19"/>
    <mergeCell ref="D17:D19"/>
    <mergeCell ref="D14:D15"/>
    <mergeCell ref="E14:E15"/>
    <mergeCell ref="A17:A19"/>
    <mergeCell ref="A14:A15"/>
    <mergeCell ref="C17:C25"/>
    <mergeCell ref="B17:B25"/>
    <mergeCell ref="C14:C15"/>
    <mergeCell ref="B14:B15"/>
    <mergeCell ref="A7:E7"/>
    <mergeCell ref="A8:E8"/>
    <mergeCell ref="A9:E9"/>
    <mergeCell ref="Q14:Q15"/>
    <mergeCell ref="R14:R15"/>
    <mergeCell ref="F2:M2"/>
    <mergeCell ref="F7:M7"/>
    <mergeCell ref="F6:M6"/>
    <mergeCell ref="F14:I14"/>
    <mergeCell ref="N14:P14"/>
  </mergeCells>
  <conditionalFormatting sqref="P17 P20 P22:P23">
    <cfRule type="containsText" dxfId="51" priority="5" stopIfTrue="1" operator="containsText" text="P">
      <formula>NOT(ISERROR(SEARCH("P",P17)))</formula>
    </cfRule>
    <cfRule type="containsText" dxfId="50" priority="6" stopIfTrue="1" operator="containsText" text="R">
      <formula>NOT(ISERROR(SEARCH("R",P17)))</formula>
    </cfRule>
    <cfRule type="containsText" dxfId="49" priority="391" operator="containsText" text="T">
      <formula>NOT(ISERROR(SEARCH("T",P17)))</formula>
    </cfRule>
  </conditionalFormatting>
  <conditionalFormatting sqref="P22:P23 P17 P20">
    <cfRule type="iconSet" priority="392">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T52"/>
  <sheetViews>
    <sheetView topLeftCell="A26" zoomScale="60" zoomScaleNormal="60" workbookViewId="0">
      <selection activeCell="E49" sqref="E49"/>
    </sheetView>
  </sheetViews>
  <sheetFormatPr baseColWidth="10" defaultColWidth="11.42578125" defaultRowHeight="15"/>
  <cols>
    <col min="1" max="1" width="8.140625" customWidth="1"/>
    <col min="2" max="2" width="39.140625" customWidth="1"/>
    <col min="3" max="3" width="40.85546875" customWidth="1"/>
    <col min="4" max="4" width="53.140625" customWidth="1"/>
    <col min="5" max="5" width="89.28515625" customWidth="1"/>
    <col min="9" max="9" width="9" customWidth="1"/>
    <col min="10" max="10" width="47.85546875" customWidth="1"/>
    <col min="11" max="11" width="17.85546875" customWidth="1"/>
    <col min="12" max="12" width="18.85546875" customWidth="1"/>
    <col min="13" max="13" width="37.140625" customWidth="1"/>
    <col min="17" max="17" width="16.140625" customWidth="1"/>
    <col min="18" max="18" width="18.140625" customWidth="1"/>
    <col min="19" max="19" width="28.140625" customWidth="1"/>
    <col min="20" max="20" width="37.140625" customWidth="1"/>
  </cols>
  <sheetData>
    <row r="1" spans="1:20" ht="36" customHeight="1" thickBot="1">
      <c r="A1" s="1143"/>
      <c r="B1" s="1144"/>
      <c r="C1" s="1144"/>
      <c r="D1" s="1144"/>
      <c r="E1" s="1145"/>
      <c r="F1" s="1276" t="s">
        <v>18</v>
      </c>
      <c r="G1" s="1277"/>
      <c r="H1" s="1277"/>
      <c r="I1" s="1277"/>
      <c r="J1" s="1277"/>
      <c r="K1" s="1277"/>
      <c r="L1" s="1277"/>
      <c r="M1" s="1278"/>
      <c r="N1" s="1279" t="s">
        <v>485</v>
      </c>
      <c r="O1" s="1280"/>
      <c r="P1" s="1280"/>
      <c r="Q1" s="1280"/>
      <c r="R1" s="1280"/>
      <c r="S1" s="1280"/>
      <c r="T1" s="1281"/>
    </row>
    <row r="2" spans="1:20" ht="15.75" thickBot="1">
      <c r="A2" s="1146"/>
      <c r="B2" s="1147"/>
      <c r="C2" s="1147"/>
      <c r="D2" s="1147"/>
      <c r="E2" s="1148"/>
      <c r="F2" s="1282" t="s">
        <v>17</v>
      </c>
      <c r="G2" s="1283"/>
      <c r="H2" s="1283"/>
      <c r="I2" s="1283"/>
      <c r="J2" s="1283"/>
      <c r="K2" s="1283"/>
      <c r="L2" s="1283"/>
      <c r="M2" s="1284"/>
      <c r="N2" s="1288" t="s">
        <v>357</v>
      </c>
      <c r="O2" s="1289"/>
      <c r="P2" s="1289"/>
      <c r="Q2" s="1289"/>
      <c r="R2" s="1289"/>
      <c r="S2" s="1289"/>
      <c r="T2" s="1290"/>
    </row>
    <row r="3" spans="1:20" ht="53.25" customHeight="1" thickBot="1">
      <c r="A3" s="1149"/>
      <c r="B3" s="1150"/>
      <c r="C3" s="1150"/>
      <c r="D3" s="1150"/>
      <c r="E3" s="1151"/>
      <c r="F3" s="1285"/>
      <c r="G3" s="1286"/>
      <c r="H3" s="1286"/>
      <c r="I3" s="1286"/>
      <c r="J3" s="1286"/>
      <c r="K3" s="1286"/>
      <c r="L3" s="1286"/>
      <c r="M3" s="1287"/>
      <c r="N3" s="1291" t="s">
        <v>8</v>
      </c>
      <c r="O3" s="1292"/>
      <c r="P3" s="1292"/>
      <c r="Q3" s="1292"/>
      <c r="R3" s="1292"/>
      <c r="S3" s="1292"/>
      <c r="T3" s="1293"/>
    </row>
    <row r="4" spans="1:20">
      <c r="A4" s="121"/>
      <c r="B4" s="121"/>
      <c r="C4" s="121"/>
      <c r="D4" s="121"/>
      <c r="E4" s="121"/>
      <c r="F4" s="121"/>
      <c r="G4" s="121"/>
      <c r="H4" s="121"/>
      <c r="I4" s="121"/>
      <c r="J4" s="122"/>
      <c r="K4" s="122"/>
      <c r="L4" s="175"/>
      <c r="M4" s="175"/>
      <c r="N4" s="175"/>
      <c r="O4" s="175"/>
      <c r="P4" s="175"/>
      <c r="Q4" s="175"/>
      <c r="R4" s="175"/>
      <c r="S4" s="175"/>
      <c r="T4" s="175"/>
    </row>
    <row r="5" spans="1:20">
      <c r="A5" s="1171" t="s">
        <v>10</v>
      </c>
      <c r="B5" s="1171"/>
      <c r="C5" s="1171"/>
      <c r="D5" s="1171"/>
      <c r="E5" s="1171"/>
      <c r="F5" s="1016" t="s">
        <v>358</v>
      </c>
      <c r="G5" s="1017"/>
      <c r="H5" s="1017"/>
      <c r="I5" s="1017"/>
      <c r="J5" s="1017"/>
      <c r="K5" s="1017"/>
      <c r="L5" s="1017"/>
      <c r="M5" s="1018"/>
      <c r="N5" s="175"/>
      <c r="O5" s="175"/>
      <c r="P5" s="175"/>
      <c r="Q5" s="175"/>
      <c r="R5" s="175"/>
      <c r="S5" s="175"/>
      <c r="T5" s="175"/>
    </row>
    <row r="6" spans="1:20">
      <c r="A6" s="1171" t="s">
        <v>25</v>
      </c>
      <c r="B6" s="1171"/>
      <c r="C6" s="1171"/>
      <c r="D6" s="1171"/>
      <c r="E6" s="1171"/>
      <c r="F6" s="1016">
        <v>2025</v>
      </c>
      <c r="G6" s="1017"/>
      <c r="H6" s="1017"/>
      <c r="I6" s="1017"/>
      <c r="J6" s="1017"/>
      <c r="K6" s="1017"/>
      <c r="L6" s="1017"/>
      <c r="M6" s="1018"/>
      <c r="N6" s="175"/>
      <c r="O6" s="175"/>
      <c r="P6" s="175"/>
      <c r="Q6" s="175"/>
      <c r="R6" s="175"/>
      <c r="S6" s="175"/>
      <c r="T6" s="175"/>
    </row>
    <row r="7" spans="1:20">
      <c r="A7" s="1171" t="s">
        <v>6</v>
      </c>
      <c r="B7" s="1171"/>
      <c r="C7" s="1171"/>
      <c r="D7" s="1171"/>
      <c r="E7" s="1171"/>
      <c r="F7" s="1016" t="s">
        <v>712</v>
      </c>
      <c r="G7" s="1017"/>
      <c r="H7" s="1017"/>
      <c r="I7" s="1017"/>
      <c r="J7" s="1017"/>
      <c r="K7" s="1017"/>
      <c r="L7" s="1017"/>
      <c r="M7" s="1018"/>
      <c r="N7" s="175"/>
      <c r="O7" s="175"/>
      <c r="P7" s="175"/>
      <c r="Q7" s="175"/>
      <c r="R7" s="175"/>
      <c r="S7" s="175"/>
      <c r="T7" s="175"/>
    </row>
    <row r="8" spans="1:20">
      <c r="A8" s="1171" t="s">
        <v>7</v>
      </c>
      <c r="B8" s="1171"/>
      <c r="C8" s="1171"/>
      <c r="D8" s="1171"/>
      <c r="E8" s="1171"/>
      <c r="F8" s="1016" t="s">
        <v>1228</v>
      </c>
      <c r="G8" s="1017"/>
      <c r="H8" s="1017"/>
      <c r="I8" s="1017"/>
      <c r="J8" s="1017"/>
      <c r="K8" s="1017"/>
      <c r="L8" s="1017"/>
      <c r="M8" s="1018"/>
      <c r="N8" s="175"/>
      <c r="O8" s="175"/>
      <c r="P8" s="175"/>
      <c r="Q8" s="175"/>
      <c r="R8" s="175"/>
      <c r="S8" s="175"/>
      <c r="T8" s="175"/>
    </row>
    <row r="9" spans="1:20" ht="15.75" thickBot="1">
      <c r="A9" s="124"/>
      <c r="B9" s="124"/>
      <c r="C9" s="124"/>
      <c r="D9" s="124"/>
      <c r="E9" s="124"/>
      <c r="F9" s="124"/>
      <c r="G9" s="124"/>
      <c r="H9" s="124"/>
      <c r="I9" s="124"/>
      <c r="J9" s="122"/>
      <c r="K9" s="122"/>
      <c r="L9" s="122"/>
      <c r="M9" s="122"/>
      <c r="N9" s="175"/>
      <c r="O9" s="175"/>
      <c r="P9" s="175"/>
      <c r="Q9" s="175"/>
      <c r="R9" s="175"/>
      <c r="S9" s="175"/>
      <c r="T9" s="175"/>
    </row>
    <row r="10" spans="1:20" ht="15.75" thickBot="1">
      <c r="A10" s="1268" t="s">
        <v>9</v>
      </c>
      <c r="B10" s="1269"/>
      <c r="C10" s="1269"/>
      <c r="D10" s="1269"/>
      <c r="E10" s="1269"/>
      <c r="F10" s="1269"/>
      <c r="G10" s="1269"/>
      <c r="H10" s="1269"/>
      <c r="I10" s="1269"/>
      <c r="J10" s="1269"/>
      <c r="K10" s="1269"/>
      <c r="L10" s="1269"/>
      <c r="M10" s="1269"/>
      <c r="N10" s="1269"/>
      <c r="O10" s="1269"/>
      <c r="P10" s="1269"/>
      <c r="Q10" s="1269"/>
      <c r="R10" s="1269"/>
      <c r="S10" s="1269"/>
      <c r="T10" s="1270"/>
    </row>
    <row r="11" spans="1:20" ht="15.75" thickBot="1">
      <c r="A11" s="176"/>
      <c r="B11" s="177"/>
      <c r="C11" s="177"/>
      <c r="D11" s="177"/>
      <c r="E11" s="177"/>
      <c r="F11" s="177"/>
      <c r="G11" s="177"/>
      <c r="H11" s="177"/>
      <c r="I11" s="177"/>
      <c r="J11" s="177"/>
      <c r="K11" s="177"/>
      <c r="L11" s="177"/>
      <c r="M11" s="177"/>
      <c r="N11" s="177"/>
      <c r="O11" s="177"/>
      <c r="P11" s="177"/>
      <c r="Q11" s="177"/>
      <c r="R11" s="177"/>
      <c r="S11" s="177"/>
      <c r="T11" s="178"/>
    </row>
    <row r="12" spans="1:20" ht="15.75" thickBot="1">
      <c r="A12" s="1271" t="s">
        <v>16</v>
      </c>
      <c r="B12" s="1272"/>
      <c r="C12" s="1272"/>
      <c r="D12" s="1272"/>
      <c r="E12" s="1272"/>
      <c r="F12" s="1272"/>
      <c r="G12" s="1272"/>
      <c r="H12" s="1272"/>
      <c r="I12" s="1272"/>
      <c r="J12" s="1272"/>
      <c r="K12" s="1272"/>
      <c r="L12" s="1273"/>
      <c r="M12" s="1274" t="s">
        <v>1</v>
      </c>
      <c r="N12" s="1274"/>
      <c r="O12" s="1274"/>
      <c r="P12" s="1274"/>
      <c r="Q12" s="1274"/>
      <c r="R12" s="1274"/>
      <c r="S12" s="1274"/>
      <c r="T12" s="1275"/>
    </row>
    <row r="13" spans="1:20" ht="15.75" thickBot="1">
      <c r="A13" s="1167" t="s">
        <v>27</v>
      </c>
      <c r="B13" s="1297" t="s">
        <v>401</v>
      </c>
      <c r="C13" s="1297" t="s">
        <v>400</v>
      </c>
      <c r="D13" s="1167" t="s">
        <v>26</v>
      </c>
      <c r="E13" s="1169" t="s">
        <v>19</v>
      </c>
      <c r="F13" s="1184" t="s">
        <v>11</v>
      </c>
      <c r="G13" s="1185"/>
      <c r="H13" s="1185"/>
      <c r="I13" s="1186"/>
      <c r="J13" s="1187" t="s">
        <v>20</v>
      </c>
      <c r="K13" s="1187" t="s">
        <v>21</v>
      </c>
      <c r="L13" s="1187" t="s">
        <v>2</v>
      </c>
      <c r="M13" s="1191" t="s">
        <v>22</v>
      </c>
      <c r="N13" s="1193" t="s">
        <v>3</v>
      </c>
      <c r="O13" s="1194"/>
      <c r="P13" s="1195"/>
      <c r="Q13" s="1204" t="s">
        <v>4</v>
      </c>
      <c r="R13" s="1180" t="s">
        <v>5</v>
      </c>
      <c r="S13" s="128" t="s">
        <v>29</v>
      </c>
      <c r="T13" s="1182" t="s">
        <v>0</v>
      </c>
    </row>
    <row r="14" spans="1:20" ht="42" customHeight="1" thickBot="1">
      <c r="A14" s="1168"/>
      <c r="B14" s="1298"/>
      <c r="C14" s="1298"/>
      <c r="D14" s="1168"/>
      <c r="E14" s="1170"/>
      <c r="F14" s="129" t="s">
        <v>12</v>
      </c>
      <c r="G14" s="129" t="s">
        <v>13</v>
      </c>
      <c r="H14" s="129" t="s">
        <v>14</v>
      </c>
      <c r="I14" s="129" t="s">
        <v>15</v>
      </c>
      <c r="J14" s="1188"/>
      <c r="K14" s="1188"/>
      <c r="L14" s="1188"/>
      <c r="M14" s="1192"/>
      <c r="N14" s="130" t="s">
        <v>30</v>
      </c>
      <c r="O14" s="131" t="s">
        <v>28</v>
      </c>
      <c r="P14" s="132" t="s">
        <v>31</v>
      </c>
      <c r="Q14" s="1205"/>
      <c r="R14" s="1181"/>
      <c r="S14" s="133"/>
      <c r="T14" s="1183"/>
    </row>
    <row r="15" spans="1:20" ht="15.75" thickBot="1">
      <c r="A15" s="137"/>
      <c r="B15" s="138"/>
      <c r="C15" s="138"/>
      <c r="D15" s="138"/>
      <c r="E15" s="319"/>
      <c r="F15" s="138"/>
      <c r="G15" s="138"/>
      <c r="H15" s="138"/>
      <c r="I15" s="138"/>
      <c r="J15" s="139"/>
      <c r="K15" s="138"/>
      <c r="L15" s="147"/>
      <c r="M15" s="138"/>
      <c r="N15" s="167"/>
      <c r="O15" s="167"/>
      <c r="P15" s="167"/>
      <c r="Q15" s="138"/>
      <c r="R15" s="138"/>
      <c r="S15" s="138"/>
      <c r="T15" s="139"/>
    </row>
    <row r="16" spans="1:20" ht="30.75" customHeight="1">
      <c r="A16" s="1992">
        <v>1</v>
      </c>
      <c r="B16" s="1989" t="s">
        <v>403</v>
      </c>
      <c r="C16" s="1989" t="s">
        <v>402</v>
      </c>
      <c r="D16" s="1989" t="s">
        <v>713</v>
      </c>
      <c r="E16" s="569" t="s">
        <v>627</v>
      </c>
      <c r="F16" s="2013">
        <v>3</v>
      </c>
      <c r="G16" s="2013">
        <v>3</v>
      </c>
      <c r="H16" s="2013">
        <v>3</v>
      </c>
      <c r="I16" s="2013"/>
      <c r="J16" s="2011" t="s">
        <v>735</v>
      </c>
      <c r="K16" s="2003">
        <v>2345885.3199999998</v>
      </c>
      <c r="L16" s="2003">
        <v>496582.5</v>
      </c>
      <c r="M16" s="2006">
        <v>3</v>
      </c>
      <c r="N16" s="2007">
        <f>IF(M16&lt;1,M16-AVERAGE(F16:I16),M16-(SUM(F16:I16)))</f>
        <v>-6</v>
      </c>
      <c r="O16" s="2009">
        <f>IF(M16&lt;1,(AVERAGE(F16:I16)/M16),SUM(F16:I16)/M16)</f>
        <v>3</v>
      </c>
      <c r="P16" s="1995" t="s">
        <v>336</v>
      </c>
      <c r="Q16" s="2001">
        <v>0.25</v>
      </c>
      <c r="R16" s="1989" t="s">
        <v>92</v>
      </c>
      <c r="S16" s="1997" t="s">
        <v>93</v>
      </c>
      <c r="T16" s="1999" t="s">
        <v>740</v>
      </c>
    </row>
    <row r="17" spans="1:20" ht="39" customHeight="1">
      <c r="A17" s="1993"/>
      <c r="B17" s="1990"/>
      <c r="C17" s="1990"/>
      <c r="D17" s="1990"/>
      <c r="E17" s="571" t="s">
        <v>714</v>
      </c>
      <c r="F17" s="2012"/>
      <c r="G17" s="2012"/>
      <c r="H17" s="2012"/>
      <c r="I17" s="2012"/>
      <c r="J17" s="2011"/>
      <c r="K17" s="2004"/>
      <c r="L17" s="2004"/>
      <c r="M17" s="2006"/>
      <c r="N17" s="2008"/>
      <c r="O17" s="2010"/>
      <c r="P17" s="1996"/>
      <c r="Q17" s="2002"/>
      <c r="R17" s="1990"/>
      <c r="S17" s="1998"/>
      <c r="T17" s="2000"/>
    </row>
    <row r="18" spans="1:20" ht="33.75" customHeight="1">
      <c r="A18" s="1993"/>
      <c r="B18" s="1990"/>
      <c r="C18" s="1990"/>
      <c r="D18" s="1990"/>
      <c r="E18" s="571" t="s">
        <v>628</v>
      </c>
      <c r="F18" s="2012"/>
      <c r="G18" s="2012"/>
      <c r="H18" s="2012"/>
      <c r="I18" s="2012"/>
      <c r="J18" s="2011"/>
      <c r="K18" s="2005"/>
      <c r="L18" s="2005"/>
      <c r="M18" s="2006"/>
      <c r="N18" s="2008"/>
      <c r="O18" s="2010"/>
      <c r="P18" s="1996"/>
      <c r="Q18" s="2002"/>
      <c r="R18" s="1990"/>
      <c r="S18" s="1998"/>
      <c r="T18" s="2000"/>
    </row>
    <row r="19" spans="1:20" ht="25.5" customHeight="1" thickBot="1">
      <c r="A19" s="1993"/>
      <c r="B19" s="1990"/>
      <c r="C19" s="1990"/>
      <c r="D19" s="1990" t="s">
        <v>715</v>
      </c>
      <c r="E19" s="571" t="s">
        <v>629</v>
      </c>
      <c r="F19" s="2012">
        <v>3</v>
      </c>
      <c r="G19" s="2012">
        <v>3</v>
      </c>
      <c r="H19" s="2012">
        <v>3</v>
      </c>
      <c r="I19" s="2012"/>
      <c r="J19" s="2011" t="s">
        <v>736</v>
      </c>
      <c r="K19" s="2003">
        <v>3875000</v>
      </c>
      <c r="L19" s="2003">
        <v>245756</v>
      </c>
      <c r="M19" s="2006">
        <v>3</v>
      </c>
      <c r="N19" s="2008">
        <v>3</v>
      </c>
      <c r="O19" s="2010" t="e">
        <f>IF(#REF!&lt;1,(AVERAGE(F19:I19)/#REF!),SUM(F19:I19)/#REF!)</f>
        <v>#REF!</v>
      </c>
      <c r="P19" s="1996" t="s">
        <v>336</v>
      </c>
      <c r="Q19" s="573"/>
      <c r="R19" s="570"/>
      <c r="S19" s="714"/>
      <c r="T19" s="572"/>
    </row>
    <row r="20" spans="1:20" ht="15.75" customHeight="1">
      <c r="A20" s="1993"/>
      <c r="B20" s="1990"/>
      <c r="C20" s="1990"/>
      <c r="D20" s="1990"/>
      <c r="E20" s="571" t="s">
        <v>716</v>
      </c>
      <c r="F20" s="2012"/>
      <c r="G20" s="2012"/>
      <c r="H20" s="2012"/>
      <c r="I20" s="2012"/>
      <c r="J20" s="2011"/>
      <c r="K20" s="2004"/>
      <c r="L20" s="2004"/>
      <c r="M20" s="2006"/>
      <c r="N20" s="2008"/>
      <c r="O20" s="2010"/>
      <c r="P20" s="1996"/>
      <c r="Q20" s="2017">
        <v>0.25</v>
      </c>
      <c r="R20" s="1990" t="s">
        <v>94</v>
      </c>
      <c r="S20" s="1997" t="s">
        <v>95</v>
      </c>
      <c r="T20" s="2000" t="s">
        <v>96</v>
      </c>
    </row>
    <row r="21" spans="1:20" ht="15.75" customHeight="1">
      <c r="A21" s="1993"/>
      <c r="B21" s="1990"/>
      <c r="C21" s="1990"/>
      <c r="D21" s="1990"/>
      <c r="E21" s="571" t="s">
        <v>630</v>
      </c>
      <c r="F21" s="2012"/>
      <c r="G21" s="2012"/>
      <c r="H21" s="2012"/>
      <c r="I21" s="2012"/>
      <c r="J21" s="2011"/>
      <c r="K21" s="2004"/>
      <c r="L21" s="2004"/>
      <c r="M21" s="2006"/>
      <c r="N21" s="2008"/>
      <c r="O21" s="2010"/>
      <c r="P21" s="1996"/>
      <c r="Q21" s="2018"/>
      <c r="R21" s="1990"/>
      <c r="S21" s="1998"/>
      <c r="T21" s="2000"/>
    </row>
    <row r="22" spans="1:20" ht="15.75" customHeight="1">
      <c r="A22" s="1993"/>
      <c r="B22" s="1990"/>
      <c r="C22" s="1990"/>
      <c r="D22" s="1990"/>
      <c r="E22" s="571" t="s">
        <v>631</v>
      </c>
      <c r="F22" s="2012"/>
      <c r="G22" s="2012"/>
      <c r="H22" s="2012"/>
      <c r="I22" s="2012"/>
      <c r="J22" s="2011"/>
      <c r="K22" s="2004"/>
      <c r="L22" s="2004"/>
      <c r="M22" s="2006"/>
      <c r="N22" s="2008"/>
      <c r="O22" s="2010"/>
      <c r="P22" s="1996"/>
      <c r="Q22" s="2018"/>
      <c r="R22" s="1990"/>
      <c r="S22" s="1998"/>
      <c r="T22" s="2000"/>
    </row>
    <row r="23" spans="1:20" ht="15.75" customHeight="1">
      <c r="A23" s="1993"/>
      <c r="B23" s="1990"/>
      <c r="C23" s="1990"/>
      <c r="D23" s="1990"/>
      <c r="E23" s="571" t="s">
        <v>632</v>
      </c>
      <c r="F23" s="2012"/>
      <c r="G23" s="2012"/>
      <c r="H23" s="2012"/>
      <c r="I23" s="2012"/>
      <c r="J23" s="2011"/>
      <c r="K23" s="2004"/>
      <c r="L23" s="2004"/>
      <c r="M23" s="2006"/>
      <c r="N23" s="2008"/>
      <c r="O23" s="2010"/>
      <c r="P23" s="1996"/>
      <c r="Q23" s="2018"/>
      <c r="R23" s="1990"/>
      <c r="S23" s="1998"/>
      <c r="T23" s="2000"/>
    </row>
    <row r="24" spans="1:20" ht="15.75" customHeight="1">
      <c r="A24" s="1993"/>
      <c r="B24" s="1990"/>
      <c r="C24" s="1990"/>
      <c r="D24" s="1990"/>
      <c r="E24" s="571" t="s">
        <v>633</v>
      </c>
      <c r="F24" s="2012"/>
      <c r="G24" s="2012"/>
      <c r="H24" s="2012"/>
      <c r="I24" s="2012"/>
      <c r="J24" s="2011"/>
      <c r="K24" s="2004"/>
      <c r="L24" s="2004"/>
      <c r="M24" s="2006"/>
      <c r="N24" s="2008"/>
      <c r="O24" s="2010"/>
      <c r="P24" s="1996"/>
      <c r="Q24" s="2018"/>
      <c r="R24" s="1990"/>
      <c r="S24" s="1998"/>
      <c r="T24" s="2000"/>
    </row>
    <row r="25" spans="1:20" ht="15.75" customHeight="1">
      <c r="A25" s="1993"/>
      <c r="B25" s="1990"/>
      <c r="C25" s="1990"/>
      <c r="D25" s="1990"/>
      <c r="E25" s="571" t="s">
        <v>717</v>
      </c>
      <c r="F25" s="2012"/>
      <c r="G25" s="2012"/>
      <c r="H25" s="2012"/>
      <c r="I25" s="2012"/>
      <c r="J25" s="2011"/>
      <c r="K25" s="2004"/>
      <c r="L25" s="2004"/>
      <c r="M25" s="2006"/>
      <c r="N25" s="2008"/>
      <c r="O25" s="2010"/>
      <c r="P25" s="1996"/>
      <c r="Q25" s="2018"/>
      <c r="R25" s="1990"/>
      <c r="S25" s="1998"/>
      <c r="T25" s="2000"/>
    </row>
    <row r="26" spans="1:20" ht="29.25" customHeight="1">
      <c r="A26" s="1993"/>
      <c r="B26" s="1990"/>
      <c r="C26" s="1990"/>
      <c r="D26" s="1990"/>
      <c r="E26" s="571" t="s">
        <v>718</v>
      </c>
      <c r="F26" s="2012"/>
      <c r="G26" s="2012"/>
      <c r="H26" s="2012"/>
      <c r="I26" s="2012"/>
      <c r="J26" s="2011"/>
      <c r="K26" s="2004"/>
      <c r="L26" s="2004"/>
      <c r="M26" s="2006"/>
      <c r="N26" s="2008"/>
      <c r="O26" s="2010"/>
      <c r="P26" s="1996"/>
      <c r="Q26" s="2018"/>
      <c r="R26" s="1990"/>
      <c r="S26" s="1998"/>
      <c r="T26" s="2000"/>
    </row>
    <row r="27" spans="1:20" ht="33" customHeight="1">
      <c r="A27" s="1993"/>
      <c r="B27" s="1990"/>
      <c r="C27" s="1990"/>
      <c r="D27" s="1990"/>
      <c r="E27" s="571" t="s">
        <v>719</v>
      </c>
      <c r="F27" s="2012"/>
      <c r="G27" s="2012"/>
      <c r="H27" s="2012"/>
      <c r="I27" s="2012"/>
      <c r="J27" s="2011"/>
      <c r="K27" s="2005"/>
      <c r="L27" s="2005"/>
      <c r="M27" s="2006"/>
      <c r="N27" s="2008"/>
      <c r="O27" s="2010"/>
      <c r="P27" s="1996"/>
      <c r="Q27" s="2018"/>
      <c r="R27" s="1990"/>
      <c r="S27" s="1998"/>
      <c r="T27" s="2000"/>
    </row>
    <row r="28" spans="1:20" ht="29.25" customHeight="1" thickBot="1">
      <c r="A28" s="1993"/>
      <c r="B28" s="1990"/>
      <c r="C28" s="1990"/>
      <c r="D28" s="1990" t="s">
        <v>720</v>
      </c>
      <c r="E28" s="571" t="s">
        <v>721</v>
      </c>
      <c r="F28" s="2012">
        <v>1</v>
      </c>
      <c r="G28" s="2012">
        <v>1</v>
      </c>
      <c r="H28" s="2012">
        <v>3</v>
      </c>
      <c r="I28" s="2012"/>
      <c r="J28" s="2011" t="s">
        <v>737</v>
      </c>
      <c r="K28" s="2003">
        <v>19200000</v>
      </c>
      <c r="L28" s="2003">
        <v>0</v>
      </c>
      <c r="M28" s="2006">
        <v>1</v>
      </c>
      <c r="N28" s="2008">
        <v>0</v>
      </c>
      <c r="O28" s="2010">
        <v>1</v>
      </c>
      <c r="P28" s="1996" t="s">
        <v>336</v>
      </c>
      <c r="Q28" s="2018"/>
      <c r="R28" s="1990"/>
      <c r="S28" s="2019"/>
      <c r="T28" s="2000"/>
    </row>
    <row r="29" spans="1:20" ht="21.75" customHeight="1">
      <c r="A29" s="1993"/>
      <c r="B29" s="1990"/>
      <c r="C29" s="1990"/>
      <c r="D29" s="1990"/>
      <c r="E29" s="571" t="s">
        <v>722</v>
      </c>
      <c r="F29" s="2012"/>
      <c r="G29" s="2012"/>
      <c r="H29" s="2012"/>
      <c r="I29" s="2012"/>
      <c r="J29" s="2011"/>
      <c r="K29" s="2004"/>
      <c r="L29" s="2004"/>
      <c r="M29" s="2006"/>
      <c r="N29" s="2008"/>
      <c r="O29" s="2010"/>
      <c r="P29" s="1996"/>
      <c r="Q29" s="2017">
        <v>0.25</v>
      </c>
      <c r="R29" s="1990" t="s">
        <v>741</v>
      </c>
      <c r="S29" s="1998" t="s">
        <v>742</v>
      </c>
      <c r="T29" s="2000" t="s">
        <v>743</v>
      </c>
    </row>
    <row r="30" spans="1:20" ht="21.75" customHeight="1">
      <c r="A30" s="1993"/>
      <c r="B30" s="1990"/>
      <c r="C30" s="1990"/>
      <c r="D30" s="1990"/>
      <c r="E30" s="571" t="s">
        <v>723</v>
      </c>
      <c r="F30" s="2012"/>
      <c r="G30" s="2012"/>
      <c r="H30" s="2012"/>
      <c r="I30" s="2012"/>
      <c r="J30" s="2011"/>
      <c r="K30" s="2004"/>
      <c r="L30" s="2004"/>
      <c r="M30" s="2006"/>
      <c r="N30" s="2008"/>
      <c r="O30" s="2010"/>
      <c r="P30" s="1996"/>
      <c r="Q30" s="2017"/>
      <c r="R30" s="1990"/>
      <c r="S30" s="1998"/>
      <c r="T30" s="2000"/>
    </row>
    <row r="31" spans="1:20" ht="37.5" customHeight="1">
      <c r="A31" s="1993"/>
      <c r="B31" s="1990"/>
      <c r="C31" s="1990"/>
      <c r="D31" s="1990"/>
      <c r="E31" s="571" t="s">
        <v>724</v>
      </c>
      <c r="F31" s="2012"/>
      <c r="G31" s="2012"/>
      <c r="H31" s="2012"/>
      <c r="I31" s="2012"/>
      <c r="J31" s="2011"/>
      <c r="K31" s="2004"/>
      <c r="L31" s="2004"/>
      <c r="M31" s="2006"/>
      <c r="N31" s="2008"/>
      <c r="O31" s="2010"/>
      <c r="P31" s="1996"/>
      <c r="Q31" s="2017"/>
      <c r="R31" s="1990"/>
      <c r="S31" s="1998"/>
      <c r="T31" s="2000"/>
    </row>
    <row r="32" spans="1:20" ht="24" customHeight="1">
      <c r="A32" s="1993"/>
      <c r="B32" s="1990"/>
      <c r="C32" s="1990"/>
      <c r="D32" s="1990"/>
      <c r="E32" s="571" t="s">
        <v>725</v>
      </c>
      <c r="F32" s="2012"/>
      <c r="G32" s="2012"/>
      <c r="H32" s="2012"/>
      <c r="I32" s="2012"/>
      <c r="J32" s="2011"/>
      <c r="K32" s="2005"/>
      <c r="L32" s="2005"/>
      <c r="M32" s="2006"/>
      <c r="N32" s="2008"/>
      <c r="O32" s="2010"/>
      <c r="P32" s="1996"/>
      <c r="Q32" s="2017"/>
      <c r="R32" s="1990"/>
      <c r="S32" s="1998"/>
      <c r="T32" s="2000"/>
    </row>
    <row r="33" spans="1:20" ht="33" customHeight="1" thickBot="1">
      <c r="A33" s="1993"/>
      <c r="B33" s="1990"/>
      <c r="C33" s="1990"/>
      <c r="D33" s="1990" t="s">
        <v>726</v>
      </c>
      <c r="E33" s="571" t="s">
        <v>727</v>
      </c>
      <c r="F33" s="2012">
        <v>3</v>
      </c>
      <c r="G33" s="2012">
        <v>3</v>
      </c>
      <c r="H33" s="2012">
        <v>3</v>
      </c>
      <c r="I33" s="2012"/>
      <c r="J33" s="2011" t="s">
        <v>635</v>
      </c>
      <c r="K33" s="2020">
        <v>0</v>
      </c>
      <c r="L33" s="2020">
        <v>0</v>
      </c>
      <c r="M33" s="2006">
        <v>3</v>
      </c>
      <c r="N33" s="2008" t="e">
        <f>IF(#REF!&lt;1,#REF!-AVERAGE(F33:I33),#REF!-(SUM(F33:I33)))</f>
        <v>#REF!</v>
      </c>
      <c r="O33" s="2010" t="e">
        <f>IF(#REF!&lt;1,(AVERAGE(F33:I33)/#REF!),SUM(F33:I33)/#REF!)</f>
        <v>#REF!</v>
      </c>
      <c r="P33" s="1996" t="s">
        <v>336</v>
      </c>
      <c r="Q33" s="2018"/>
      <c r="R33" s="1990"/>
      <c r="S33" s="1998"/>
      <c r="T33" s="2000"/>
    </row>
    <row r="34" spans="1:20" ht="26.25" customHeight="1">
      <c r="A34" s="1993"/>
      <c r="B34" s="1990"/>
      <c r="C34" s="1990"/>
      <c r="D34" s="1990"/>
      <c r="E34" s="571" t="s">
        <v>728</v>
      </c>
      <c r="F34" s="2012"/>
      <c r="G34" s="2012"/>
      <c r="H34" s="2012"/>
      <c r="I34" s="2012"/>
      <c r="J34" s="2011"/>
      <c r="K34" s="2021"/>
      <c r="L34" s="2021"/>
      <c r="M34" s="2006"/>
      <c r="N34" s="2008"/>
      <c r="O34" s="2010"/>
      <c r="P34" s="1996"/>
      <c r="Q34" s="2017">
        <v>0.25</v>
      </c>
      <c r="R34" s="1990" t="s">
        <v>744</v>
      </c>
      <c r="S34" s="1997" t="s">
        <v>745</v>
      </c>
      <c r="T34" s="2000" t="s">
        <v>746</v>
      </c>
    </row>
    <row r="35" spans="1:20" ht="15.75" customHeight="1" thickBot="1">
      <c r="A35" s="1993"/>
      <c r="B35" s="1990"/>
      <c r="C35" s="1990"/>
      <c r="D35" s="1990" t="s">
        <v>729</v>
      </c>
      <c r="E35" s="571" t="s">
        <v>730</v>
      </c>
      <c r="F35" s="2012">
        <v>3</v>
      </c>
      <c r="G35" s="2012">
        <v>3</v>
      </c>
      <c r="H35" s="2012">
        <v>3</v>
      </c>
      <c r="I35" s="2012"/>
      <c r="J35" s="2011" t="s">
        <v>738</v>
      </c>
      <c r="K35" s="2003">
        <v>2150000</v>
      </c>
      <c r="L35" s="2003">
        <v>51328.82</v>
      </c>
      <c r="M35" s="2006">
        <v>3</v>
      </c>
      <c r="N35" s="2008" t="e">
        <f>IF(#REF!&lt;1,#REF!-AVERAGE(F35:I35),#REF!-(SUM(F35:I35)))</f>
        <v>#REF!</v>
      </c>
      <c r="O35" s="2010" t="e">
        <f>O33</f>
        <v>#REF!</v>
      </c>
      <c r="P35" s="1996" t="s">
        <v>336</v>
      </c>
      <c r="Q35" s="2018"/>
      <c r="R35" s="1990"/>
      <c r="S35" s="1998"/>
      <c r="T35" s="2000"/>
    </row>
    <row r="36" spans="1:20" ht="26.25" customHeight="1">
      <c r="A36" s="1993"/>
      <c r="B36" s="1990"/>
      <c r="C36" s="1990"/>
      <c r="D36" s="1990"/>
      <c r="E36" s="571" t="s">
        <v>731</v>
      </c>
      <c r="F36" s="2012"/>
      <c r="G36" s="2012"/>
      <c r="H36" s="2012"/>
      <c r="I36" s="2012"/>
      <c r="J36" s="2011"/>
      <c r="K36" s="2004"/>
      <c r="L36" s="2004"/>
      <c r="M36" s="2006"/>
      <c r="N36" s="2008"/>
      <c r="O36" s="2010"/>
      <c r="P36" s="1996"/>
      <c r="Q36" s="2015">
        <v>0.25</v>
      </c>
      <c r="R36" s="1990" t="s">
        <v>747</v>
      </c>
      <c r="S36" s="1997" t="s">
        <v>748</v>
      </c>
      <c r="T36" s="2000" t="s">
        <v>749</v>
      </c>
    </row>
    <row r="37" spans="1:20" ht="27" customHeight="1">
      <c r="A37" s="1993"/>
      <c r="B37" s="1990"/>
      <c r="C37" s="1990"/>
      <c r="D37" s="1990"/>
      <c r="E37" s="574" t="s">
        <v>634</v>
      </c>
      <c r="F37" s="2012"/>
      <c r="G37" s="2012"/>
      <c r="H37" s="2012"/>
      <c r="I37" s="2012"/>
      <c r="J37" s="2011"/>
      <c r="K37" s="2004"/>
      <c r="L37" s="2004"/>
      <c r="M37" s="2006"/>
      <c r="N37" s="2008"/>
      <c r="O37" s="2010"/>
      <c r="P37" s="1996"/>
      <c r="Q37" s="2008"/>
      <c r="R37" s="1990"/>
      <c r="S37" s="1998"/>
      <c r="T37" s="2000"/>
    </row>
    <row r="38" spans="1:20" ht="27" customHeight="1">
      <c r="A38" s="1993"/>
      <c r="B38" s="1990"/>
      <c r="C38" s="1990"/>
      <c r="D38" s="1990"/>
      <c r="E38" s="574" t="s">
        <v>634</v>
      </c>
      <c r="F38" s="2012"/>
      <c r="G38" s="2012"/>
      <c r="H38" s="2012"/>
      <c r="I38" s="2012"/>
      <c r="J38" s="2011"/>
      <c r="K38" s="2004"/>
      <c r="L38" s="2004"/>
      <c r="M38" s="2006"/>
      <c r="N38" s="2008"/>
      <c r="O38" s="2010"/>
      <c r="P38" s="1996"/>
      <c r="Q38" s="2008"/>
      <c r="R38" s="1990"/>
      <c r="S38" s="1998"/>
      <c r="T38" s="2000"/>
    </row>
    <row r="39" spans="1:20" ht="23.25" customHeight="1">
      <c r="A39" s="1993"/>
      <c r="B39" s="1990"/>
      <c r="C39" s="1990"/>
      <c r="D39" s="1990"/>
      <c r="E39" s="574" t="s">
        <v>634</v>
      </c>
      <c r="F39" s="2012"/>
      <c r="G39" s="2012"/>
      <c r="H39" s="2012"/>
      <c r="I39" s="2012"/>
      <c r="J39" s="2011"/>
      <c r="K39" s="2004"/>
      <c r="L39" s="2004"/>
      <c r="M39" s="2006"/>
      <c r="N39" s="2008"/>
      <c r="O39" s="2010"/>
      <c r="P39" s="1996"/>
      <c r="Q39" s="2008"/>
      <c r="R39" s="1990"/>
      <c r="S39" s="1998"/>
      <c r="T39" s="2000"/>
    </row>
    <row r="40" spans="1:20" ht="15.75" customHeight="1">
      <c r="A40" s="1993"/>
      <c r="B40" s="1990"/>
      <c r="C40" s="1990"/>
      <c r="D40" s="1990"/>
      <c r="E40" s="574" t="s">
        <v>634</v>
      </c>
      <c r="F40" s="2012"/>
      <c r="G40" s="2012"/>
      <c r="H40" s="2012"/>
      <c r="I40" s="2012"/>
      <c r="J40" s="2011"/>
      <c r="K40" s="2004"/>
      <c r="L40" s="2004"/>
      <c r="M40" s="2006"/>
      <c r="N40" s="2008"/>
      <c r="O40" s="2010"/>
      <c r="P40" s="1996"/>
      <c r="Q40" s="2008"/>
      <c r="R40" s="1990"/>
      <c r="S40" s="1998"/>
      <c r="T40" s="2000"/>
    </row>
    <row r="41" spans="1:20" ht="36.75" customHeight="1">
      <c r="A41" s="1993"/>
      <c r="B41" s="1990"/>
      <c r="C41" s="1990"/>
      <c r="D41" s="1990"/>
      <c r="E41" s="571" t="s">
        <v>732</v>
      </c>
      <c r="F41" s="2012"/>
      <c r="G41" s="2012"/>
      <c r="H41" s="2012"/>
      <c r="I41" s="2012"/>
      <c r="J41" s="2011"/>
      <c r="K41" s="2004"/>
      <c r="L41" s="2004"/>
      <c r="M41" s="2006"/>
      <c r="N41" s="2008"/>
      <c r="O41" s="2010"/>
      <c r="P41" s="1996"/>
      <c r="Q41" s="2008"/>
      <c r="R41" s="1990"/>
      <c r="S41" s="1998"/>
      <c r="T41" s="2000"/>
    </row>
    <row r="42" spans="1:20" ht="27.75" customHeight="1">
      <c r="A42" s="1993"/>
      <c r="B42" s="1990"/>
      <c r="C42" s="1990"/>
      <c r="D42" s="1990"/>
      <c r="E42" s="574" t="s">
        <v>733</v>
      </c>
      <c r="F42" s="2012"/>
      <c r="G42" s="2012"/>
      <c r="H42" s="2012"/>
      <c r="I42" s="2012"/>
      <c r="J42" s="2011"/>
      <c r="K42" s="2005"/>
      <c r="L42" s="2005"/>
      <c r="M42" s="2006"/>
      <c r="N42" s="2008"/>
      <c r="O42" s="2010"/>
      <c r="P42" s="1996"/>
      <c r="Q42" s="2008"/>
      <c r="R42" s="1990"/>
      <c r="S42" s="1998"/>
      <c r="T42" s="2000"/>
    </row>
    <row r="43" spans="1:20" ht="57.75" thickBot="1">
      <c r="A43" s="1994"/>
      <c r="B43" s="1991"/>
      <c r="C43" s="1991"/>
      <c r="D43" s="1991"/>
      <c r="E43" s="434" t="s">
        <v>734</v>
      </c>
      <c r="F43" s="575">
        <v>1</v>
      </c>
      <c r="G43" s="576">
        <v>1</v>
      </c>
      <c r="H43" s="576">
        <v>1</v>
      </c>
      <c r="I43" s="576"/>
      <c r="J43" s="570" t="s">
        <v>739</v>
      </c>
      <c r="K43" s="712">
        <v>11640000</v>
      </c>
      <c r="L43" s="712">
        <v>0</v>
      </c>
      <c r="M43" s="713">
        <v>0</v>
      </c>
      <c r="N43" s="431">
        <v>1</v>
      </c>
      <c r="O43" s="577">
        <v>1</v>
      </c>
      <c r="P43" s="578" t="s">
        <v>336</v>
      </c>
      <c r="Q43" s="2016"/>
      <c r="R43" s="1991"/>
      <c r="S43" s="1998"/>
      <c r="T43" s="2014"/>
    </row>
    <row r="44" spans="1:20" ht="15.75">
      <c r="A44" s="76" t="s">
        <v>24</v>
      </c>
      <c r="B44" s="76"/>
      <c r="C44" s="76"/>
      <c r="D44" s="76"/>
      <c r="E44" s="52"/>
      <c r="F44" s="52"/>
      <c r="G44" s="52"/>
      <c r="H44" s="52"/>
      <c r="I44" s="52"/>
      <c r="J44" s="52"/>
      <c r="K44" s="52"/>
      <c r="L44" s="52"/>
      <c r="M44" s="320"/>
      <c r="N44" s="52"/>
      <c r="O44" s="52"/>
      <c r="P44" s="52"/>
      <c r="Q44" s="52"/>
    </row>
    <row r="45" spans="1:20">
      <c r="A45" s="52"/>
      <c r="B45" s="52"/>
      <c r="C45" s="52"/>
      <c r="D45" s="52"/>
      <c r="E45" s="52"/>
      <c r="F45" s="52"/>
      <c r="G45" s="52"/>
      <c r="H45" s="52"/>
      <c r="I45" s="52"/>
      <c r="J45" s="52"/>
      <c r="K45" s="52"/>
      <c r="L45" s="52"/>
      <c r="M45" s="52"/>
      <c r="N45" s="52"/>
      <c r="O45" s="79"/>
      <c r="P45" s="79"/>
      <c r="Q45" s="79"/>
    </row>
    <row r="46" spans="1:20">
      <c r="A46" s="78"/>
      <c r="B46" s="79"/>
      <c r="C46" s="79"/>
      <c r="D46" s="79"/>
      <c r="E46" s="79"/>
      <c r="F46" s="79"/>
      <c r="G46" s="79"/>
      <c r="H46" s="79"/>
      <c r="I46" s="79"/>
      <c r="J46" s="79"/>
      <c r="K46" s="79"/>
      <c r="L46" s="79"/>
      <c r="M46" s="79"/>
      <c r="N46" s="79"/>
      <c r="O46" s="79"/>
      <c r="P46" s="79"/>
      <c r="Q46" s="79"/>
    </row>
    <row r="47" spans="1:20">
      <c r="A47" s="78"/>
      <c r="B47" s="79"/>
      <c r="C47" s="79"/>
      <c r="D47" s="79"/>
      <c r="E47" s="79"/>
      <c r="F47" s="79"/>
      <c r="G47" s="79"/>
      <c r="H47" s="79"/>
      <c r="I47" s="79"/>
      <c r="J47" s="79"/>
      <c r="K47" s="79"/>
      <c r="L47" s="79"/>
      <c r="M47" s="79"/>
      <c r="N47" s="79"/>
      <c r="O47" s="79"/>
      <c r="P47" s="79"/>
      <c r="Q47" s="79"/>
    </row>
    <row r="48" spans="1:20">
      <c r="A48" s="78"/>
      <c r="B48" s="79"/>
      <c r="C48" s="79"/>
      <c r="D48" s="79"/>
      <c r="E48" s="79"/>
      <c r="F48" s="79"/>
      <c r="G48" s="79"/>
      <c r="H48" s="79"/>
      <c r="I48" s="79"/>
      <c r="J48" s="79"/>
      <c r="K48" s="79"/>
      <c r="L48" s="79"/>
      <c r="M48" s="79"/>
      <c r="N48" s="79"/>
      <c r="O48" s="79"/>
      <c r="P48" s="79"/>
      <c r="Q48" s="79"/>
    </row>
    <row r="49" spans="1:17">
      <c r="A49" s="78"/>
      <c r="B49" s="79"/>
      <c r="C49" s="79"/>
      <c r="D49" s="79"/>
      <c r="E49" s="79"/>
      <c r="F49" s="79"/>
      <c r="G49" s="79"/>
      <c r="H49" s="79"/>
      <c r="I49" s="79"/>
      <c r="J49" s="79"/>
      <c r="K49" s="79"/>
      <c r="L49" s="79"/>
      <c r="M49" s="79"/>
      <c r="N49" s="79"/>
      <c r="O49" s="79"/>
      <c r="P49" s="79"/>
      <c r="Q49" s="79"/>
    </row>
    <row r="50" spans="1:17">
      <c r="A50" s="78"/>
      <c r="B50" s="79"/>
      <c r="C50" s="79"/>
      <c r="D50" s="79"/>
      <c r="E50" s="79"/>
      <c r="F50" s="79"/>
      <c r="G50" s="79"/>
      <c r="H50" s="79"/>
      <c r="I50" s="79"/>
      <c r="J50" s="79"/>
      <c r="K50" s="79"/>
      <c r="L50" s="79"/>
      <c r="M50" s="79"/>
      <c r="N50" s="79"/>
      <c r="O50" s="79"/>
      <c r="P50" s="79"/>
      <c r="Q50" s="79"/>
    </row>
    <row r="51" spans="1:17">
      <c r="A51" s="78"/>
      <c r="B51" s="79"/>
      <c r="C51" s="79"/>
      <c r="D51" s="79"/>
      <c r="E51" s="79"/>
      <c r="F51" s="79"/>
      <c r="G51" s="79"/>
      <c r="H51" s="79"/>
      <c r="I51" s="79"/>
      <c r="J51" s="79"/>
      <c r="K51" s="79"/>
      <c r="L51" s="79"/>
      <c r="M51" s="79"/>
      <c r="N51" s="79"/>
      <c r="O51" s="79"/>
      <c r="P51" s="79"/>
      <c r="Q51" s="79"/>
    </row>
    <row r="52" spans="1:17">
      <c r="A52" s="78"/>
      <c r="B52" s="79"/>
      <c r="C52" s="79"/>
      <c r="D52" s="79"/>
      <c r="E52" s="79"/>
      <c r="F52" s="79"/>
      <c r="G52" s="79"/>
      <c r="H52" s="79"/>
      <c r="I52" s="79"/>
      <c r="J52" s="79"/>
      <c r="K52" s="79"/>
      <c r="L52" s="79"/>
      <c r="M52" s="79"/>
      <c r="N52" s="79"/>
    </row>
  </sheetData>
  <mergeCells count="114">
    <mergeCell ref="M35:M42"/>
    <mergeCell ref="N35:N42"/>
    <mergeCell ref="O35:O42"/>
    <mergeCell ref="I28:I32"/>
    <mergeCell ref="D35:D43"/>
    <mergeCell ref="L35:L42"/>
    <mergeCell ref="L28:L32"/>
    <mergeCell ref="M28:M32"/>
    <mergeCell ref="N28:N32"/>
    <mergeCell ref="O28:O32"/>
    <mergeCell ref="L33:L34"/>
    <mergeCell ref="M33:M34"/>
    <mergeCell ref="J35:J42"/>
    <mergeCell ref="K35:K42"/>
    <mergeCell ref="J33:J34"/>
    <mergeCell ref="K33:K34"/>
    <mergeCell ref="N33:N34"/>
    <mergeCell ref="O33:O34"/>
    <mergeCell ref="J28:J32"/>
    <mergeCell ref="K28:K32"/>
    <mergeCell ref="F35:F42"/>
    <mergeCell ref="G35:G42"/>
    <mergeCell ref="H35:H42"/>
    <mergeCell ref="I35:I42"/>
    <mergeCell ref="P35:P42"/>
    <mergeCell ref="R29:R33"/>
    <mergeCell ref="S29:S33"/>
    <mergeCell ref="T29:T33"/>
    <mergeCell ref="R36:R43"/>
    <mergeCell ref="S36:S43"/>
    <mergeCell ref="T36:T43"/>
    <mergeCell ref="Q36:Q43"/>
    <mergeCell ref="P28:P32"/>
    <mergeCell ref="P33:P34"/>
    <mergeCell ref="Q34:Q35"/>
    <mergeCell ref="R34:R35"/>
    <mergeCell ref="S34:S35"/>
    <mergeCell ref="T34:T35"/>
    <mergeCell ref="Q20:Q28"/>
    <mergeCell ref="R20:R28"/>
    <mergeCell ref="S20:S28"/>
    <mergeCell ref="T20:T28"/>
    <mergeCell ref="Q29:Q33"/>
    <mergeCell ref="N19:N27"/>
    <mergeCell ref="O19:O27"/>
    <mergeCell ref="J16:J18"/>
    <mergeCell ref="K16:K18"/>
    <mergeCell ref="D16:D18"/>
    <mergeCell ref="D19:D27"/>
    <mergeCell ref="F33:F34"/>
    <mergeCell ref="G33:G34"/>
    <mergeCell ref="H33:H34"/>
    <mergeCell ref="I33:I34"/>
    <mergeCell ref="D28:D32"/>
    <mergeCell ref="D33:D34"/>
    <mergeCell ref="F16:F18"/>
    <mergeCell ref="F19:F27"/>
    <mergeCell ref="G19:G27"/>
    <mergeCell ref="G16:G18"/>
    <mergeCell ref="H16:H18"/>
    <mergeCell ref="H19:H27"/>
    <mergeCell ref="I19:I27"/>
    <mergeCell ref="I16:I18"/>
    <mergeCell ref="F28:F32"/>
    <mergeCell ref="G28:G32"/>
    <mergeCell ref="H28:H32"/>
    <mergeCell ref="P16:P18"/>
    <mergeCell ref="P19:P27"/>
    <mergeCell ref="E13:E14"/>
    <mergeCell ref="T13:T14"/>
    <mergeCell ref="K13:K14"/>
    <mergeCell ref="L13:L14"/>
    <mergeCell ref="M13:M14"/>
    <mergeCell ref="N13:P13"/>
    <mergeCell ref="Q13:Q14"/>
    <mergeCell ref="R13:R14"/>
    <mergeCell ref="F13:I13"/>
    <mergeCell ref="J13:J14"/>
    <mergeCell ref="R16:R18"/>
    <mergeCell ref="S16:S18"/>
    <mergeCell ref="T16:T18"/>
    <mergeCell ref="Q16:Q18"/>
    <mergeCell ref="L16:L18"/>
    <mergeCell ref="M16:M18"/>
    <mergeCell ref="N16:N18"/>
    <mergeCell ref="O16:O18"/>
    <mergeCell ref="J19:J27"/>
    <mergeCell ref="K19:K27"/>
    <mergeCell ref="L19:L27"/>
    <mergeCell ref="M19:M27"/>
    <mergeCell ref="C16:C43"/>
    <mergeCell ref="B16:B43"/>
    <mergeCell ref="A16:A43"/>
    <mergeCell ref="A1:E3"/>
    <mergeCell ref="F1:M1"/>
    <mergeCell ref="N1:T1"/>
    <mergeCell ref="F2:M3"/>
    <mergeCell ref="N2:T2"/>
    <mergeCell ref="N3:T3"/>
    <mergeCell ref="A5:E5"/>
    <mergeCell ref="F5:M5"/>
    <mergeCell ref="A6:E6"/>
    <mergeCell ref="F6:M6"/>
    <mergeCell ref="A7:E7"/>
    <mergeCell ref="F7:M7"/>
    <mergeCell ref="A8:E8"/>
    <mergeCell ref="F8:M8"/>
    <mergeCell ref="A10:T10"/>
    <mergeCell ref="A12:L12"/>
    <mergeCell ref="M12:T12"/>
    <mergeCell ref="B13:B14"/>
    <mergeCell ref="C13:C14"/>
    <mergeCell ref="A13:A14"/>
    <mergeCell ref="D13:D14"/>
  </mergeCells>
  <conditionalFormatting sqref="P16 P33 P35">
    <cfRule type="containsText" dxfId="48" priority="21" stopIfTrue="1" operator="containsText" text="P">
      <formula>NOT(ISERROR(SEARCH("P",P16)))</formula>
    </cfRule>
    <cfRule type="containsText" dxfId="47" priority="22" stopIfTrue="1" operator="containsText" text="R">
      <formula>NOT(ISERROR(SEARCH("R",P16)))</formula>
    </cfRule>
    <cfRule type="containsText" dxfId="46" priority="23" operator="containsText" text="T">
      <formula>NOT(ISERROR(SEARCH("T",P16)))</formula>
    </cfRule>
  </conditionalFormatting>
  <conditionalFormatting sqref="P19">
    <cfRule type="containsText" dxfId="45" priority="13" stopIfTrue="1" operator="containsText" text="P">
      <formula>NOT(ISERROR(SEARCH("P",P19)))</formula>
    </cfRule>
    <cfRule type="containsText" dxfId="44" priority="14" stopIfTrue="1" operator="containsText" text="R">
      <formula>NOT(ISERROR(SEARCH("R",P19)))</formula>
    </cfRule>
    <cfRule type="containsText" dxfId="43" priority="15" operator="containsText" text="T">
      <formula>NOT(ISERROR(SEARCH("T",P19)))</formula>
    </cfRule>
    <cfRule type="iconSet" priority="16">
      <iconSet iconSet="3Symbols2">
        <cfvo type="percent" val="0"/>
        <cfvo type="percent" val="0.74"/>
        <cfvo type="percent" val="0.85"/>
      </iconSet>
    </cfRule>
  </conditionalFormatting>
  <conditionalFormatting sqref="P28">
    <cfRule type="containsText" dxfId="42" priority="5" stopIfTrue="1" operator="containsText" text="P">
      <formula>NOT(ISERROR(SEARCH("P",P28)))</formula>
    </cfRule>
    <cfRule type="containsText" dxfId="41" priority="6" stopIfTrue="1" operator="containsText" text="R">
      <formula>NOT(ISERROR(SEARCH("R",P28)))</formula>
    </cfRule>
    <cfRule type="containsText" dxfId="40" priority="7" operator="containsText" text="T">
      <formula>NOT(ISERROR(SEARCH("T",P28)))</formula>
    </cfRule>
    <cfRule type="iconSet" priority="8">
      <iconSet iconSet="3Symbols2">
        <cfvo type="percent" val="0"/>
        <cfvo type="percent" val="0.74"/>
        <cfvo type="percent" val="0.85"/>
      </iconSet>
    </cfRule>
  </conditionalFormatting>
  <conditionalFormatting sqref="P35 P16 P33">
    <cfRule type="iconSet" priority="24">
      <iconSet iconSet="3Symbols2">
        <cfvo type="percent" val="0"/>
        <cfvo type="percent" val="0.74"/>
        <cfvo type="percent" val="0.85"/>
      </iconSet>
    </cfRule>
  </conditionalFormatting>
  <conditionalFormatting sqref="P43">
    <cfRule type="containsText" dxfId="39" priority="1" stopIfTrue="1" operator="containsText" text="P">
      <formula>NOT(ISERROR(SEARCH("P",P43)))</formula>
    </cfRule>
    <cfRule type="containsText" dxfId="38" priority="2" stopIfTrue="1" operator="containsText" text="R">
      <formula>NOT(ISERROR(SEARCH("R",P43)))</formula>
    </cfRule>
    <cfRule type="containsText" dxfId="37" priority="3" operator="containsText" text="T">
      <formula>NOT(ISERROR(SEARCH("T",P43)))</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37"/>
  <sheetViews>
    <sheetView topLeftCell="A21" zoomScale="70" zoomScaleNormal="70" workbookViewId="0">
      <selection activeCell="N26" sqref="N26"/>
    </sheetView>
  </sheetViews>
  <sheetFormatPr baseColWidth="10" defaultColWidth="11.42578125" defaultRowHeight="15"/>
  <cols>
    <col min="3" max="3" width="18.5703125" customWidth="1"/>
    <col min="4" max="4" width="29.5703125" customWidth="1"/>
    <col min="5" max="5" width="4.140625" customWidth="1"/>
    <col min="6" max="6" width="38.7109375" customWidth="1"/>
    <col min="7" max="7" width="57.7109375" customWidth="1"/>
    <col min="8" max="8" width="8.42578125" customWidth="1"/>
    <col min="9" max="9" width="9.42578125" customWidth="1"/>
    <col min="10" max="10" width="8.42578125" customWidth="1"/>
    <col min="11" max="11" width="8.85546875" customWidth="1"/>
    <col min="12" max="12" width="38" customWidth="1"/>
    <col min="13" max="13" width="18.85546875" customWidth="1"/>
    <col min="14" max="14" width="19.140625" customWidth="1"/>
    <col min="18" max="18" width="17.140625" customWidth="1"/>
    <col min="19" max="19" width="29.7109375" customWidth="1"/>
    <col min="20" max="20" width="27.7109375" customWidth="1"/>
    <col min="21" max="21" width="20.7109375" customWidth="1"/>
    <col min="22" max="22" width="25" customWidth="1"/>
  </cols>
  <sheetData>
    <row r="1" spans="1:22">
      <c r="A1" s="121"/>
      <c r="B1" s="121"/>
      <c r="C1" s="121"/>
      <c r="D1" s="121"/>
      <c r="E1" s="121"/>
      <c r="F1" s="121"/>
      <c r="G1" s="121"/>
      <c r="H1" s="121"/>
      <c r="I1" s="121"/>
      <c r="J1" s="121"/>
      <c r="K1" s="121"/>
      <c r="L1" s="121"/>
      <c r="M1" s="121"/>
      <c r="N1" s="121"/>
      <c r="O1" s="121"/>
      <c r="P1" s="121"/>
      <c r="Q1" s="121"/>
      <c r="R1" s="121"/>
      <c r="S1" s="121"/>
      <c r="T1" s="121"/>
    </row>
    <row r="2" spans="1:22" ht="15.75" thickBot="1">
      <c r="A2" s="121"/>
      <c r="B2" s="121"/>
      <c r="C2" s="121"/>
      <c r="D2" s="121"/>
      <c r="E2" s="121"/>
      <c r="F2" s="121"/>
      <c r="G2" s="121"/>
      <c r="H2" s="121"/>
      <c r="I2" s="121"/>
      <c r="J2" s="121"/>
      <c r="K2" s="121"/>
      <c r="L2" s="121"/>
      <c r="M2" s="121"/>
      <c r="N2" s="121"/>
      <c r="O2" s="121"/>
      <c r="P2" s="121"/>
      <c r="Q2" s="121"/>
      <c r="R2" s="121"/>
      <c r="S2" s="121"/>
      <c r="T2" s="121"/>
    </row>
    <row r="3" spans="1:22" ht="34.5" customHeight="1" thickBot="1">
      <c r="A3" s="1143"/>
      <c r="B3" s="1144"/>
      <c r="C3" s="1144"/>
      <c r="D3" s="1144"/>
      <c r="E3" s="1145"/>
      <c r="F3" s="2035" t="s">
        <v>1069</v>
      </c>
      <c r="G3" s="2036"/>
      <c r="H3" s="2036"/>
      <c r="I3" s="2036"/>
      <c r="J3" s="2036"/>
      <c r="K3" s="2036"/>
      <c r="L3" s="2036"/>
      <c r="M3" s="2036"/>
      <c r="N3" s="2036"/>
      <c r="O3" s="2036"/>
      <c r="P3" s="2036"/>
      <c r="Q3" s="2036"/>
      <c r="R3" s="2036"/>
      <c r="S3" s="2036"/>
      <c r="T3" s="2036"/>
      <c r="U3" s="2037"/>
      <c r="V3" s="252" t="s">
        <v>485</v>
      </c>
    </row>
    <row r="4" spans="1:22" ht="33" customHeight="1" thickBot="1">
      <c r="A4" s="1146"/>
      <c r="B4" s="1147"/>
      <c r="C4" s="1147"/>
      <c r="D4" s="1147"/>
      <c r="E4" s="1148"/>
      <c r="F4" s="2038" t="s">
        <v>17</v>
      </c>
      <c r="G4" s="2039"/>
      <c r="H4" s="2039"/>
      <c r="I4" s="2039"/>
      <c r="J4" s="2039"/>
      <c r="K4" s="2039"/>
      <c r="L4" s="2039"/>
      <c r="M4" s="2039"/>
      <c r="N4" s="2039"/>
      <c r="O4" s="2039"/>
      <c r="P4" s="2039"/>
      <c r="Q4" s="2039"/>
      <c r="R4" s="2039"/>
      <c r="S4" s="2039"/>
      <c r="T4" s="2039"/>
      <c r="U4" s="2040"/>
      <c r="V4" s="253" t="s">
        <v>360</v>
      </c>
    </row>
    <row r="5" spans="1:22" ht="65.25" customHeight="1" thickBot="1">
      <c r="A5" s="1149"/>
      <c r="B5" s="1150"/>
      <c r="C5" s="1150"/>
      <c r="D5" s="1150"/>
      <c r="E5" s="1151"/>
      <c r="F5" s="1160"/>
      <c r="G5" s="1161"/>
      <c r="H5" s="1161"/>
      <c r="I5" s="1161"/>
      <c r="J5" s="1161"/>
      <c r="K5" s="1161"/>
      <c r="L5" s="1161"/>
      <c r="M5" s="1161"/>
      <c r="N5" s="1161"/>
      <c r="O5" s="1161"/>
      <c r="P5" s="1161"/>
      <c r="Q5" s="1161"/>
      <c r="R5" s="1161"/>
      <c r="S5" s="1161"/>
      <c r="T5" s="1161"/>
      <c r="U5" s="1162"/>
      <c r="V5" s="254" t="s">
        <v>8</v>
      </c>
    </row>
    <row r="6" spans="1:22">
      <c r="A6" s="121"/>
      <c r="B6" s="121"/>
      <c r="C6" s="121"/>
      <c r="D6" s="121"/>
      <c r="E6" s="121"/>
      <c r="F6" s="121"/>
      <c r="G6" s="121"/>
      <c r="H6" s="121"/>
      <c r="I6" s="121"/>
      <c r="J6" s="122"/>
      <c r="K6" s="122"/>
      <c r="L6" s="123"/>
      <c r="M6" s="123"/>
      <c r="N6" s="123"/>
      <c r="O6" s="123"/>
      <c r="P6" s="123"/>
      <c r="Q6" s="123"/>
      <c r="R6" s="123"/>
      <c r="S6" s="123"/>
      <c r="T6" s="123"/>
    </row>
    <row r="7" spans="1:22" ht="18.75">
      <c r="A7" s="2030" t="s">
        <v>389</v>
      </c>
      <c r="B7" s="2030"/>
      <c r="C7" s="2030"/>
      <c r="D7" s="2030"/>
      <c r="E7" s="2030"/>
      <c r="F7" s="1016" t="s">
        <v>392</v>
      </c>
      <c r="G7" s="1017"/>
      <c r="H7" s="1017"/>
      <c r="I7" s="1017"/>
      <c r="J7" s="1017"/>
      <c r="K7" s="1017"/>
      <c r="L7" s="1017"/>
      <c r="M7" s="1018"/>
      <c r="N7" s="123"/>
      <c r="O7" s="123"/>
      <c r="P7" s="123"/>
      <c r="Q7" s="123"/>
      <c r="R7" s="123"/>
      <c r="S7" s="123"/>
      <c r="T7" s="123"/>
    </row>
    <row r="8" spans="1:22" ht="18.75">
      <c r="A8" s="2030" t="s">
        <v>99</v>
      </c>
      <c r="B8" s="2030"/>
      <c r="C8" s="2030"/>
      <c r="D8" s="2030"/>
      <c r="E8" s="2030"/>
      <c r="F8" s="1016">
        <v>2025</v>
      </c>
      <c r="G8" s="1017"/>
      <c r="H8" s="1017"/>
      <c r="I8" s="1017"/>
      <c r="J8" s="1017"/>
      <c r="K8" s="1017"/>
      <c r="L8" s="1017"/>
      <c r="M8" s="1018"/>
      <c r="N8" s="123"/>
      <c r="O8" s="123"/>
      <c r="P8" s="123"/>
      <c r="Q8" s="123"/>
      <c r="R8" s="123"/>
      <c r="S8" s="123"/>
      <c r="T8" s="123"/>
    </row>
    <row r="9" spans="1:22" ht="18.75">
      <c r="A9" s="2030" t="s">
        <v>391</v>
      </c>
      <c r="B9" s="2030"/>
      <c r="C9" s="2030"/>
      <c r="D9" s="2030"/>
      <c r="E9" s="2030"/>
      <c r="F9" s="1016" t="s">
        <v>712</v>
      </c>
      <c r="G9" s="1017"/>
      <c r="H9" s="1017"/>
      <c r="I9" s="1017"/>
      <c r="J9" s="1017"/>
      <c r="K9" s="1017"/>
      <c r="L9" s="1017"/>
      <c r="M9" s="1018"/>
      <c r="N9" s="123"/>
      <c r="O9" s="123"/>
      <c r="P9" s="123"/>
      <c r="Q9" s="123"/>
      <c r="R9" s="123"/>
      <c r="S9" s="123"/>
      <c r="T9" s="123"/>
    </row>
    <row r="10" spans="1:22" ht="18.75">
      <c r="A10" s="2030" t="s">
        <v>390</v>
      </c>
      <c r="B10" s="2030"/>
      <c r="C10" s="2030"/>
      <c r="D10" s="2030"/>
      <c r="E10" s="2030"/>
      <c r="F10" s="1016" t="s">
        <v>1228</v>
      </c>
      <c r="G10" s="1017"/>
      <c r="H10" s="1017"/>
      <c r="I10" s="1017"/>
      <c r="J10" s="1017"/>
      <c r="K10" s="1017"/>
      <c r="L10" s="1017"/>
      <c r="M10" s="1018"/>
      <c r="N10" s="123"/>
      <c r="O10" s="123"/>
      <c r="P10" s="123"/>
      <c r="Q10" s="123"/>
      <c r="R10" s="123"/>
      <c r="S10" s="123"/>
      <c r="T10" s="123"/>
    </row>
    <row r="11" spans="1:22" ht="15.75" thickBot="1">
      <c r="A11" s="124"/>
      <c r="B11" s="124"/>
      <c r="C11" s="124"/>
      <c r="D11" s="124"/>
      <c r="E11" s="124"/>
      <c r="F11" s="2031"/>
      <c r="G11" s="2032"/>
      <c r="H11" s="2032"/>
      <c r="I11" s="2032"/>
      <c r="J11" s="2032"/>
      <c r="K11" s="2032"/>
      <c r="L11" s="2032"/>
      <c r="M11" s="2033"/>
      <c r="N11" s="123"/>
      <c r="O11" s="123"/>
      <c r="P11" s="123"/>
      <c r="Q11" s="123"/>
      <c r="R11" s="123"/>
      <c r="S11" s="123"/>
      <c r="T11" s="123"/>
    </row>
    <row r="12" spans="1:22" ht="32.25" thickBot="1">
      <c r="A12" s="1172" t="s">
        <v>9</v>
      </c>
      <c r="B12" s="1173"/>
      <c r="C12" s="1173"/>
      <c r="D12" s="1173"/>
      <c r="E12" s="1173"/>
      <c r="F12" s="1173"/>
      <c r="G12" s="1173"/>
      <c r="H12" s="1173"/>
      <c r="I12" s="1173"/>
      <c r="J12" s="1173"/>
      <c r="K12" s="1173"/>
      <c r="L12" s="1173"/>
      <c r="M12" s="1173"/>
      <c r="N12" s="1173"/>
      <c r="O12" s="1173"/>
      <c r="P12" s="1173"/>
      <c r="Q12" s="1173"/>
      <c r="R12" s="1173"/>
      <c r="S12" s="1173"/>
      <c r="T12" s="1173"/>
      <c r="U12" s="1173"/>
      <c r="V12" s="1174"/>
    </row>
    <row r="13" spans="1:22" ht="16.5" thickBot="1">
      <c r="A13" s="125"/>
      <c r="B13" s="126"/>
      <c r="C13" s="126"/>
      <c r="D13" s="126"/>
      <c r="E13" s="126"/>
      <c r="F13" s="126"/>
      <c r="G13" s="126"/>
      <c r="H13" s="126"/>
      <c r="I13" s="126"/>
      <c r="J13" s="126"/>
      <c r="K13" s="126"/>
      <c r="L13" s="126"/>
      <c r="M13" s="126"/>
      <c r="N13" s="126"/>
      <c r="O13" s="126"/>
      <c r="P13" s="126"/>
      <c r="Q13" s="250"/>
      <c r="R13" s="250"/>
      <c r="S13" s="250"/>
      <c r="T13" s="250"/>
      <c r="U13" s="250"/>
      <c r="V13" s="251"/>
    </row>
    <row r="14" spans="1:22" ht="27" thickBot="1">
      <c r="A14" s="1175" t="s">
        <v>16</v>
      </c>
      <c r="B14" s="1176"/>
      <c r="C14" s="1176"/>
      <c r="D14" s="1176"/>
      <c r="E14" s="1176"/>
      <c r="F14" s="1176"/>
      <c r="G14" s="1176"/>
      <c r="H14" s="1176"/>
      <c r="I14" s="1176"/>
      <c r="J14" s="1176"/>
      <c r="K14" s="1176"/>
      <c r="L14" s="1177"/>
      <c r="M14" s="1428" t="s">
        <v>1</v>
      </c>
      <c r="N14" s="1178"/>
      <c r="O14" s="1178"/>
      <c r="P14" s="1178"/>
      <c r="Q14" s="1178"/>
      <c r="R14" s="1178"/>
      <c r="S14" s="1178"/>
      <c r="T14" s="1178"/>
      <c r="U14" s="1178"/>
      <c r="V14" s="1179"/>
    </row>
    <row r="15" spans="1:22" ht="30.75" customHeight="1" thickBot="1">
      <c r="A15" s="1167" t="s">
        <v>27</v>
      </c>
      <c r="B15" s="2024" t="s">
        <v>396</v>
      </c>
      <c r="C15" s="2025"/>
      <c r="D15" s="2024" t="s">
        <v>395</v>
      </c>
      <c r="E15" s="2025"/>
      <c r="F15" s="1167" t="s">
        <v>26</v>
      </c>
      <c r="G15" s="1169" t="s">
        <v>19</v>
      </c>
      <c r="H15" s="1184" t="s">
        <v>11</v>
      </c>
      <c r="I15" s="1185"/>
      <c r="J15" s="1185"/>
      <c r="K15" s="1186"/>
      <c r="L15" s="1187" t="s">
        <v>20</v>
      </c>
      <c r="M15" s="1187" t="s">
        <v>21</v>
      </c>
      <c r="N15" s="1187" t="s">
        <v>2</v>
      </c>
      <c r="O15" s="1191" t="s">
        <v>22</v>
      </c>
      <c r="P15" s="1193" t="s">
        <v>3</v>
      </c>
      <c r="Q15" s="1194"/>
      <c r="R15" s="1195"/>
      <c r="S15" s="1204" t="s">
        <v>157</v>
      </c>
      <c r="T15" s="1180" t="s">
        <v>5</v>
      </c>
      <c r="U15" s="135" t="s">
        <v>29</v>
      </c>
      <c r="V15" s="1182" t="s">
        <v>0</v>
      </c>
    </row>
    <row r="16" spans="1:22" ht="27" customHeight="1" thickBot="1">
      <c r="A16" s="1168"/>
      <c r="B16" s="2026"/>
      <c r="C16" s="2027"/>
      <c r="D16" s="2026"/>
      <c r="E16" s="2027"/>
      <c r="F16" s="1168"/>
      <c r="G16" s="1170"/>
      <c r="H16" s="129" t="s">
        <v>12</v>
      </c>
      <c r="I16" s="129" t="s">
        <v>13</v>
      </c>
      <c r="J16" s="129" t="s">
        <v>14</v>
      </c>
      <c r="K16" s="129" t="s">
        <v>15</v>
      </c>
      <c r="L16" s="1188"/>
      <c r="M16" s="1188"/>
      <c r="N16" s="1188"/>
      <c r="O16" s="1192"/>
      <c r="P16" s="130" t="s">
        <v>30</v>
      </c>
      <c r="Q16" s="131" t="s">
        <v>28</v>
      </c>
      <c r="R16" s="132" t="s">
        <v>31</v>
      </c>
      <c r="S16" s="1205"/>
      <c r="T16" s="1181"/>
      <c r="U16" s="133"/>
      <c r="V16" s="1183"/>
    </row>
    <row r="17" spans="1:22" ht="15.75" customHeight="1" thickBot="1">
      <c r="A17" s="137"/>
      <c r="B17" s="2022"/>
      <c r="C17" s="2023"/>
      <c r="D17" s="1143"/>
      <c r="E17" s="1145"/>
      <c r="F17" s="137"/>
      <c r="G17" s="138"/>
      <c r="H17" s="138"/>
      <c r="I17" s="138"/>
      <c r="J17" s="138"/>
      <c r="K17" s="138"/>
      <c r="L17" s="138"/>
      <c r="M17" s="138"/>
      <c r="N17" s="147"/>
      <c r="O17" s="138"/>
      <c r="P17" s="167"/>
      <c r="Q17" s="167"/>
      <c r="R17" s="167"/>
      <c r="S17" s="138"/>
      <c r="T17" s="138"/>
      <c r="U17" s="138"/>
      <c r="V17" s="139"/>
    </row>
    <row r="18" spans="1:22" ht="58.5" thickBot="1">
      <c r="A18" s="1294">
        <v>1</v>
      </c>
      <c r="B18" s="1088" t="s">
        <v>1068</v>
      </c>
      <c r="C18" s="1088"/>
      <c r="D18" s="1088" t="s">
        <v>361</v>
      </c>
      <c r="E18" s="1088"/>
      <c r="F18" s="1088" t="s">
        <v>394</v>
      </c>
      <c r="G18" s="579" t="s">
        <v>362</v>
      </c>
      <c r="H18" s="441">
        <v>25</v>
      </c>
      <c r="I18" s="331">
        <v>3</v>
      </c>
      <c r="J18" s="334">
        <v>27</v>
      </c>
      <c r="K18" s="334"/>
      <c r="L18" s="309" t="s">
        <v>363</v>
      </c>
      <c r="M18" s="851">
        <v>27462925</v>
      </c>
      <c r="N18" s="852">
        <v>27775273</v>
      </c>
      <c r="O18" s="337">
        <v>31</v>
      </c>
      <c r="P18" s="337">
        <f>IF(O18&lt;1,O18-AVERAGE(H18:K18),O18-(SUM(H18:K18)))</f>
        <v>-24</v>
      </c>
      <c r="Q18" s="338">
        <f>AVERAGE(H18:K18)/O18</f>
        <v>0.59139784946236551</v>
      </c>
      <c r="R18" s="437" t="str">
        <f>IF(Q18&lt;=X$17,"T",IF(Q18&lt;$Y$17,"R",IF(Q18&gt;=$Y$17,"P")))</f>
        <v>P</v>
      </c>
      <c r="S18" s="682">
        <f>N18/M18</f>
        <v>1.0113734425593779</v>
      </c>
      <c r="T18" s="2028" t="s">
        <v>364</v>
      </c>
      <c r="U18" s="1088" t="s">
        <v>365</v>
      </c>
      <c r="V18" s="1221" t="s">
        <v>366</v>
      </c>
    </row>
    <row r="19" spans="1:22" ht="43.5" thickBot="1">
      <c r="A19" s="1295"/>
      <c r="B19" s="1089"/>
      <c r="C19" s="1089"/>
      <c r="D19" s="1089"/>
      <c r="E19" s="1089"/>
      <c r="F19" s="1089"/>
      <c r="G19" s="581" t="s">
        <v>367</v>
      </c>
      <c r="H19" s="332">
        <v>3</v>
      </c>
      <c r="I19" s="335">
        <v>3</v>
      </c>
      <c r="J19" s="332">
        <v>4</v>
      </c>
      <c r="K19" s="332"/>
      <c r="L19" s="311" t="s">
        <v>368</v>
      </c>
      <c r="M19" s="582"/>
      <c r="N19" s="317"/>
      <c r="O19" s="313">
        <v>3</v>
      </c>
      <c r="P19" s="313">
        <f>IF(O19&lt;1,O19-AVERAGE(H19:K19),O19-(SUM(H19:K19)))</f>
        <v>-7</v>
      </c>
      <c r="Q19" s="338">
        <f t="shared" ref="Q19:Q29" si="0">AVERAGE(H19:K19)/O19</f>
        <v>1.1111111111111112</v>
      </c>
      <c r="R19" s="438" t="str">
        <f t="shared" ref="R19:R29" si="1">IF(Q19&lt;=X$17,"T",IF(Q19&lt;$Y$17,"R",IF(Q19&gt;=$Y$17,"P")))</f>
        <v>P</v>
      </c>
      <c r="S19" s="683"/>
      <c r="T19" s="2029"/>
      <c r="U19" s="1089"/>
      <c r="V19" s="1222"/>
    </row>
    <row r="20" spans="1:22" ht="58.5" thickBot="1">
      <c r="A20" s="1295"/>
      <c r="B20" s="1089"/>
      <c r="C20" s="1089"/>
      <c r="D20" s="1089"/>
      <c r="E20" s="1089"/>
      <c r="F20" s="1089"/>
      <c r="G20" s="581" t="s">
        <v>1065</v>
      </c>
      <c r="H20" s="583">
        <v>25</v>
      </c>
      <c r="I20" s="335">
        <v>42</v>
      </c>
      <c r="J20" s="332">
        <v>27</v>
      </c>
      <c r="K20" s="332"/>
      <c r="L20" s="311" t="s">
        <v>369</v>
      </c>
      <c r="M20" s="582"/>
      <c r="N20" s="317"/>
      <c r="O20" s="313">
        <v>31</v>
      </c>
      <c r="P20" s="313">
        <v>0</v>
      </c>
      <c r="Q20" s="338">
        <f t="shared" si="0"/>
        <v>1.010752688172043</v>
      </c>
      <c r="R20" s="438" t="str">
        <f t="shared" si="1"/>
        <v>P</v>
      </c>
      <c r="S20" s="683"/>
      <c r="T20" s="2029"/>
      <c r="U20" s="1089"/>
      <c r="V20" s="1222"/>
    </row>
    <row r="21" spans="1:22" ht="57.75" thickBot="1">
      <c r="A21" s="1295"/>
      <c r="B21" s="1089"/>
      <c r="C21" s="1089"/>
      <c r="D21" s="1089"/>
      <c r="E21" s="1089"/>
      <c r="F21" s="1089"/>
      <c r="G21" s="581" t="s">
        <v>370</v>
      </c>
      <c r="H21" s="457">
        <v>1</v>
      </c>
      <c r="I21" s="457">
        <v>1</v>
      </c>
      <c r="J21" s="457">
        <v>1</v>
      </c>
      <c r="K21" s="457"/>
      <c r="L21" s="311" t="s">
        <v>371</v>
      </c>
      <c r="M21" s="317"/>
      <c r="N21" s="317"/>
      <c r="O21" s="457">
        <v>1</v>
      </c>
      <c r="P21" s="584">
        <f t="shared" ref="P21:P29" si="2">IF(O21&lt;1,O21-AVERAGE(H21:K21),O21-(SUM(H21:K21)))</f>
        <v>-2</v>
      </c>
      <c r="Q21" s="338">
        <f t="shared" si="0"/>
        <v>1</v>
      </c>
      <c r="R21" s="438" t="str">
        <f t="shared" si="1"/>
        <v>P</v>
      </c>
      <c r="S21" s="683"/>
      <c r="T21" s="2029"/>
      <c r="U21" s="1089"/>
      <c r="V21" s="1222"/>
    </row>
    <row r="22" spans="1:22" ht="30" thickBot="1">
      <c r="A22" s="1295"/>
      <c r="B22" s="1089"/>
      <c r="C22" s="1089"/>
      <c r="D22" s="1089"/>
      <c r="E22" s="1089"/>
      <c r="F22" s="1089"/>
      <c r="G22" s="585" t="s">
        <v>372</v>
      </c>
      <c r="H22" s="457">
        <v>1</v>
      </c>
      <c r="I22" s="457">
        <v>1</v>
      </c>
      <c r="J22" s="457">
        <v>1</v>
      </c>
      <c r="K22" s="457"/>
      <c r="L22" s="586" t="s">
        <v>373</v>
      </c>
      <c r="M22" s="587"/>
      <c r="N22" s="587"/>
      <c r="O22" s="457">
        <v>1</v>
      </c>
      <c r="P22" s="588">
        <f t="shared" si="2"/>
        <v>-2</v>
      </c>
      <c r="Q22" s="338">
        <f t="shared" si="0"/>
        <v>1</v>
      </c>
      <c r="R22" s="438" t="str">
        <f t="shared" si="1"/>
        <v>P</v>
      </c>
      <c r="S22" s="684"/>
      <c r="T22" s="2029" t="s">
        <v>374</v>
      </c>
      <c r="U22" s="1089"/>
      <c r="V22" s="1222" t="s">
        <v>1067</v>
      </c>
    </row>
    <row r="23" spans="1:22" ht="57.75" thickBot="1">
      <c r="A23" s="1295"/>
      <c r="B23" s="1089"/>
      <c r="C23" s="1089"/>
      <c r="D23" s="1089"/>
      <c r="E23" s="1089"/>
      <c r="F23" s="1089"/>
      <c r="G23" s="581" t="s">
        <v>376</v>
      </c>
      <c r="H23" s="589">
        <v>3</v>
      </c>
      <c r="I23" s="335"/>
      <c r="J23" s="332">
        <v>4</v>
      </c>
      <c r="K23" s="332"/>
      <c r="L23" s="311" t="s">
        <v>377</v>
      </c>
      <c r="M23" s="317"/>
      <c r="N23" s="317"/>
      <c r="O23" s="313">
        <v>3</v>
      </c>
      <c r="P23" s="313">
        <f t="shared" si="2"/>
        <v>-4</v>
      </c>
      <c r="Q23" s="338">
        <f t="shared" si="0"/>
        <v>1.1666666666666667</v>
      </c>
      <c r="R23" s="438" t="str">
        <f t="shared" si="1"/>
        <v>P</v>
      </c>
      <c r="S23" s="683"/>
      <c r="T23" s="2029"/>
      <c r="U23" s="1089"/>
      <c r="V23" s="1222"/>
    </row>
    <row r="24" spans="1:22" ht="44.25" thickBot="1">
      <c r="A24" s="1295"/>
      <c r="B24" s="1089"/>
      <c r="C24" s="1089"/>
      <c r="D24" s="1089"/>
      <c r="E24" s="1089"/>
      <c r="F24" s="1089"/>
      <c r="G24" s="581" t="s">
        <v>378</v>
      </c>
      <c r="H24" s="524">
        <v>1</v>
      </c>
      <c r="I24" s="457">
        <v>1</v>
      </c>
      <c r="J24" s="457">
        <v>1</v>
      </c>
      <c r="K24" s="457"/>
      <c r="L24" s="311" t="s">
        <v>379</v>
      </c>
      <c r="M24" s="317"/>
      <c r="N24" s="317"/>
      <c r="O24" s="457">
        <v>1</v>
      </c>
      <c r="P24" s="313">
        <f t="shared" si="2"/>
        <v>-2</v>
      </c>
      <c r="Q24" s="338">
        <f t="shared" si="0"/>
        <v>1</v>
      </c>
      <c r="R24" s="438" t="str">
        <f t="shared" si="1"/>
        <v>P</v>
      </c>
      <c r="S24" s="683"/>
      <c r="T24" s="2029"/>
      <c r="U24" s="1089"/>
      <c r="V24" s="1222"/>
    </row>
    <row r="25" spans="1:22" ht="43.5" thickBot="1">
      <c r="A25" s="1295"/>
      <c r="B25" s="1089"/>
      <c r="C25" s="1089"/>
      <c r="D25" s="1089"/>
      <c r="E25" s="1089"/>
      <c r="F25" s="1089"/>
      <c r="G25" s="585" t="s">
        <v>380</v>
      </c>
      <c r="H25" s="524">
        <v>1</v>
      </c>
      <c r="I25" s="457">
        <v>1</v>
      </c>
      <c r="J25" s="457">
        <v>1</v>
      </c>
      <c r="K25" s="457"/>
      <c r="L25" s="311" t="s">
        <v>381</v>
      </c>
      <c r="M25" s="317"/>
      <c r="N25" s="317"/>
      <c r="O25" s="457">
        <v>1</v>
      </c>
      <c r="P25" s="313">
        <f t="shared" si="2"/>
        <v>-2</v>
      </c>
      <c r="Q25" s="338">
        <f t="shared" si="0"/>
        <v>1</v>
      </c>
      <c r="R25" s="438" t="str">
        <f t="shared" si="1"/>
        <v>P</v>
      </c>
      <c r="S25" s="683"/>
      <c r="T25" s="2029"/>
      <c r="U25" s="1089"/>
      <c r="V25" s="1222"/>
    </row>
    <row r="26" spans="1:22" ht="57.75" thickBot="1">
      <c r="A26" s="1295"/>
      <c r="B26" s="1089"/>
      <c r="C26" s="1089"/>
      <c r="D26" s="1089"/>
      <c r="E26" s="1089"/>
      <c r="F26" s="1089"/>
      <c r="G26" s="581" t="s">
        <v>382</v>
      </c>
      <c r="H26" s="457">
        <v>1</v>
      </c>
      <c r="I26" s="457">
        <v>1</v>
      </c>
      <c r="J26" s="457">
        <v>1</v>
      </c>
      <c r="K26" s="457"/>
      <c r="L26" s="311" t="s">
        <v>383</v>
      </c>
      <c r="M26" s="587"/>
      <c r="N26" s="587"/>
      <c r="O26" s="457">
        <v>1</v>
      </c>
      <c r="P26" s="313">
        <f t="shared" si="2"/>
        <v>-2</v>
      </c>
      <c r="Q26" s="338">
        <f t="shared" si="0"/>
        <v>1</v>
      </c>
      <c r="R26" s="438" t="str">
        <f t="shared" si="1"/>
        <v>P</v>
      </c>
      <c r="S26" s="684"/>
      <c r="T26" s="2029"/>
      <c r="U26" s="1089"/>
      <c r="V26" s="1222"/>
    </row>
    <row r="27" spans="1:22" ht="43.5" thickBot="1">
      <c r="A27" s="1295"/>
      <c r="B27" s="1089"/>
      <c r="C27" s="1089"/>
      <c r="D27" s="1089"/>
      <c r="E27" s="1089"/>
      <c r="F27" s="1089" t="s">
        <v>1066</v>
      </c>
      <c r="G27" s="581" t="s">
        <v>399</v>
      </c>
      <c r="H27" s="332">
        <v>3</v>
      </c>
      <c r="I27" s="335">
        <v>3</v>
      </c>
      <c r="J27" s="332">
        <v>3</v>
      </c>
      <c r="K27" s="332"/>
      <c r="L27" s="311" t="s">
        <v>384</v>
      </c>
      <c r="M27" s="317"/>
      <c r="N27" s="317"/>
      <c r="O27" s="313">
        <v>3</v>
      </c>
      <c r="P27" s="313">
        <f t="shared" si="2"/>
        <v>-6</v>
      </c>
      <c r="Q27" s="338">
        <f t="shared" si="0"/>
        <v>1</v>
      </c>
      <c r="R27" s="438" t="str">
        <f t="shared" si="1"/>
        <v>P</v>
      </c>
      <c r="S27" s="683"/>
      <c r="T27" s="2029" t="s">
        <v>385</v>
      </c>
      <c r="U27" s="1089"/>
      <c r="V27" s="1222" t="s">
        <v>386</v>
      </c>
    </row>
    <row r="28" spans="1:22" ht="57.75" thickBot="1">
      <c r="A28" s="1295"/>
      <c r="B28" s="1089"/>
      <c r="C28" s="1089"/>
      <c r="D28" s="1089"/>
      <c r="E28" s="1089"/>
      <c r="F28" s="1089"/>
      <c r="G28" s="581" t="s">
        <v>397</v>
      </c>
      <c r="H28" s="457">
        <v>1</v>
      </c>
      <c r="I28" s="457">
        <v>1</v>
      </c>
      <c r="J28" s="457">
        <v>1</v>
      </c>
      <c r="K28" s="457"/>
      <c r="L28" s="311" t="s">
        <v>387</v>
      </c>
      <c r="M28" s="317"/>
      <c r="N28" s="317"/>
      <c r="O28" s="457">
        <v>1</v>
      </c>
      <c r="P28" s="584">
        <f t="shared" si="2"/>
        <v>-2</v>
      </c>
      <c r="Q28" s="338">
        <f t="shared" si="0"/>
        <v>1</v>
      </c>
      <c r="R28" s="438" t="str">
        <f t="shared" si="1"/>
        <v>P</v>
      </c>
      <c r="S28" s="683"/>
      <c r="T28" s="2029"/>
      <c r="U28" s="1089"/>
      <c r="V28" s="1222"/>
    </row>
    <row r="29" spans="1:22" ht="42.75">
      <c r="A29" s="1295"/>
      <c r="B29" s="1089"/>
      <c r="C29" s="1089"/>
      <c r="D29" s="1089"/>
      <c r="E29" s="1089"/>
      <c r="F29" s="1089"/>
      <c r="G29" s="581" t="s">
        <v>398</v>
      </c>
      <c r="H29" s="457">
        <v>1</v>
      </c>
      <c r="I29" s="457">
        <v>1</v>
      </c>
      <c r="J29" s="457">
        <v>1</v>
      </c>
      <c r="K29" s="457"/>
      <c r="L29" s="311" t="s">
        <v>388</v>
      </c>
      <c r="M29" s="317"/>
      <c r="N29" s="317"/>
      <c r="O29" s="457">
        <v>1</v>
      </c>
      <c r="P29" s="313">
        <f t="shared" si="2"/>
        <v>-2</v>
      </c>
      <c r="Q29" s="338">
        <f t="shared" si="0"/>
        <v>1</v>
      </c>
      <c r="R29" s="438" t="str">
        <f t="shared" si="1"/>
        <v>P</v>
      </c>
      <c r="S29" s="683"/>
      <c r="T29" s="2029"/>
      <c r="U29" s="1089"/>
      <c r="V29" s="1222"/>
    </row>
    <row r="31" spans="1:22" ht="16.5">
      <c r="A31" s="51" t="s">
        <v>24</v>
      </c>
      <c r="B31" s="51"/>
      <c r="C31" s="51"/>
      <c r="D31" s="51"/>
      <c r="E31" s="37"/>
      <c r="F31" s="37"/>
      <c r="G31" s="37"/>
      <c r="H31" s="37"/>
      <c r="I31" s="37"/>
      <c r="J31" s="37"/>
      <c r="K31" s="37"/>
      <c r="L31" s="37"/>
      <c r="M31" s="37"/>
      <c r="N31" s="37"/>
      <c r="O31" s="37"/>
      <c r="P31" s="37"/>
      <c r="Q31" s="37"/>
      <c r="R31" s="37"/>
      <c r="S31" s="37"/>
      <c r="T31" s="37"/>
    </row>
    <row r="32" spans="1:22" ht="15.75">
      <c r="A32" s="2034"/>
      <c r="B32" s="2034"/>
      <c r="C32" s="2034"/>
      <c r="D32" s="2034"/>
      <c r="E32" s="2034"/>
      <c r="F32" s="2034"/>
      <c r="G32" s="2034"/>
      <c r="H32" s="2034"/>
      <c r="I32" s="2034"/>
      <c r="J32" s="2034"/>
      <c r="K32" s="2034"/>
      <c r="L32" s="2034"/>
      <c r="M32" s="2034"/>
      <c r="N32" s="2034"/>
      <c r="O32" s="2034"/>
      <c r="P32" s="2034"/>
      <c r="Q32" s="2034"/>
      <c r="R32" s="2034"/>
      <c r="S32" s="2034"/>
      <c r="T32" s="2034"/>
      <c r="U32" s="2034"/>
      <c r="V32" s="2034"/>
    </row>
    <row r="33" spans="1:22" ht="15.75">
      <c r="A33" s="2034"/>
      <c r="B33" s="2034"/>
      <c r="C33" s="2034"/>
      <c r="D33" s="2034"/>
      <c r="E33" s="2034"/>
      <c r="F33" s="2034"/>
      <c r="G33" s="2034"/>
      <c r="H33" s="2034"/>
      <c r="I33" s="2034"/>
      <c r="J33" s="2034"/>
      <c r="K33" s="2034"/>
      <c r="L33" s="2034"/>
      <c r="M33" s="2034"/>
      <c r="N33" s="2034"/>
      <c r="O33" s="2034"/>
      <c r="P33" s="2034"/>
      <c r="Q33" s="2034"/>
      <c r="R33" s="2034"/>
      <c r="S33" s="2034"/>
      <c r="T33" s="2034"/>
      <c r="U33" s="2034"/>
      <c r="V33" s="2034"/>
    </row>
    <row r="34" spans="1:22" ht="15.75">
      <c r="A34" s="2034"/>
      <c r="B34" s="2034"/>
      <c r="C34" s="2034"/>
      <c r="D34" s="2034"/>
      <c r="E34" s="2034"/>
      <c r="F34" s="2034"/>
      <c r="G34" s="2034"/>
      <c r="H34" s="2034"/>
      <c r="I34" s="2034"/>
      <c r="J34" s="2034"/>
      <c r="K34" s="2034"/>
      <c r="L34" s="2034"/>
      <c r="M34" s="2034"/>
      <c r="N34" s="2034"/>
      <c r="O34" s="2034"/>
      <c r="P34" s="2034"/>
      <c r="Q34" s="2034"/>
      <c r="R34" s="2034"/>
      <c r="S34" s="2034"/>
      <c r="T34" s="2034"/>
      <c r="U34" s="2034"/>
      <c r="V34" s="2034"/>
    </row>
    <row r="35" spans="1:22" ht="15.75">
      <c r="A35" s="2034"/>
      <c r="B35" s="2034"/>
      <c r="C35" s="2034"/>
      <c r="D35" s="2034"/>
      <c r="E35" s="2034"/>
      <c r="F35" s="2034"/>
      <c r="G35" s="2034"/>
      <c r="H35" s="2034"/>
      <c r="I35" s="2034"/>
      <c r="J35" s="2034"/>
      <c r="K35" s="2034"/>
      <c r="L35" s="2034"/>
      <c r="M35" s="2034"/>
      <c r="N35" s="2034"/>
      <c r="O35" s="2034"/>
      <c r="P35" s="2034"/>
      <c r="Q35" s="2034"/>
      <c r="R35" s="2034"/>
      <c r="S35" s="2034"/>
      <c r="T35" s="2034"/>
      <c r="U35" s="2034"/>
      <c r="V35" s="2034"/>
    </row>
    <row r="36" spans="1:22" ht="15.75">
      <c r="A36" s="2034"/>
      <c r="B36" s="2034"/>
      <c r="C36" s="2034"/>
      <c r="D36" s="2034"/>
      <c r="E36" s="2034"/>
      <c r="F36" s="2034"/>
      <c r="G36" s="2034"/>
      <c r="H36" s="2034"/>
      <c r="I36" s="2034"/>
      <c r="J36" s="2034"/>
      <c r="K36" s="2034"/>
      <c r="L36" s="2034"/>
      <c r="M36" s="2034"/>
      <c r="N36" s="2034"/>
      <c r="O36" s="2034"/>
      <c r="P36" s="2034"/>
      <c r="Q36" s="2034"/>
      <c r="R36" s="2034"/>
      <c r="S36" s="2034"/>
      <c r="T36" s="2034"/>
      <c r="U36" s="2034"/>
      <c r="V36" s="2034"/>
    </row>
    <row r="37" spans="1:22" ht="15.75">
      <c r="A37" s="2034"/>
      <c r="B37" s="2034"/>
      <c r="C37" s="2034"/>
      <c r="D37" s="2034"/>
      <c r="E37" s="2034"/>
      <c r="F37" s="2034"/>
      <c r="G37" s="2034"/>
      <c r="H37" s="2034"/>
      <c r="I37" s="2034"/>
      <c r="J37" s="2034"/>
      <c r="K37" s="2034"/>
      <c r="L37" s="2034"/>
      <c r="M37" s="2034"/>
      <c r="N37" s="2034"/>
      <c r="O37" s="2034"/>
      <c r="P37" s="2034"/>
      <c r="Q37" s="2034"/>
      <c r="R37" s="2034"/>
      <c r="S37" s="2034"/>
      <c r="T37" s="2034"/>
      <c r="U37" s="2034"/>
      <c r="V37" s="2034"/>
    </row>
  </sheetData>
  <mergeCells count="49">
    <mergeCell ref="A34:V34"/>
    <mergeCell ref="A35:V35"/>
    <mergeCell ref="A36:V36"/>
    <mergeCell ref="A37:V37"/>
    <mergeCell ref="A3:E5"/>
    <mergeCell ref="F3:U3"/>
    <mergeCell ref="F4:U5"/>
    <mergeCell ref="A32:V32"/>
    <mergeCell ref="A33:V33"/>
    <mergeCell ref="A7:E7"/>
    <mergeCell ref="F7:M7"/>
    <mergeCell ref="A8:E8"/>
    <mergeCell ref="F8:M8"/>
    <mergeCell ref="A9:E9"/>
    <mergeCell ref="F9:M9"/>
    <mergeCell ref="S15:S16"/>
    <mergeCell ref="T15:T16"/>
    <mergeCell ref="A10:E10"/>
    <mergeCell ref="F10:M10"/>
    <mergeCell ref="A14:L14"/>
    <mergeCell ref="A15:A16"/>
    <mergeCell ref="F15:F16"/>
    <mergeCell ref="G15:G16"/>
    <mergeCell ref="H15:K15"/>
    <mergeCell ref="L15:L16"/>
    <mergeCell ref="F11:M11"/>
    <mergeCell ref="A12:V12"/>
    <mergeCell ref="M14:V14"/>
    <mergeCell ref="F18:F26"/>
    <mergeCell ref="F27:F29"/>
    <mergeCell ref="D15:E16"/>
    <mergeCell ref="B15:C16"/>
    <mergeCell ref="V27:V29"/>
    <mergeCell ref="V15:V16"/>
    <mergeCell ref="T18:T21"/>
    <mergeCell ref="U18:U29"/>
    <mergeCell ref="V18:V21"/>
    <mergeCell ref="T22:T26"/>
    <mergeCell ref="V22:V26"/>
    <mergeCell ref="T27:T29"/>
    <mergeCell ref="M15:M16"/>
    <mergeCell ref="N15:N16"/>
    <mergeCell ref="O15:O16"/>
    <mergeCell ref="P15:R15"/>
    <mergeCell ref="D17:E17"/>
    <mergeCell ref="B18:C29"/>
    <mergeCell ref="B17:C17"/>
    <mergeCell ref="D18:E29"/>
    <mergeCell ref="A18:A29"/>
  </mergeCells>
  <conditionalFormatting sqref="R18:R29">
    <cfRule type="containsText" dxfId="36" priority="422" stopIfTrue="1" operator="containsText" text="P">
      <formula>NOT(ISERROR(SEARCH("P",R18)))</formula>
    </cfRule>
    <cfRule type="containsText" dxfId="35" priority="423" stopIfTrue="1" operator="containsText" text="R">
      <formula>NOT(ISERROR(SEARCH("R",R18)))</formula>
    </cfRule>
    <cfRule type="containsText" dxfId="34" priority="424" operator="containsText" text="T">
      <formula>NOT(ISERROR(SEARCH("T",R18)))</formula>
    </cfRule>
    <cfRule type="iconSet" priority="425">
      <iconSet iconSet="3Symbols2">
        <cfvo type="percent" val="0"/>
        <cfvo type="percent" val="0.74"/>
        <cfvo type="percent" val="0.85"/>
      </iconSet>
    </cfRule>
  </conditionalFormatting>
  <pageMargins left="0.7" right="0.7" top="0.75" bottom="0.75" header="0.3" footer="0.3"/>
  <pageSetup scale="55"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T47"/>
  <sheetViews>
    <sheetView topLeftCell="A12" zoomScale="64" zoomScaleNormal="64" workbookViewId="0">
      <selection activeCell="E32" sqref="E32"/>
    </sheetView>
  </sheetViews>
  <sheetFormatPr baseColWidth="10" defaultColWidth="11.42578125" defaultRowHeight="15"/>
  <cols>
    <col min="1" max="1" width="6.85546875" customWidth="1"/>
    <col min="2" max="2" width="14.140625" customWidth="1"/>
    <col min="3" max="3" width="17" customWidth="1"/>
    <col min="4" max="4" width="41.85546875" customWidth="1"/>
    <col min="5" max="5" width="54.42578125" customWidth="1"/>
    <col min="6" max="6" width="6" customWidth="1"/>
    <col min="7" max="7" width="4.5703125" customWidth="1"/>
    <col min="8" max="8" width="4.7109375" customWidth="1"/>
    <col min="9" max="9" width="5.140625" customWidth="1"/>
    <col min="10" max="10" width="31.85546875" customWidth="1"/>
    <col min="11" max="11" width="16.42578125" customWidth="1"/>
    <col min="12" max="12" width="21.140625" customWidth="1"/>
    <col min="13" max="13" width="14.42578125" customWidth="1"/>
    <col min="14" max="14" width="12.140625" customWidth="1"/>
    <col min="15" max="15" width="11.42578125" customWidth="1"/>
    <col min="17" max="17" width="31.85546875" customWidth="1"/>
    <col min="18" max="18" width="34.28515625" customWidth="1"/>
    <col min="19" max="19" width="29" customWidth="1"/>
    <col min="20" max="20" width="41.42578125" customWidth="1"/>
  </cols>
  <sheetData>
    <row r="1" spans="1:20" ht="16.5" thickBot="1">
      <c r="A1" s="1143"/>
      <c r="B1" s="1144"/>
      <c r="C1" s="1144"/>
      <c r="D1" s="1144"/>
      <c r="E1" s="1145"/>
      <c r="F1" s="2068" t="s">
        <v>18</v>
      </c>
      <c r="G1" s="2069"/>
      <c r="H1" s="2069"/>
      <c r="I1" s="2069"/>
      <c r="J1" s="2069"/>
      <c r="K1" s="2069"/>
      <c r="L1" s="2069"/>
      <c r="M1" s="2070"/>
      <c r="N1" s="1155" t="s">
        <v>485</v>
      </c>
      <c r="O1" s="1156"/>
      <c r="P1" s="1156"/>
      <c r="Q1" s="1156"/>
      <c r="R1" s="1156"/>
      <c r="S1" s="1156"/>
      <c r="T1" s="1429"/>
    </row>
    <row r="2" spans="1:20" ht="16.5" thickBot="1">
      <c r="A2" s="1146"/>
      <c r="B2" s="1147"/>
      <c r="C2" s="1147"/>
      <c r="D2" s="1147"/>
      <c r="E2" s="1148"/>
      <c r="F2" s="2071" t="s">
        <v>17</v>
      </c>
      <c r="G2" s="2072"/>
      <c r="H2" s="2072"/>
      <c r="I2" s="2072"/>
      <c r="J2" s="2072"/>
      <c r="K2" s="2072"/>
      <c r="L2" s="2072"/>
      <c r="M2" s="2073"/>
      <c r="N2" s="1163" t="s">
        <v>357</v>
      </c>
      <c r="O2" s="1164"/>
      <c r="P2" s="1164"/>
      <c r="Q2" s="1164"/>
      <c r="R2" s="1164"/>
      <c r="S2" s="1164"/>
      <c r="T2" s="1436"/>
    </row>
    <row r="3" spans="1:20" ht="16.5" thickBot="1">
      <c r="A3" s="1149"/>
      <c r="B3" s="1150"/>
      <c r="C3" s="1150"/>
      <c r="D3" s="1150"/>
      <c r="E3" s="1151"/>
      <c r="F3" s="1433"/>
      <c r="G3" s="1434"/>
      <c r="H3" s="1434"/>
      <c r="I3" s="1434"/>
      <c r="J3" s="1434"/>
      <c r="K3" s="1434"/>
      <c r="L3" s="1434"/>
      <c r="M3" s="1435"/>
      <c r="N3" s="1165" t="s">
        <v>8</v>
      </c>
      <c r="O3" s="1166"/>
      <c r="P3" s="1166"/>
      <c r="Q3" s="1166"/>
      <c r="R3" s="1166"/>
      <c r="S3" s="1166"/>
      <c r="T3" s="1437"/>
    </row>
    <row r="4" spans="1:20">
      <c r="A4" s="121"/>
      <c r="B4" s="121"/>
      <c r="C4" s="121"/>
      <c r="D4" s="121"/>
      <c r="E4" s="121"/>
      <c r="F4" s="121"/>
      <c r="G4" s="121"/>
      <c r="H4" s="121"/>
      <c r="I4" s="121"/>
      <c r="J4" s="122"/>
      <c r="K4" s="122"/>
      <c r="L4" s="123"/>
      <c r="M4" s="123"/>
      <c r="N4" s="123"/>
      <c r="O4" s="123"/>
      <c r="P4" s="123"/>
      <c r="Q4" s="123"/>
      <c r="R4" s="123"/>
      <c r="S4" s="123"/>
      <c r="T4" s="123"/>
    </row>
    <row r="5" spans="1:20">
      <c r="A5" s="1171" t="s">
        <v>420</v>
      </c>
      <c r="B5" s="1171"/>
      <c r="C5" s="1171"/>
      <c r="D5" s="1171"/>
      <c r="E5" s="1171"/>
      <c r="F5" s="1016" t="s">
        <v>421</v>
      </c>
      <c r="G5" s="1017"/>
      <c r="H5" s="1017"/>
      <c r="I5" s="1017"/>
      <c r="J5" s="1017"/>
      <c r="K5" s="1017"/>
      <c r="L5" s="1017"/>
      <c r="M5" s="1018"/>
      <c r="N5" s="123"/>
      <c r="O5" s="123"/>
      <c r="P5" s="123"/>
      <c r="Q5" s="123"/>
      <c r="R5" s="123"/>
      <c r="S5" s="123"/>
      <c r="T5" s="123"/>
    </row>
    <row r="6" spans="1:20">
      <c r="A6" s="1171" t="s">
        <v>25</v>
      </c>
      <c r="B6" s="1171"/>
      <c r="C6" s="1171"/>
      <c r="D6" s="1171"/>
      <c r="E6" s="1171"/>
      <c r="F6" s="1016">
        <v>2025</v>
      </c>
      <c r="G6" s="1017"/>
      <c r="H6" s="1017"/>
      <c r="I6" s="1017"/>
      <c r="J6" s="1017"/>
      <c r="K6" s="1017"/>
      <c r="L6" s="1017"/>
      <c r="M6" s="1018"/>
      <c r="N6" s="123"/>
      <c r="O6" s="123"/>
      <c r="P6" s="123"/>
      <c r="Q6" s="123"/>
      <c r="R6" s="123"/>
      <c r="S6" s="123"/>
      <c r="T6" s="123"/>
    </row>
    <row r="7" spans="1:20">
      <c r="A7" s="1171" t="s">
        <v>6</v>
      </c>
      <c r="B7" s="1171"/>
      <c r="C7" s="1171"/>
      <c r="D7" s="1171"/>
      <c r="E7" s="1171"/>
      <c r="F7" s="1016" t="s">
        <v>712</v>
      </c>
      <c r="G7" s="1017"/>
      <c r="H7" s="1017"/>
      <c r="I7" s="1017"/>
      <c r="J7" s="1017"/>
      <c r="K7" s="1017"/>
      <c r="L7" s="1017"/>
      <c r="M7" s="1018"/>
      <c r="N7" s="123"/>
      <c r="O7" s="123"/>
      <c r="P7" s="123"/>
      <c r="Q7" s="123"/>
      <c r="R7" s="123"/>
      <c r="S7" s="123"/>
      <c r="T7" s="123"/>
    </row>
    <row r="8" spans="1:20">
      <c r="A8" s="1171" t="s">
        <v>7</v>
      </c>
      <c r="B8" s="1171"/>
      <c r="C8" s="1171"/>
      <c r="D8" s="1171"/>
      <c r="E8" s="1171"/>
      <c r="F8" s="1016" t="s">
        <v>1228</v>
      </c>
      <c r="G8" s="1017"/>
      <c r="H8" s="1017"/>
      <c r="I8" s="1017"/>
      <c r="J8" s="1017"/>
      <c r="K8" s="1017"/>
      <c r="L8" s="1017"/>
      <c r="M8" s="1018"/>
      <c r="N8" s="123"/>
      <c r="O8" s="123"/>
      <c r="P8" s="123"/>
      <c r="Q8" s="123"/>
      <c r="R8" s="123"/>
      <c r="S8" s="123"/>
      <c r="T8" s="123"/>
    </row>
    <row r="9" spans="1:20" ht="15.75" thickBot="1">
      <c r="A9" s="124"/>
      <c r="B9" s="124"/>
      <c r="C9" s="124"/>
      <c r="D9" s="124"/>
      <c r="E9" s="124"/>
      <c r="F9" s="124"/>
      <c r="G9" s="124"/>
      <c r="H9" s="124"/>
      <c r="I9" s="124"/>
      <c r="J9" s="122"/>
      <c r="K9" s="122"/>
      <c r="L9" s="122"/>
      <c r="M9" s="122"/>
      <c r="N9" s="123"/>
      <c r="O9" s="123"/>
      <c r="P9" s="123"/>
      <c r="Q9" s="123"/>
      <c r="R9" s="123"/>
      <c r="S9" s="123"/>
      <c r="T9" s="123"/>
    </row>
    <row r="10" spans="1:20" ht="32.25" thickBot="1">
      <c r="A10" s="1172" t="s">
        <v>9</v>
      </c>
      <c r="B10" s="1173"/>
      <c r="C10" s="1173"/>
      <c r="D10" s="1173"/>
      <c r="E10" s="1173"/>
      <c r="F10" s="1173"/>
      <c r="G10" s="1173"/>
      <c r="H10" s="1173"/>
      <c r="I10" s="1173"/>
      <c r="J10" s="1173"/>
      <c r="K10" s="1173"/>
      <c r="L10" s="1173"/>
      <c r="M10" s="1173"/>
      <c r="N10" s="1173"/>
      <c r="O10" s="1173"/>
      <c r="P10" s="1173"/>
      <c r="Q10" s="1173"/>
      <c r="R10" s="1173"/>
      <c r="S10" s="1173"/>
      <c r="T10" s="1174"/>
    </row>
    <row r="11" spans="1:20" ht="16.5" thickBot="1">
      <c r="A11" s="125"/>
      <c r="B11" s="126"/>
      <c r="C11" s="126"/>
      <c r="D11" s="126"/>
      <c r="E11" s="126"/>
      <c r="F11" s="126"/>
      <c r="G11" s="126"/>
      <c r="H11" s="126"/>
      <c r="I11" s="126"/>
      <c r="J11" s="126"/>
      <c r="K11" s="126"/>
      <c r="L11" s="126"/>
      <c r="M11" s="126"/>
      <c r="N11" s="126"/>
      <c r="O11" s="126"/>
      <c r="P11" s="126"/>
      <c r="Q11" s="126"/>
      <c r="R11" s="126"/>
      <c r="S11" s="126"/>
      <c r="T11" s="127"/>
    </row>
    <row r="12" spans="1:20" ht="27" thickBot="1">
      <c r="A12" s="1175" t="s">
        <v>16</v>
      </c>
      <c r="B12" s="1176"/>
      <c r="C12" s="1176"/>
      <c r="D12" s="1176"/>
      <c r="E12" s="1176"/>
      <c r="F12" s="1176"/>
      <c r="G12" s="1176"/>
      <c r="H12" s="1176"/>
      <c r="I12" s="1176"/>
      <c r="J12" s="1176"/>
      <c r="K12" s="1176"/>
      <c r="L12" s="1177"/>
      <c r="M12" s="1178" t="s">
        <v>1</v>
      </c>
      <c r="N12" s="1178"/>
      <c r="O12" s="1178"/>
      <c r="P12" s="1178"/>
      <c r="Q12" s="1178"/>
      <c r="R12" s="1178"/>
      <c r="S12" s="1178"/>
      <c r="T12" s="1179"/>
    </row>
    <row r="13" spans="1:20" ht="26.25" customHeight="1" thickBot="1">
      <c r="A13" s="1167" t="s">
        <v>27</v>
      </c>
      <c r="B13" s="2024" t="s">
        <v>396</v>
      </c>
      <c r="C13" s="2025" t="s">
        <v>395</v>
      </c>
      <c r="D13" s="1167" t="s">
        <v>26</v>
      </c>
      <c r="E13" s="1169" t="s">
        <v>19</v>
      </c>
      <c r="F13" s="1184" t="s">
        <v>11</v>
      </c>
      <c r="G13" s="1185"/>
      <c r="H13" s="1185"/>
      <c r="I13" s="1186"/>
      <c r="J13" s="1187" t="s">
        <v>20</v>
      </c>
      <c r="K13" s="1187" t="s">
        <v>21</v>
      </c>
      <c r="L13" s="1187" t="s">
        <v>2</v>
      </c>
      <c r="M13" s="1191" t="s">
        <v>22</v>
      </c>
      <c r="N13" s="1193" t="s">
        <v>3</v>
      </c>
      <c r="O13" s="1194"/>
      <c r="P13" s="1195"/>
      <c r="Q13" s="1204" t="s">
        <v>4</v>
      </c>
      <c r="R13" s="1180" t="s">
        <v>5</v>
      </c>
      <c r="S13" s="128" t="s">
        <v>29</v>
      </c>
      <c r="T13" s="1182" t="s">
        <v>0</v>
      </c>
    </row>
    <row r="14" spans="1:20" ht="30.75" customHeight="1" thickBot="1">
      <c r="A14" s="1168"/>
      <c r="B14" s="2026"/>
      <c r="C14" s="2027"/>
      <c r="D14" s="1168"/>
      <c r="E14" s="1170"/>
      <c r="F14" s="129" t="s">
        <v>12</v>
      </c>
      <c r="G14" s="129" t="s">
        <v>13</v>
      </c>
      <c r="H14" s="129" t="s">
        <v>14</v>
      </c>
      <c r="I14" s="129" t="s">
        <v>15</v>
      </c>
      <c r="J14" s="1188"/>
      <c r="K14" s="1188"/>
      <c r="L14" s="1188"/>
      <c r="M14" s="1192"/>
      <c r="N14" s="130" t="s">
        <v>30</v>
      </c>
      <c r="O14" s="131" t="s">
        <v>28</v>
      </c>
      <c r="P14" s="132" t="s">
        <v>31</v>
      </c>
      <c r="Q14" s="1205"/>
      <c r="R14" s="1181"/>
      <c r="S14" s="133"/>
      <c r="T14" s="1183"/>
    </row>
    <row r="15" spans="1:20" ht="16.5" customHeight="1" thickBot="1">
      <c r="A15" s="121"/>
      <c r="B15" s="121"/>
      <c r="C15" s="121"/>
      <c r="D15" s="121"/>
      <c r="E15" s="121"/>
      <c r="F15" s="121"/>
      <c r="G15" s="121"/>
      <c r="H15" s="121"/>
      <c r="I15" s="121"/>
      <c r="J15" s="121"/>
      <c r="K15" s="121"/>
      <c r="L15" s="148"/>
      <c r="M15" s="121"/>
      <c r="O15" s="749"/>
      <c r="Q15" s="121"/>
      <c r="R15" s="121"/>
      <c r="S15" s="121"/>
      <c r="T15" s="121"/>
    </row>
    <row r="16" spans="1:20" ht="45" customHeight="1">
      <c r="A16" s="1300">
        <v>1</v>
      </c>
      <c r="B16" s="2051" t="s">
        <v>476</v>
      </c>
      <c r="C16" s="2051" t="s">
        <v>340</v>
      </c>
      <c r="D16" s="2085" t="s">
        <v>422</v>
      </c>
      <c r="E16" s="739" t="s">
        <v>423</v>
      </c>
      <c r="F16" s="2063">
        <v>3</v>
      </c>
      <c r="G16" s="2063">
        <v>3</v>
      </c>
      <c r="H16" s="2063">
        <v>3</v>
      </c>
      <c r="I16" s="2063"/>
      <c r="J16" s="2064" t="s">
        <v>424</v>
      </c>
      <c r="K16" s="2065">
        <v>0</v>
      </c>
      <c r="L16" s="2065">
        <v>0</v>
      </c>
      <c r="M16" s="2077">
        <v>12</v>
      </c>
      <c r="N16" s="2080">
        <f>IF(M16&lt;1,M16-AVERAGE(F16:I16),M16-(SUM(F16:I16)))</f>
        <v>3</v>
      </c>
      <c r="O16" s="2081">
        <f>IF(M16&lt;1,(AVERAGE(F16:I16)/M16),SUM(F16:I16)/M16)</f>
        <v>0.75</v>
      </c>
      <c r="P16" s="1908" t="str">
        <f t="shared" ref="P16" si="0">IF(O16&lt;=V$17,"T",IF(O16&lt;$Y$17,"R",IF(O16&gt;=$Y$17,"P")))</f>
        <v>P</v>
      </c>
      <c r="Q16" s="2082">
        <v>0.25</v>
      </c>
      <c r="R16" s="2066" t="s">
        <v>425</v>
      </c>
      <c r="S16" s="2066" t="s">
        <v>426</v>
      </c>
      <c r="T16" s="2074" t="s">
        <v>427</v>
      </c>
    </row>
    <row r="17" spans="1:20" ht="48" customHeight="1">
      <c r="A17" s="1300"/>
      <c r="B17" s="2051"/>
      <c r="C17" s="2051"/>
      <c r="D17" s="2053"/>
      <c r="E17" s="741" t="s">
        <v>428</v>
      </c>
      <c r="F17" s="2055"/>
      <c r="G17" s="2055"/>
      <c r="H17" s="2055"/>
      <c r="I17" s="2055"/>
      <c r="J17" s="2057"/>
      <c r="K17" s="2059"/>
      <c r="L17" s="2059"/>
      <c r="M17" s="2078"/>
      <c r="N17" s="2041"/>
      <c r="O17" s="2043"/>
      <c r="P17" s="1909"/>
      <c r="Q17" s="2083"/>
      <c r="R17" s="2067"/>
      <c r="S17" s="2067"/>
      <c r="T17" s="2075"/>
    </row>
    <row r="18" spans="1:20" ht="31.5" customHeight="1">
      <c r="A18" s="1300"/>
      <c r="B18" s="2051"/>
      <c r="C18" s="2051"/>
      <c r="D18" s="2053"/>
      <c r="E18" s="741" t="s">
        <v>429</v>
      </c>
      <c r="F18" s="2055"/>
      <c r="G18" s="2055"/>
      <c r="H18" s="2055"/>
      <c r="I18" s="2055"/>
      <c r="J18" s="2057"/>
      <c r="K18" s="2059"/>
      <c r="L18" s="2059"/>
      <c r="M18" s="2078"/>
      <c r="N18" s="2041"/>
      <c r="O18" s="2043"/>
      <c r="P18" s="1909"/>
      <c r="Q18" s="2083"/>
      <c r="R18" s="2067"/>
      <c r="S18" s="2067"/>
      <c r="T18" s="2075"/>
    </row>
    <row r="19" spans="1:20" ht="32.25" customHeight="1">
      <c r="A19" s="1300"/>
      <c r="B19" s="2051"/>
      <c r="C19" s="2051"/>
      <c r="D19" s="2053"/>
      <c r="E19" s="741" t="s">
        <v>430</v>
      </c>
      <c r="F19" s="2055"/>
      <c r="G19" s="2055"/>
      <c r="H19" s="2055"/>
      <c r="I19" s="2055"/>
      <c r="J19" s="2057"/>
      <c r="K19" s="2059"/>
      <c r="L19" s="2059"/>
      <c r="M19" s="2078"/>
      <c r="N19" s="2041"/>
      <c r="O19" s="2043"/>
      <c r="P19" s="1909"/>
      <c r="Q19" s="2083"/>
      <c r="R19" s="2067"/>
      <c r="S19" s="2067"/>
      <c r="T19" s="2075"/>
    </row>
    <row r="20" spans="1:20" ht="32.25" customHeight="1">
      <c r="A20" s="1300"/>
      <c r="B20" s="2051"/>
      <c r="C20" s="2051"/>
      <c r="D20" s="2053"/>
      <c r="E20" s="741" t="s">
        <v>431</v>
      </c>
      <c r="F20" s="2055"/>
      <c r="G20" s="2055"/>
      <c r="H20" s="2055"/>
      <c r="I20" s="2055"/>
      <c r="J20" s="2057"/>
      <c r="K20" s="2059"/>
      <c r="L20" s="2059"/>
      <c r="M20" s="2078"/>
      <c r="N20" s="2041"/>
      <c r="O20" s="2043"/>
      <c r="P20" s="1909"/>
      <c r="Q20" s="2083"/>
      <c r="R20" s="2067"/>
      <c r="S20" s="2067"/>
      <c r="T20" s="2075"/>
    </row>
    <row r="21" spans="1:20" ht="59.25" customHeight="1">
      <c r="A21" s="1300"/>
      <c r="B21" s="2051"/>
      <c r="C21" s="2051"/>
      <c r="D21" s="2053"/>
      <c r="E21" s="741" t="s">
        <v>432</v>
      </c>
      <c r="F21" s="2055"/>
      <c r="G21" s="2055"/>
      <c r="H21" s="2055"/>
      <c r="I21" s="2055"/>
      <c r="J21" s="2057"/>
      <c r="K21" s="2059"/>
      <c r="L21" s="2059"/>
      <c r="M21" s="2078"/>
      <c r="N21" s="2041"/>
      <c r="O21" s="2043"/>
      <c r="P21" s="1909"/>
      <c r="Q21" s="2083"/>
      <c r="R21" s="2067"/>
      <c r="S21" s="2067"/>
      <c r="T21" s="2075"/>
    </row>
    <row r="22" spans="1:20" ht="35.25" customHeight="1">
      <c r="A22" s="1300"/>
      <c r="B22" s="2051"/>
      <c r="C22" s="2051"/>
      <c r="D22" s="2053"/>
      <c r="E22" s="741" t="s">
        <v>433</v>
      </c>
      <c r="F22" s="2055"/>
      <c r="G22" s="2055"/>
      <c r="H22" s="2055"/>
      <c r="I22" s="2055"/>
      <c r="J22" s="2057"/>
      <c r="K22" s="2059"/>
      <c r="L22" s="2059"/>
      <c r="M22" s="2078"/>
      <c r="N22" s="2041"/>
      <c r="O22" s="2043"/>
      <c r="P22" s="1909"/>
      <c r="Q22" s="2083"/>
      <c r="R22" s="2067"/>
      <c r="S22" s="2067"/>
      <c r="T22" s="2075"/>
    </row>
    <row r="23" spans="1:20" ht="25.5" customHeight="1">
      <c r="A23" s="1300"/>
      <c r="B23" s="2051"/>
      <c r="C23" s="2051"/>
      <c r="D23" s="2053"/>
      <c r="E23" s="741" t="s">
        <v>434</v>
      </c>
      <c r="F23" s="2055"/>
      <c r="G23" s="2055"/>
      <c r="H23" s="2055"/>
      <c r="I23" s="2055"/>
      <c r="J23" s="2057"/>
      <c r="K23" s="2059"/>
      <c r="L23" s="2059"/>
      <c r="M23" s="2079"/>
      <c r="N23" s="2041"/>
      <c r="O23" s="2043"/>
      <c r="P23" s="1909"/>
      <c r="Q23" s="2084"/>
      <c r="R23" s="2067"/>
      <c r="S23" s="2067"/>
      <c r="T23" s="2075"/>
    </row>
    <row r="24" spans="1:20" ht="24.75" customHeight="1">
      <c r="A24" s="1300"/>
      <c r="B24" s="2051"/>
      <c r="C24" s="2051"/>
      <c r="D24" s="2076" t="s">
        <v>435</v>
      </c>
      <c r="E24" s="741" t="s">
        <v>436</v>
      </c>
      <c r="F24" s="2055">
        <v>3</v>
      </c>
      <c r="G24" s="2055">
        <v>3</v>
      </c>
      <c r="H24" s="2055">
        <v>3</v>
      </c>
      <c r="I24" s="2055"/>
      <c r="J24" s="2057" t="s">
        <v>437</v>
      </c>
      <c r="K24" s="2059">
        <v>0</v>
      </c>
      <c r="L24" s="2059">
        <v>0</v>
      </c>
      <c r="M24" s="2077">
        <v>12</v>
      </c>
      <c r="N24" s="2041">
        <f>IF(M24&lt;1,M24-AVERAGE(F24:I24),M24-(SUM(F24:I24)))</f>
        <v>3</v>
      </c>
      <c r="O24" s="2043">
        <f>IF(M24&lt;1,(AVERAGE(F24:I24)/M24),SUM(F24:I24)/M24)</f>
        <v>0.75</v>
      </c>
      <c r="P24" s="1909" t="str">
        <f t="shared" ref="P24" si="1">IF(O24&lt;=V$17,"T",IF(O24&lt;$Y$17,"R",IF(O24&gt;=$Y$17,"P")))</f>
        <v>P</v>
      </c>
      <c r="Q24" s="2089">
        <v>0.25</v>
      </c>
      <c r="R24" s="2067" t="s">
        <v>438</v>
      </c>
      <c r="S24" s="2067" t="s">
        <v>439</v>
      </c>
      <c r="T24" s="2075" t="s">
        <v>440</v>
      </c>
    </row>
    <row r="25" spans="1:20" ht="62.25" customHeight="1">
      <c r="A25" s="1300"/>
      <c r="B25" s="2051"/>
      <c r="C25" s="2051"/>
      <c r="D25" s="2076"/>
      <c r="E25" s="741" t="s">
        <v>441</v>
      </c>
      <c r="F25" s="2055"/>
      <c r="G25" s="2055"/>
      <c r="H25" s="2055"/>
      <c r="I25" s="2055"/>
      <c r="J25" s="2057"/>
      <c r="K25" s="2059"/>
      <c r="L25" s="2059"/>
      <c r="M25" s="2078"/>
      <c r="N25" s="2041"/>
      <c r="O25" s="2043"/>
      <c r="P25" s="1909"/>
      <c r="Q25" s="2067"/>
      <c r="R25" s="2067"/>
      <c r="S25" s="2067"/>
      <c r="T25" s="2075"/>
    </row>
    <row r="26" spans="1:20" ht="36.75" customHeight="1">
      <c r="A26" s="1300"/>
      <c r="B26" s="2051"/>
      <c r="C26" s="2051"/>
      <c r="D26" s="2076"/>
      <c r="E26" s="741" t="s">
        <v>442</v>
      </c>
      <c r="F26" s="2055"/>
      <c r="G26" s="2055"/>
      <c r="H26" s="2055"/>
      <c r="I26" s="2055"/>
      <c r="J26" s="2057"/>
      <c r="K26" s="2059"/>
      <c r="L26" s="2059"/>
      <c r="M26" s="2078"/>
      <c r="N26" s="2041"/>
      <c r="O26" s="2043"/>
      <c r="P26" s="1909"/>
      <c r="Q26" s="2067"/>
      <c r="R26" s="2067"/>
      <c r="S26" s="2067"/>
      <c r="T26" s="2075"/>
    </row>
    <row r="27" spans="1:20" ht="48" customHeight="1">
      <c r="A27" s="1300"/>
      <c r="B27" s="2051"/>
      <c r="C27" s="2051"/>
      <c r="D27" s="2076"/>
      <c r="E27" s="741" t="s">
        <v>443</v>
      </c>
      <c r="F27" s="2055"/>
      <c r="G27" s="2055"/>
      <c r="H27" s="2055"/>
      <c r="I27" s="2055"/>
      <c r="J27" s="2057"/>
      <c r="K27" s="2059"/>
      <c r="L27" s="2059"/>
      <c r="M27" s="2078"/>
      <c r="N27" s="2041"/>
      <c r="O27" s="2043"/>
      <c r="P27" s="1909"/>
      <c r="Q27" s="2067"/>
      <c r="R27" s="2067"/>
      <c r="S27" s="2067"/>
      <c r="T27" s="2075"/>
    </row>
    <row r="28" spans="1:20" ht="49.5" customHeight="1">
      <c r="A28" s="1300"/>
      <c r="B28" s="2051"/>
      <c r="C28" s="2051"/>
      <c r="D28" s="2076"/>
      <c r="E28" s="741" t="s">
        <v>444</v>
      </c>
      <c r="F28" s="2055"/>
      <c r="G28" s="2055"/>
      <c r="H28" s="2055"/>
      <c r="I28" s="2055"/>
      <c r="J28" s="2057"/>
      <c r="K28" s="2059"/>
      <c r="L28" s="2059"/>
      <c r="M28" s="2078"/>
      <c r="N28" s="2041"/>
      <c r="O28" s="2043"/>
      <c r="P28" s="1909"/>
      <c r="Q28" s="2067"/>
      <c r="R28" s="2067"/>
      <c r="S28" s="2067"/>
      <c r="T28" s="2075"/>
    </row>
    <row r="29" spans="1:20" ht="51.75" customHeight="1">
      <c r="A29" s="1300"/>
      <c r="B29" s="2051"/>
      <c r="C29" s="2051"/>
      <c r="D29" s="2076"/>
      <c r="E29" s="741" t="s">
        <v>445</v>
      </c>
      <c r="F29" s="2055"/>
      <c r="G29" s="2055"/>
      <c r="H29" s="2055"/>
      <c r="I29" s="2055"/>
      <c r="J29" s="2057"/>
      <c r="K29" s="2059"/>
      <c r="L29" s="2059"/>
      <c r="M29" s="2079"/>
      <c r="N29" s="2041"/>
      <c r="O29" s="2043"/>
      <c r="P29" s="1909"/>
      <c r="Q29" s="2067"/>
      <c r="R29" s="2067"/>
      <c r="S29" s="2067"/>
      <c r="T29" s="2075"/>
    </row>
    <row r="30" spans="1:20" ht="32.25" customHeight="1">
      <c r="A30" s="1300"/>
      <c r="B30" s="2051"/>
      <c r="C30" s="2051"/>
      <c r="D30" s="2053" t="s">
        <v>446</v>
      </c>
      <c r="E30" s="741" t="s">
        <v>447</v>
      </c>
      <c r="F30" s="2055">
        <v>1.5</v>
      </c>
      <c r="G30" s="2055">
        <v>1.5</v>
      </c>
      <c r="H30" s="2055">
        <v>1.5</v>
      </c>
      <c r="I30" s="2055"/>
      <c r="J30" s="2057" t="s">
        <v>448</v>
      </c>
      <c r="K30" s="2059">
        <v>0</v>
      </c>
      <c r="L30" s="2059">
        <v>0</v>
      </c>
      <c r="M30" s="2077">
        <v>6</v>
      </c>
      <c r="N30" s="2041">
        <f>IF(M30&lt;1,M30-AVERAGE(F30:I30),M30-(SUM(F30:I30)))</f>
        <v>1.5</v>
      </c>
      <c r="O30" s="2043">
        <f>IF(M30&lt;1,(AVERAGE(F30:I30)/M30),SUM(F30:I30)/M30)</f>
        <v>0.75</v>
      </c>
      <c r="P30" s="1909" t="str">
        <f t="shared" ref="P30" si="2">IF(O30&lt;=V$17,"T",IF(O30&lt;$Y$17,"R",IF(O30&gt;=$Y$17,"P")))</f>
        <v>P</v>
      </c>
      <c r="Q30" s="2089">
        <v>0.25</v>
      </c>
      <c r="R30" s="2067" t="s">
        <v>449</v>
      </c>
      <c r="S30" s="2067" t="s">
        <v>450</v>
      </c>
      <c r="T30" s="2075" t="s">
        <v>451</v>
      </c>
    </row>
    <row r="31" spans="1:20" ht="29.25" customHeight="1">
      <c r="A31" s="1300"/>
      <c r="B31" s="2051"/>
      <c r="C31" s="2051"/>
      <c r="D31" s="2053"/>
      <c r="E31" s="741" t="s">
        <v>452</v>
      </c>
      <c r="F31" s="2055"/>
      <c r="G31" s="2055"/>
      <c r="H31" s="2055"/>
      <c r="I31" s="2055"/>
      <c r="J31" s="2057"/>
      <c r="K31" s="2059"/>
      <c r="L31" s="2059"/>
      <c r="M31" s="2078"/>
      <c r="N31" s="2041"/>
      <c r="O31" s="2043"/>
      <c r="P31" s="1909"/>
      <c r="Q31" s="2067"/>
      <c r="R31" s="2067"/>
      <c r="S31" s="2067"/>
      <c r="T31" s="2075"/>
    </row>
    <row r="32" spans="1:20" ht="28.5" customHeight="1">
      <c r="A32" s="1300"/>
      <c r="B32" s="2051"/>
      <c r="C32" s="2051"/>
      <c r="D32" s="2053"/>
      <c r="E32" s="741" t="s">
        <v>453</v>
      </c>
      <c r="F32" s="2055"/>
      <c r="G32" s="2055"/>
      <c r="H32" s="2055"/>
      <c r="I32" s="2055"/>
      <c r="J32" s="2057"/>
      <c r="K32" s="2059"/>
      <c r="L32" s="2059"/>
      <c r="M32" s="2078"/>
      <c r="N32" s="2041"/>
      <c r="O32" s="2043"/>
      <c r="P32" s="1909"/>
      <c r="Q32" s="2067"/>
      <c r="R32" s="2067"/>
      <c r="S32" s="2067"/>
      <c r="T32" s="2075"/>
    </row>
    <row r="33" spans="1:20" ht="43.5" customHeight="1">
      <c r="A33" s="1300"/>
      <c r="B33" s="2051"/>
      <c r="C33" s="2051"/>
      <c r="D33" s="2053"/>
      <c r="E33" s="741" t="s">
        <v>454</v>
      </c>
      <c r="F33" s="2055"/>
      <c r="G33" s="2055"/>
      <c r="H33" s="2055"/>
      <c r="I33" s="2055"/>
      <c r="J33" s="2057"/>
      <c r="K33" s="2059"/>
      <c r="L33" s="2059"/>
      <c r="M33" s="2078"/>
      <c r="N33" s="2041"/>
      <c r="O33" s="2043"/>
      <c r="P33" s="1909"/>
      <c r="Q33" s="2067"/>
      <c r="R33" s="2067"/>
      <c r="S33" s="2067"/>
      <c r="T33" s="2075"/>
    </row>
    <row r="34" spans="1:20" ht="29.25" customHeight="1">
      <c r="A34" s="1300"/>
      <c r="B34" s="2051"/>
      <c r="C34" s="2051"/>
      <c r="D34" s="2053" t="s">
        <v>455</v>
      </c>
      <c r="E34" s="741" t="s">
        <v>456</v>
      </c>
      <c r="F34" s="2055">
        <v>3</v>
      </c>
      <c r="G34" s="2090">
        <v>3</v>
      </c>
      <c r="H34" s="2055">
        <v>3</v>
      </c>
      <c r="I34" s="2055"/>
      <c r="J34" s="2057" t="s">
        <v>457</v>
      </c>
      <c r="K34" s="2059">
        <v>0</v>
      </c>
      <c r="L34" s="2061">
        <v>0</v>
      </c>
      <c r="M34" s="2006">
        <v>12</v>
      </c>
      <c r="N34" s="2086">
        <f>IF(M34&lt;1,M34-AVERAGE(F34:I34),M34-(SUM(F34:I34)))</f>
        <v>3</v>
      </c>
      <c r="O34" s="2043">
        <f>IF(M34&lt;1,(AVERAGE(F34:I34)/M34),SUM(F34:I34)/M34)</f>
        <v>0.75</v>
      </c>
      <c r="P34" s="2091" t="str">
        <f t="shared" ref="P34" si="3">IF(O34&lt;=V$17,"T",IF(O34&lt;$Y$17,"R",IF(O34&gt;=$Y$17,"P")))</f>
        <v>P</v>
      </c>
      <c r="Q34" s="2045">
        <v>0.25</v>
      </c>
      <c r="R34" s="2047" t="s">
        <v>458</v>
      </c>
      <c r="S34" s="2047" t="s">
        <v>459</v>
      </c>
      <c r="T34" s="2049" t="s">
        <v>460</v>
      </c>
    </row>
    <row r="35" spans="1:20" ht="34.5" customHeight="1">
      <c r="A35" s="1300"/>
      <c r="B35" s="2051"/>
      <c r="C35" s="2051"/>
      <c r="D35" s="2053"/>
      <c r="E35" s="741" t="s">
        <v>461</v>
      </c>
      <c r="F35" s="2055"/>
      <c r="G35" s="2090"/>
      <c r="H35" s="2055"/>
      <c r="I35" s="2055"/>
      <c r="J35" s="2057"/>
      <c r="K35" s="2059"/>
      <c r="L35" s="2061"/>
      <c r="M35" s="2006"/>
      <c r="N35" s="2087"/>
      <c r="O35" s="2043"/>
      <c r="P35" s="2092"/>
      <c r="Q35" s="2094"/>
      <c r="R35" s="2047"/>
      <c r="S35" s="2047"/>
      <c r="T35" s="2049"/>
    </row>
    <row r="36" spans="1:20" ht="25.5" customHeight="1">
      <c r="A36" s="1300"/>
      <c r="B36" s="2051"/>
      <c r="C36" s="2051"/>
      <c r="D36" s="2053"/>
      <c r="E36" s="741" t="s">
        <v>462</v>
      </c>
      <c r="F36" s="2055"/>
      <c r="G36" s="2090"/>
      <c r="H36" s="2055"/>
      <c r="I36" s="2055"/>
      <c r="J36" s="2057"/>
      <c r="K36" s="2059"/>
      <c r="L36" s="2061"/>
      <c r="M36" s="2006"/>
      <c r="N36" s="2087"/>
      <c r="O36" s="2043"/>
      <c r="P36" s="2092"/>
      <c r="Q36" s="2094"/>
      <c r="R36" s="2047"/>
      <c r="S36" s="2047"/>
      <c r="T36" s="2049"/>
    </row>
    <row r="37" spans="1:20" ht="22.5" customHeight="1">
      <c r="A37" s="1300"/>
      <c r="B37" s="2051"/>
      <c r="C37" s="2051"/>
      <c r="D37" s="2053"/>
      <c r="E37" s="741" t="s">
        <v>463</v>
      </c>
      <c r="F37" s="2055"/>
      <c r="G37" s="2090"/>
      <c r="H37" s="2055"/>
      <c r="I37" s="2055"/>
      <c r="J37" s="2057"/>
      <c r="K37" s="2059"/>
      <c r="L37" s="2061"/>
      <c r="M37" s="2006"/>
      <c r="N37" s="2087"/>
      <c r="O37" s="2043"/>
      <c r="P37" s="2092"/>
      <c r="Q37" s="2094"/>
      <c r="R37" s="2047"/>
      <c r="S37" s="2047"/>
      <c r="T37" s="2049"/>
    </row>
    <row r="38" spans="1:20" ht="35.25" customHeight="1">
      <c r="A38" s="1300"/>
      <c r="B38" s="2051"/>
      <c r="C38" s="2051"/>
      <c r="D38" s="2053"/>
      <c r="E38" s="741" t="s">
        <v>464</v>
      </c>
      <c r="F38" s="2055"/>
      <c r="G38" s="2090"/>
      <c r="H38" s="2055"/>
      <c r="I38" s="2055"/>
      <c r="J38" s="2057"/>
      <c r="K38" s="2059"/>
      <c r="L38" s="2061"/>
      <c r="M38" s="2006"/>
      <c r="N38" s="2087"/>
      <c r="O38" s="2043"/>
      <c r="P38" s="2092"/>
      <c r="Q38" s="2094"/>
      <c r="R38" s="2047"/>
      <c r="S38" s="2047"/>
      <c r="T38" s="2049"/>
    </row>
    <row r="39" spans="1:20" ht="33" customHeight="1">
      <c r="A39" s="1300"/>
      <c r="B39" s="2051"/>
      <c r="C39" s="2051"/>
      <c r="D39" s="2053"/>
      <c r="E39" s="741" t="s">
        <v>465</v>
      </c>
      <c r="F39" s="2055"/>
      <c r="G39" s="2090"/>
      <c r="H39" s="2055"/>
      <c r="I39" s="2055"/>
      <c r="J39" s="2057"/>
      <c r="K39" s="2059"/>
      <c r="L39" s="2061"/>
      <c r="M39" s="2006"/>
      <c r="N39" s="2088"/>
      <c r="O39" s="2043"/>
      <c r="P39" s="2093"/>
      <c r="Q39" s="2094"/>
      <c r="R39" s="2047"/>
      <c r="S39" s="2047"/>
      <c r="T39" s="2049"/>
    </row>
    <row r="40" spans="1:20" ht="27.75" customHeight="1">
      <c r="A40" s="1300"/>
      <c r="B40" s="2051"/>
      <c r="C40" s="2051"/>
      <c r="D40" s="740" t="s">
        <v>1149</v>
      </c>
      <c r="E40" s="741" t="s">
        <v>1150</v>
      </c>
      <c r="F40" s="742">
        <v>0.5</v>
      </c>
      <c r="G40" s="742">
        <v>0.5</v>
      </c>
      <c r="H40" s="742">
        <v>0.5</v>
      </c>
      <c r="I40" s="742"/>
      <c r="J40" s="746" t="s">
        <v>1151</v>
      </c>
      <c r="K40" s="743">
        <v>0</v>
      </c>
      <c r="L40" s="745">
        <v>0</v>
      </c>
      <c r="M40" s="744">
        <v>4</v>
      </c>
      <c r="N40" s="750">
        <f t="shared" ref="N40:N41" si="4">IF(M40&lt;1,M40-AVERAGE(F40:I40),M40-(SUM(F40:I40)))</f>
        <v>2.5</v>
      </c>
      <c r="O40" s="751">
        <f>IF(M40&lt;1,(AVERAGE(F40:I40)/M40),SUM(F40:I40)/M40)</f>
        <v>0.375</v>
      </c>
      <c r="P40" s="82" t="str">
        <f t="shared" ref="P40:P43" si="5">IF(O40&lt;=V$17,"T",IF(O40&lt;$Y$17,"R",IF(O40&gt;=$Y$17,"P")))</f>
        <v>P</v>
      </c>
      <c r="Q40" s="752">
        <v>0.25</v>
      </c>
      <c r="R40" s="753" t="s">
        <v>1157</v>
      </c>
      <c r="S40" s="753" t="s">
        <v>1158</v>
      </c>
      <c r="T40" s="754" t="s">
        <v>1159</v>
      </c>
    </row>
    <row r="41" spans="1:20" ht="15.75" customHeight="1">
      <c r="A41" s="1300"/>
      <c r="B41" s="2051"/>
      <c r="C41" s="2051"/>
      <c r="D41" s="2053" t="s">
        <v>466</v>
      </c>
      <c r="E41" s="2095" t="s">
        <v>467</v>
      </c>
      <c r="F41" s="2055">
        <v>3</v>
      </c>
      <c r="G41" s="2055">
        <v>3</v>
      </c>
      <c r="H41" s="2055">
        <v>3</v>
      </c>
      <c r="I41" s="2055"/>
      <c r="J41" s="2057" t="s">
        <v>468</v>
      </c>
      <c r="K41" s="2059">
        <v>0</v>
      </c>
      <c r="L41" s="2061">
        <v>0</v>
      </c>
      <c r="M41" s="2077">
        <v>12</v>
      </c>
      <c r="N41" s="2041">
        <f t="shared" si="4"/>
        <v>3</v>
      </c>
      <c r="O41" s="2043">
        <f t="shared" ref="O41" si="6">IF(M41&lt;1,(AVERAGE(F41:I41)/M41),SUM(F41:I41)/M41)</f>
        <v>0.75</v>
      </c>
      <c r="P41" s="1909" t="str">
        <f t="shared" si="5"/>
        <v>P</v>
      </c>
      <c r="Q41" s="2045">
        <v>0</v>
      </c>
      <c r="R41" s="2047" t="s">
        <v>91</v>
      </c>
      <c r="S41" s="2047" t="s">
        <v>469</v>
      </c>
      <c r="T41" s="2049" t="s">
        <v>470</v>
      </c>
    </row>
    <row r="42" spans="1:20" ht="15" customHeight="1">
      <c r="A42" s="1300"/>
      <c r="B42" s="2051"/>
      <c r="C42" s="2051"/>
      <c r="D42" s="2053"/>
      <c r="E42" s="2095"/>
      <c r="F42" s="2055"/>
      <c r="G42" s="2055"/>
      <c r="H42" s="2055"/>
      <c r="I42" s="2055"/>
      <c r="J42" s="2057"/>
      <c r="K42" s="2059"/>
      <c r="L42" s="2061"/>
      <c r="M42" s="2079"/>
      <c r="N42" s="2041"/>
      <c r="O42" s="2043"/>
      <c r="P42" s="1909"/>
      <c r="Q42" s="2094"/>
      <c r="R42" s="2047"/>
      <c r="S42" s="2047"/>
      <c r="T42" s="2049"/>
    </row>
    <row r="43" spans="1:20" ht="42" customHeight="1">
      <c r="A43" s="1300"/>
      <c r="B43" s="2051"/>
      <c r="C43" s="2051"/>
      <c r="D43" s="2053" t="s">
        <v>471</v>
      </c>
      <c r="E43" s="2095" t="s">
        <v>472</v>
      </c>
      <c r="F43" s="2055">
        <v>3</v>
      </c>
      <c r="G43" s="2055">
        <v>3</v>
      </c>
      <c r="H43" s="2055">
        <v>3</v>
      </c>
      <c r="I43" s="2055"/>
      <c r="J43" s="2057" t="s">
        <v>1152</v>
      </c>
      <c r="K43" s="2059">
        <v>0</v>
      </c>
      <c r="L43" s="2061">
        <v>0</v>
      </c>
      <c r="M43" s="2077">
        <v>12</v>
      </c>
      <c r="N43" s="2041">
        <f t="shared" ref="N43" si="7">IF(M43&lt;1,M43-AVERAGE(F43:I43),M43-(SUM(F43:I43)))</f>
        <v>3</v>
      </c>
      <c r="O43" s="2043">
        <f>IF(M43&lt;1,(AVERAGE(F43:I43)/M43),SUM(F43:I43)/M43)</f>
        <v>0.75</v>
      </c>
      <c r="P43" s="1909" t="str">
        <f t="shared" si="5"/>
        <v>P</v>
      </c>
      <c r="Q43" s="2045">
        <v>0</v>
      </c>
      <c r="R43" s="2047" t="s">
        <v>473</v>
      </c>
      <c r="S43" s="2047" t="s">
        <v>474</v>
      </c>
      <c r="T43" s="2049" t="s">
        <v>475</v>
      </c>
    </row>
    <row r="44" spans="1:20" ht="39" customHeight="1">
      <c r="A44" s="1300"/>
      <c r="B44" s="2051"/>
      <c r="C44" s="2051"/>
      <c r="D44" s="2053"/>
      <c r="E44" s="2095"/>
      <c r="F44" s="2055"/>
      <c r="G44" s="2055"/>
      <c r="H44" s="2055"/>
      <c r="I44" s="2055"/>
      <c r="J44" s="2057"/>
      <c r="K44" s="2059"/>
      <c r="L44" s="2061"/>
      <c r="M44" s="2078"/>
      <c r="N44" s="2041"/>
      <c r="O44" s="2043"/>
      <c r="P44" s="1909"/>
      <c r="Q44" s="2045"/>
      <c r="R44" s="2047"/>
      <c r="S44" s="2047"/>
      <c r="T44" s="2049"/>
    </row>
    <row r="45" spans="1:20" ht="15" customHeight="1">
      <c r="A45" s="1300"/>
      <c r="B45" s="2051"/>
      <c r="C45" s="2051"/>
      <c r="D45" s="2053"/>
      <c r="E45" s="747" t="s">
        <v>542</v>
      </c>
      <c r="F45" s="2055"/>
      <c r="G45" s="2055"/>
      <c r="H45" s="2055"/>
      <c r="I45" s="2055"/>
      <c r="J45" s="2057"/>
      <c r="K45" s="2059"/>
      <c r="L45" s="2061"/>
      <c r="M45" s="2078"/>
      <c r="N45" s="2041"/>
      <c r="O45" s="2043"/>
      <c r="P45" s="1909"/>
      <c r="Q45" s="2094"/>
      <c r="R45" s="2047"/>
      <c r="S45" s="2047"/>
      <c r="T45" s="2049"/>
    </row>
    <row r="46" spans="1:20">
      <c r="A46" s="1300"/>
      <c r="B46" s="2051"/>
      <c r="C46" s="2051"/>
      <c r="D46" s="2053" t="s">
        <v>1153</v>
      </c>
      <c r="E46" s="747" t="s">
        <v>1154</v>
      </c>
      <c r="F46" s="2055">
        <v>0</v>
      </c>
      <c r="G46" s="2055">
        <v>1</v>
      </c>
      <c r="H46" s="2055">
        <v>0</v>
      </c>
      <c r="I46" s="2055"/>
      <c r="J46" s="2057" t="s">
        <v>1155</v>
      </c>
      <c r="K46" s="2059">
        <v>0</v>
      </c>
      <c r="L46" s="2061">
        <v>0</v>
      </c>
      <c r="M46" s="2006">
        <v>2</v>
      </c>
      <c r="N46" s="2041">
        <f>IF(M46&lt;1,M46-AVERAGE(F47:I47),M46-(SUM(F47:I47)))</f>
        <v>2</v>
      </c>
      <c r="O46" s="2043">
        <f>IF(M46&lt;1,(AVERAGE(F46:I46)/M46),SUM(F46:I46)/M46)</f>
        <v>0.5</v>
      </c>
      <c r="P46" s="1909" t="str">
        <f t="shared" ref="P46" si="8">IF(O46&lt;=V$17,"T",IF(O46&lt;$Y$17,"R",IF(O46&gt;=$Y$17,"P")))</f>
        <v>P</v>
      </c>
      <c r="Q46" s="2045">
        <v>0</v>
      </c>
      <c r="R46" s="2047" t="s">
        <v>1160</v>
      </c>
      <c r="S46" s="2047" t="s">
        <v>1161</v>
      </c>
      <c r="T46" s="2049" t="s">
        <v>1162</v>
      </c>
    </row>
    <row r="47" spans="1:20" ht="15.75" thickBot="1">
      <c r="A47" s="1312"/>
      <c r="B47" s="2052"/>
      <c r="C47" s="2052"/>
      <c r="D47" s="2054"/>
      <c r="E47" s="748" t="s">
        <v>1156</v>
      </c>
      <c r="F47" s="2056"/>
      <c r="G47" s="2056"/>
      <c r="H47" s="2056"/>
      <c r="I47" s="2056"/>
      <c r="J47" s="2058"/>
      <c r="K47" s="2060"/>
      <c r="L47" s="2062"/>
      <c r="M47" s="2006"/>
      <c r="N47" s="2042"/>
      <c r="O47" s="2044"/>
      <c r="P47" s="1988"/>
      <c r="Q47" s="2046"/>
      <c r="R47" s="2048"/>
      <c r="S47" s="2048"/>
      <c r="T47" s="2050"/>
    </row>
  </sheetData>
  <mergeCells count="148">
    <mergeCell ref="A16:A47"/>
    <mergeCell ref="I43:I45"/>
    <mergeCell ref="J43:J45"/>
    <mergeCell ref="K43:K45"/>
    <mergeCell ref="L43:L45"/>
    <mergeCell ref="M43:M45"/>
    <mergeCell ref="T41:T42"/>
    <mergeCell ref="N43:N45"/>
    <mergeCell ref="O43:O45"/>
    <mergeCell ref="P43:P45"/>
    <mergeCell ref="Q43:Q45"/>
    <mergeCell ref="R43:R45"/>
    <mergeCell ref="S43:S45"/>
    <mergeCell ref="T43:T45"/>
    <mergeCell ref="D41:D42"/>
    <mergeCell ref="E41:E42"/>
    <mergeCell ref="F41:F42"/>
    <mergeCell ref="G41:G42"/>
    <mergeCell ref="D43:D45"/>
    <mergeCell ref="E43:E44"/>
    <mergeCell ref="F43:F45"/>
    <mergeCell ref="G43:G45"/>
    <mergeCell ref="H43:H45"/>
    <mergeCell ref="R34:R39"/>
    <mergeCell ref="S34:S39"/>
    <mergeCell ref="I34:I39"/>
    <mergeCell ref="H41:H42"/>
    <mergeCell ref="I41:I42"/>
    <mergeCell ref="J41:J42"/>
    <mergeCell ref="K41:K42"/>
    <mergeCell ref="L41:L42"/>
    <mergeCell ref="M41:M42"/>
    <mergeCell ref="N41:N42"/>
    <mergeCell ref="O41:O42"/>
    <mergeCell ref="P41:P42"/>
    <mergeCell ref="Q41:Q42"/>
    <mergeCell ref="R41:R42"/>
    <mergeCell ref="S41:S42"/>
    <mergeCell ref="N30:N33"/>
    <mergeCell ref="O30:O33"/>
    <mergeCell ref="P30:P33"/>
    <mergeCell ref="P34:P39"/>
    <mergeCell ref="Q34:Q39"/>
    <mergeCell ref="O24:O29"/>
    <mergeCell ref="P24:P29"/>
    <mergeCell ref="Q24:Q29"/>
    <mergeCell ref="M24:M29"/>
    <mergeCell ref="T34:T39"/>
    <mergeCell ref="N34:N39"/>
    <mergeCell ref="O34:O39"/>
    <mergeCell ref="D30:D33"/>
    <mergeCell ref="F30:F33"/>
    <mergeCell ref="G30:G33"/>
    <mergeCell ref="H30:H33"/>
    <mergeCell ref="I30:I33"/>
    <mergeCell ref="J30:J33"/>
    <mergeCell ref="J34:J39"/>
    <mergeCell ref="K34:K39"/>
    <mergeCell ref="L34:L39"/>
    <mergeCell ref="M34:M39"/>
    <mergeCell ref="Q30:Q33"/>
    <mergeCell ref="R30:R33"/>
    <mergeCell ref="S30:S33"/>
    <mergeCell ref="T30:T33"/>
    <mergeCell ref="D34:D39"/>
    <mergeCell ref="F34:F39"/>
    <mergeCell ref="G34:G39"/>
    <mergeCell ref="H34:H39"/>
    <mergeCell ref="K30:K33"/>
    <mergeCell ref="L30:L33"/>
    <mergeCell ref="M30:M33"/>
    <mergeCell ref="T16:T23"/>
    <mergeCell ref="D24:D29"/>
    <mergeCell ref="F24:F29"/>
    <mergeCell ref="G24:G29"/>
    <mergeCell ref="H24:H29"/>
    <mergeCell ref="I24:I29"/>
    <mergeCell ref="J24:J29"/>
    <mergeCell ref="K24:K29"/>
    <mergeCell ref="M16:M23"/>
    <mergeCell ref="N16:N23"/>
    <mergeCell ref="O16:O23"/>
    <mergeCell ref="P16:P23"/>
    <mergeCell ref="Q16:Q23"/>
    <mergeCell ref="R16:R23"/>
    <mergeCell ref="R24:R29"/>
    <mergeCell ref="S24:S29"/>
    <mergeCell ref="T24:T29"/>
    <mergeCell ref="N24:N29"/>
    <mergeCell ref="D16:D23"/>
    <mergeCell ref="F16:F23"/>
    <mergeCell ref="G16:G23"/>
    <mergeCell ref="H16:H23"/>
    <mergeCell ref="A8:E8"/>
    <mergeCell ref="F8:M8"/>
    <mergeCell ref="A10:T10"/>
    <mergeCell ref="A12:L12"/>
    <mergeCell ref="M12:T12"/>
    <mergeCell ref="A13:A14"/>
    <mergeCell ref="D13:D14"/>
    <mergeCell ref="E13:E14"/>
    <mergeCell ref="F13:I13"/>
    <mergeCell ref="J13:J14"/>
    <mergeCell ref="T13:T14"/>
    <mergeCell ref="K13:K14"/>
    <mergeCell ref="L13:L14"/>
    <mergeCell ref="M13:M14"/>
    <mergeCell ref="N13:P13"/>
    <mergeCell ref="Q13:Q14"/>
    <mergeCell ref="R13:R14"/>
    <mergeCell ref="B13:B14"/>
    <mergeCell ref="C13:C14"/>
    <mergeCell ref="A5:E5"/>
    <mergeCell ref="F5:M5"/>
    <mergeCell ref="A6:E6"/>
    <mergeCell ref="F6:M6"/>
    <mergeCell ref="A7:E7"/>
    <mergeCell ref="F7:M7"/>
    <mergeCell ref="A1:E3"/>
    <mergeCell ref="F1:M1"/>
    <mergeCell ref="N1:T1"/>
    <mergeCell ref="F2:M3"/>
    <mergeCell ref="N2:T2"/>
    <mergeCell ref="N3:T3"/>
    <mergeCell ref="N46:N47"/>
    <mergeCell ref="O46:O47"/>
    <mergeCell ref="P46:P47"/>
    <mergeCell ref="Q46:Q47"/>
    <mergeCell ref="R46:R47"/>
    <mergeCell ref="S46:S47"/>
    <mergeCell ref="T46:T47"/>
    <mergeCell ref="C16:C47"/>
    <mergeCell ref="B16:B47"/>
    <mergeCell ref="D46:D47"/>
    <mergeCell ref="F46:F47"/>
    <mergeCell ref="G46:G47"/>
    <mergeCell ref="H46:H47"/>
    <mergeCell ref="I46:I47"/>
    <mergeCell ref="J46:J47"/>
    <mergeCell ref="K46:K47"/>
    <mergeCell ref="L46:L47"/>
    <mergeCell ref="M46:M47"/>
    <mergeCell ref="I16:I23"/>
    <mergeCell ref="J16:J23"/>
    <mergeCell ref="K16:K23"/>
    <mergeCell ref="L16:L23"/>
    <mergeCell ref="L24:L29"/>
    <mergeCell ref="S16:S23"/>
  </mergeCells>
  <conditionalFormatting sqref="P16">
    <cfRule type="containsText" dxfId="33" priority="26" stopIfTrue="1" operator="containsText" text="P">
      <formula>NOT(ISERROR(SEARCH("P",P16)))</formula>
    </cfRule>
    <cfRule type="containsText" dxfId="32" priority="27" stopIfTrue="1" operator="containsText" text="R">
      <formula>NOT(ISERROR(SEARCH("R",P16)))</formula>
    </cfRule>
    <cfRule type="containsText" dxfId="31" priority="28" operator="containsText" text="T">
      <formula>NOT(ISERROR(SEARCH("T",P16)))</formula>
    </cfRule>
    <cfRule type="iconSet" priority="29">
      <iconSet iconSet="3Symbols2">
        <cfvo type="percent" val="0"/>
        <cfvo type="percent" val="0.74"/>
        <cfvo type="percent" val="0.85"/>
      </iconSet>
    </cfRule>
  </conditionalFormatting>
  <conditionalFormatting sqref="P24">
    <cfRule type="containsText" dxfId="30" priority="22" stopIfTrue="1" operator="containsText" text="P">
      <formula>NOT(ISERROR(SEARCH("P",P24)))</formula>
    </cfRule>
    <cfRule type="containsText" dxfId="29" priority="23" stopIfTrue="1" operator="containsText" text="R">
      <formula>NOT(ISERROR(SEARCH("R",P24)))</formula>
    </cfRule>
    <cfRule type="containsText" dxfId="28" priority="24" operator="containsText" text="T">
      <formula>NOT(ISERROR(SEARCH("T",P24)))</formula>
    </cfRule>
    <cfRule type="iconSet" priority="25">
      <iconSet iconSet="3Symbols2">
        <cfvo type="percent" val="0"/>
        <cfvo type="percent" val="0.74"/>
        <cfvo type="percent" val="0.85"/>
      </iconSet>
    </cfRule>
  </conditionalFormatting>
  <conditionalFormatting sqref="P30">
    <cfRule type="containsText" dxfId="27" priority="18" stopIfTrue="1" operator="containsText" text="P">
      <formula>NOT(ISERROR(SEARCH("P",P30)))</formula>
    </cfRule>
    <cfRule type="containsText" dxfId="26" priority="19" stopIfTrue="1" operator="containsText" text="R">
      <formula>NOT(ISERROR(SEARCH("R",P30)))</formula>
    </cfRule>
    <cfRule type="containsText" dxfId="25" priority="20" operator="containsText" text="T">
      <formula>NOT(ISERROR(SEARCH("T",P30)))</formula>
    </cfRule>
    <cfRule type="iconSet" priority="21">
      <iconSet iconSet="3Symbols2">
        <cfvo type="percent" val="0"/>
        <cfvo type="percent" val="0.74"/>
        <cfvo type="percent" val="0.85"/>
      </iconSet>
    </cfRule>
  </conditionalFormatting>
  <conditionalFormatting sqref="P34">
    <cfRule type="containsText" dxfId="24" priority="5" stopIfTrue="1" operator="containsText" text="P">
      <formula>NOT(ISERROR(SEARCH("P",P34)))</formula>
    </cfRule>
    <cfRule type="containsText" dxfId="23" priority="6" stopIfTrue="1" operator="containsText" text="R">
      <formula>NOT(ISERROR(SEARCH("R",P34)))</formula>
    </cfRule>
    <cfRule type="containsText" dxfId="22" priority="7" operator="containsText" text="T">
      <formula>NOT(ISERROR(SEARCH("T",P34)))</formula>
    </cfRule>
    <cfRule type="iconSet" priority="8">
      <iconSet iconSet="3Symbols2">
        <cfvo type="percent" val="0"/>
        <cfvo type="percent" val="0.74"/>
        <cfvo type="percent" val="0.85"/>
      </iconSet>
    </cfRule>
  </conditionalFormatting>
  <conditionalFormatting sqref="P40">
    <cfRule type="iconSet" priority="17">
      <iconSet iconSet="3Symbols2">
        <cfvo type="percent" val="0"/>
        <cfvo type="percent" val="0.74"/>
        <cfvo type="percent" val="0.85"/>
      </iconSet>
    </cfRule>
  </conditionalFormatting>
  <conditionalFormatting sqref="P40:P41">
    <cfRule type="containsText" dxfId="21" priority="9" stopIfTrue="1" operator="containsText" text="P">
      <formula>NOT(ISERROR(SEARCH("P",P40)))</formula>
    </cfRule>
    <cfRule type="containsText" dxfId="20" priority="10" stopIfTrue="1" operator="containsText" text="R">
      <formula>NOT(ISERROR(SEARCH("R",P40)))</formula>
    </cfRule>
    <cfRule type="containsText" dxfId="19" priority="11" operator="containsText" text="T">
      <formula>NOT(ISERROR(SEARCH("T",P40)))</formula>
    </cfRule>
  </conditionalFormatting>
  <conditionalFormatting sqref="P41">
    <cfRule type="iconSet" priority="12">
      <iconSet iconSet="3Symbols2">
        <cfvo type="percent" val="0"/>
        <cfvo type="percent" val="0.74"/>
        <cfvo type="percent" val="0.85"/>
      </iconSet>
    </cfRule>
  </conditionalFormatting>
  <conditionalFormatting sqref="P43">
    <cfRule type="containsText" dxfId="18" priority="13" stopIfTrue="1" operator="containsText" text="P">
      <formula>NOT(ISERROR(SEARCH("P",P43)))</formula>
    </cfRule>
    <cfRule type="containsText" dxfId="17" priority="14" stopIfTrue="1" operator="containsText" text="R">
      <formula>NOT(ISERROR(SEARCH("R",P43)))</formula>
    </cfRule>
    <cfRule type="containsText" dxfId="16" priority="15" operator="containsText" text="T">
      <formula>NOT(ISERROR(SEARCH("T",P43)))</formula>
    </cfRule>
    <cfRule type="iconSet" priority="16">
      <iconSet iconSet="3Symbols2">
        <cfvo type="percent" val="0"/>
        <cfvo type="percent" val="0.74"/>
        <cfvo type="percent" val="0.85"/>
      </iconSet>
    </cfRule>
  </conditionalFormatting>
  <conditionalFormatting sqref="P46">
    <cfRule type="containsText" dxfId="15" priority="1" stopIfTrue="1" operator="containsText" text="P">
      <formula>NOT(ISERROR(SEARCH("P",P46)))</formula>
    </cfRule>
    <cfRule type="containsText" dxfId="14" priority="2" stopIfTrue="1" operator="containsText" text="R">
      <formula>NOT(ISERROR(SEARCH("R",P46)))</formula>
    </cfRule>
    <cfRule type="containsText" dxfId="13" priority="3" operator="containsText" text="T">
      <formula>NOT(ISERROR(SEARCH("T",P46)))</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T45"/>
  <sheetViews>
    <sheetView zoomScale="70" zoomScaleNormal="70" workbookViewId="0">
      <selection activeCell="E20" sqref="E20"/>
    </sheetView>
  </sheetViews>
  <sheetFormatPr baseColWidth="10" defaultColWidth="11.42578125" defaultRowHeight="15"/>
  <cols>
    <col min="1" max="1" width="6.85546875" customWidth="1"/>
    <col min="2" max="2" width="21.28515625" customWidth="1"/>
    <col min="3" max="3" width="16.140625" customWidth="1"/>
    <col min="4" max="4" width="29.85546875" style="722" customWidth="1"/>
    <col min="5" max="5" width="67.7109375" customWidth="1"/>
    <col min="6" max="6" width="11" customWidth="1"/>
    <col min="7" max="7" width="6.5703125" customWidth="1"/>
    <col min="8" max="8" width="7.42578125" customWidth="1"/>
    <col min="9" max="9" width="5.85546875" customWidth="1"/>
    <col min="10" max="10" width="26.85546875" customWidth="1"/>
    <col min="11" max="11" width="18" customWidth="1"/>
    <col min="12" max="12" width="14.140625" customWidth="1"/>
    <col min="17" max="17" width="16.7109375" customWidth="1"/>
    <col min="18" max="18" width="19.42578125" customWidth="1"/>
    <col min="19" max="19" width="18" customWidth="1"/>
    <col min="20" max="20" width="16.85546875" customWidth="1"/>
  </cols>
  <sheetData>
    <row r="1" spans="1:20" ht="16.5" thickBot="1">
      <c r="A1" s="1143"/>
      <c r="B1" s="1144"/>
      <c r="C1" s="1144"/>
      <c r="D1" s="1144"/>
      <c r="E1" s="1145"/>
      <c r="F1" s="2068" t="s">
        <v>18</v>
      </c>
      <c r="G1" s="2069"/>
      <c r="H1" s="2069"/>
      <c r="I1" s="2069"/>
      <c r="J1" s="2069"/>
      <c r="K1" s="2069"/>
      <c r="L1" s="2069"/>
      <c r="M1" s="2070"/>
      <c r="N1" s="1155" t="s">
        <v>485</v>
      </c>
      <c r="O1" s="1156"/>
      <c r="P1" s="1156"/>
      <c r="Q1" s="1156"/>
      <c r="R1" s="1156"/>
      <c r="S1" s="1156"/>
      <c r="T1" s="1429"/>
    </row>
    <row r="2" spans="1:20" ht="16.5" thickBot="1">
      <c r="A2" s="1146"/>
      <c r="B2" s="1147"/>
      <c r="C2" s="1147"/>
      <c r="D2" s="1147"/>
      <c r="E2" s="1148"/>
      <c r="F2" s="2071" t="s">
        <v>17</v>
      </c>
      <c r="G2" s="2072"/>
      <c r="H2" s="2072"/>
      <c r="I2" s="2072"/>
      <c r="J2" s="2072"/>
      <c r="K2" s="2072"/>
      <c r="L2" s="2072"/>
      <c r="M2" s="2073"/>
      <c r="N2" s="1163" t="s">
        <v>23</v>
      </c>
      <c r="O2" s="1164"/>
      <c r="P2" s="1164"/>
      <c r="Q2" s="1164"/>
      <c r="R2" s="1164"/>
      <c r="S2" s="1164"/>
      <c r="T2" s="1436"/>
    </row>
    <row r="3" spans="1:20" ht="38.25" customHeight="1" thickBot="1">
      <c r="A3" s="1149"/>
      <c r="B3" s="1150"/>
      <c r="C3" s="1150"/>
      <c r="D3" s="1150"/>
      <c r="E3" s="1151"/>
      <c r="F3" s="1433"/>
      <c r="G3" s="1434"/>
      <c r="H3" s="1434"/>
      <c r="I3" s="1434"/>
      <c r="J3" s="1434"/>
      <c r="K3" s="1434"/>
      <c r="L3" s="1434"/>
      <c r="M3" s="1435"/>
      <c r="N3" s="1165" t="s">
        <v>8</v>
      </c>
      <c r="O3" s="1166"/>
      <c r="P3" s="1166"/>
      <c r="Q3" s="1166"/>
      <c r="R3" s="1166"/>
      <c r="S3" s="1166"/>
      <c r="T3" s="1437"/>
    </row>
    <row r="4" spans="1:20">
      <c r="A4" s="121"/>
      <c r="B4" s="121"/>
      <c r="C4" s="121"/>
      <c r="D4" s="718"/>
      <c r="E4" s="121"/>
      <c r="F4" s="121"/>
      <c r="G4" s="121"/>
      <c r="H4" s="121"/>
      <c r="I4" s="121"/>
      <c r="J4" s="122"/>
      <c r="K4" s="122"/>
      <c r="L4" s="123"/>
      <c r="M4" s="123"/>
      <c r="N4" s="123"/>
      <c r="O4" s="123"/>
      <c r="P4" s="123"/>
      <c r="Q4" s="123"/>
      <c r="R4" s="123"/>
      <c r="S4" s="123"/>
      <c r="T4" s="123"/>
    </row>
    <row r="5" spans="1:20">
      <c r="A5" s="1171" t="s">
        <v>10</v>
      </c>
      <c r="B5" s="1171"/>
      <c r="C5" s="1171"/>
      <c r="D5" s="1171"/>
      <c r="E5" s="1171"/>
      <c r="F5" s="1016" t="s">
        <v>482</v>
      </c>
      <c r="G5" s="1017"/>
      <c r="H5" s="1017"/>
      <c r="I5" s="1017"/>
      <c r="J5" s="1017"/>
      <c r="K5" s="1017"/>
      <c r="L5" s="1017"/>
      <c r="M5" s="1018"/>
      <c r="N5" s="123"/>
      <c r="O5" s="123"/>
      <c r="P5" s="123"/>
      <c r="Q5" s="123"/>
      <c r="R5" s="123"/>
      <c r="S5" s="123"/>
      <c r="T5" s="123"/>
    </row>
    <row r="6" spans="1:20">
      <c r="A6" s="1171" t="s">
        <v>25</v>
      </c>
      <c r="B6" s="1171"/>
      <c r="C6" s="1171"/>
      <c r="D6" s="1171"/>
      <c r="E6" s="1171"/>
      <c r="F6" s="1016">
        <v>2025</v>
      </c>
      <c r="G6" s="1017"/>
      <c r="H6" s="1017"/>
      <c r="I6" s="1017"/>
      <c r="J6" s="1017"/>
      <c r="K6" s="1017"/>
      <c r="L6" s="1017"/>
      <c r="M6" s="1018"/>
      <c r="N6" s="123"/>
      <c r="O6" s="123"/>
      <c r="P6" s="123"/>
      <c r="Q6" s="123"/>
      <c r="R6" s="123"/>
      <c r="S6" s="123"/>
      <c r="T6" s="123"/>
    </row>
    <row r="7" spans="1:20">
      <c r="A7" s="1171" t="s">
        <v>6</v>
      </c>
      <c r="B7" s="1171"/>
      <c r="C7" s="1171"/>
      <c r="D7" s="1171"/>
      <c r="E7" s="1171"/>
      <c r="F7" s="1016" t="s">
        <v>712</v>
      </c>
      <c r="G7" s="1017"/>
      <c r="H7" s="1017"/>
      <c r="I7" s="1017"/>
      <c r="J7" s="1017"/>
      <c r="K7" s="1017"/>
      <c r="L7" s="1017"/>
      <c r="M7" s="1018"/>
      <c r="N7" s="123"/>
      <c r="O7" s="123"/>
      <c r="P7" s="123"/>
      <c r="Q7" s="123"/>
      <c r="R7" s="123"/>
      <c r="S7" s="123"/>
      <c r="T7" s="123"/>
    </row>
    <row r="8" spans="1:20">
      <c r="A8" s="1171" t="s">
        <v>7</v>
      </c>
      <c r="B8" s="1171"/>
      <c r="C8" s="1171"/>
      <c r="D8" s="1171"/>
      <c r="E8" s="1171"/>
      <c r="F8" s="1016" t="s">
        <v>1228</v>
      </c>
      <c r="G8" s="1017"/>
      <c r="H8" s="1017"/>
      <c r="I8" s="1017"/>
      <c r="J8" s="1017"/>
      <c r="K8" s="1017"/>
      <c r="L8" s="1017"/>
      <c r="M8" s="1018"/>
      <c r="N8" s="123"/>
      <c r="O8" s="123"/>
      <c r="P8" s="123"/>
      <c r="Q8" s="123"/>
      <c r="R8" s="123"/>
      <c r="S8" s="123"/>
      <c r="T8" s="123"/>
    </row>
    <row r="9" spans="1:20" ht="15.75" thickBot="1">
      <c r="A9" s="124"/>
      <c r="B9" s="124"/>
      <c r="C9" s="124"/>
      <c r="D9" s="719"/>
      <c r="E9" s="124"/>
      <c r="F9" s="124"/>
      <c r="G9" s="124"/>
      <c r="H9" s="124"/>
      <c r="I9" s="124"/>
      <c r="J9" s="122"/>
      <c r="K9" s="122"/>
      <c r="L9" s="122"/>
      <c r="M9" s="122"/>
      <c r="N9" s="123"/>
      <c r="O9" s="123"/>
      <c r="P9" s="123"/>
      <c r="Q9" s="123"/>
      <c r="R9" s="123"/>
      <c r="S9" s="123"/>
      <c r="T9" s="123"/>
    </row>
    <row r="10" spans="1:20" ht="32.25" thickBot="1">
      <c r="A10" s="1172" t="s">
        <v>9</v>
      </c>
      <c r="B10" s="1173"/>
      <c r="C10" s="1173"/>
      <c r="D10" s="1173"/>
      <c r="E10" s="1173"/>
      <c r="F10" s="1173"/>
      <c r="G10" s="1173"/>
      <c r="H10" s="1173"/>
      <c r="I10" s="1173"/>
      <c r="J10" s="1173"/>
      <c r="K10" s="1173"/>
      <c r="L10" s="1173"/>
      <c r="M10" s="1173"/>
      <c r="N10" s="1173"/>
      <c r="O10" s="1173"/>
      <c r="P10" s="1173"/>
      <c r="Q10" s="1173"/>
      <c r="R10" s="1173"/>
      <c r="S10" s="1173"/>
      <c r="T10" s="1174"/>
    </row>
    <row r="11" spans="1:20" ht="16.5" thickBot="1">
      <c r="A11" s="125"/>
      <c r="B11" s="126"/>
      <c r="C11" s="126"/>
      <c r="D11" s="720"/>
      <c r="E11" s="126"/>
      <c r="F11" s="126"/>
      <c r="G11" s="126"/>
      <c r="H11" s="126"/>
      <c r="I11" s="126"/>
      <c r="J11" s="126"/>
      <c r="K11" s="126"/>
      <c r="L11" s="126"/>
      <c r="M11" s="126"/>
      <c r="N11" s="126"/>
      <c r="O11" s="126"/>
      <c r="P11" s="126"/>
      <c r="Q11" s="126"/>
      <c r="R11" s="126"/>
      <c r="S11" s="126"/>
      <c r="T11" s="127"/>
    </row>
    <row r="12" spans="1:20" ht="27" thickBot="1">
      <c r="A12" s="2099" t="s">
        <v>16</v>
      </c>
      <c r="B12" s="2100"/>
      <c r="C12" s="2100"/>
      <c r="D12" s="1176"/>
      <c r="E12" s="1176"/>
      <c r="F12" s="1176"/>
      <c r="G12" s="1176"/>
      <c r="H12" s="1176"/>
      <c r="I12" s="1176"/>
      <c r="J12" s="1176"/>
      <c r="K12" s="1176"/>
      <c r="L12" s="1177"/>
      <c r="M12" s="1178" t="s">
        <v>1</v>
      </c>
      <c r="N12" s="1178"/>
      <c r="O12" s="1178"/>
      <c r="P12" s="1178"/>
      <c r="Q12" s="1178"/>
      <c r="R12" s="1178"/>
      <c r="S12" s="1178"/>
      <c r="T12" s="1179"/>
    </row>
    <row r="13" spans="1:20" ht="26.25" customHeight="1" thickBot="1">
      <c r="A13" s="2107" t="s">
        <v>27</v>
      </c>
      <c r="B13" s="1169" t="s">
        <v>396</v>
      </c>
      <c r="C13" s="2109" t="s">
        <v>395</v>
      </c>
      <c r="D13" s="1186" t="s">
        <v>26</v>
      </c>
      <c r="E13" s="1169" t="s">
        <v>19</v>
      </c>
      <c r="F13" s="1184" t="s">
        <v>11</v>
      </c>
      <c r="G13" s="1185"/>
      <c r="H13" s="1185"/>
      <c r="I13" s="1186"/>
      <c r="J13" s="1187" t="s">
        <v>20</v>
      </c>
      <c r="K13" s="1187" t="s">
        <v>21</v>
      </c>
      <c r="L13" s="1187" t="s">
        <v>2</v>
      </c>
      <c r="M13" s="1191" t="s">
        <v>22</v>
      </c>
      <c r="N13" s="1193" t="s">
        <v>3</v>
      </c>
      <c r="O13" s="1194"/>
      <c r="P13" s="1195"/>
      <c r="Q13" s="1204" t="s">
        <v>4</v>
      </c>
      <c r="R13" s="1180" t="s">
        <v>5</v>
      </c>
      <c r="S13" s="128" t="s">
        <v>29</v>
      </c>
      <c r="T13" s="1182" t="s">
        <v>0</v>
      </c>
    </row>
    <row r="14" spans="1:20" ht="55.5" customHeight="1" thickBot="1">
      <c r="A14" s="2108"/>
      <c r="B14" s="1170"/>
      <c r="C14" s="2110"/>
      <c r="D14" s="2112"/>
      <c r="E14" s="1170"/>
      <c r="F14" s="129" t="s">
        <v>12</v>
      </c>
      <c r="G14" s="129" t="s">
        <v>13</v>
      </c>
      <c r="H14" s="129" t="s">
        <v>14</v>
      </c>
      <c r="I14" s="129" t="s">
        <v>15</v>
      </c>
      <c r="J14" s="1188"/>
      <c r="K14" s="1188"/>
      <c r="L14" s="1188"/>
      <c r="M14" s="1192"/>
      <c r="N14" s="130" t="s">
        <v>30</v>
      </c>
      <c r="O14" s="131" t="s">
        <v>28</v>
      </c>
      <c r="P14" s="132" t="s">
        <v>31</v>
      </c>
      <c r="Q14" s="1205"/>
      <c r="R14" s="1181"/>
      <c r="S14" s="133"/>
      <c r="T14" s="1183"/>
    </row>
    <row r="15" spans="1:20" ht="15.75" thickBot="1">
      <c r="A15" s="121"/>
      <c r="B15" s="121"/>
      <c r="C15" s="121"/>
      <c r="D15" s="718"/>
      <c r="E15" s="121"/>
      <c r="F15" s="121"/>
      <c r="G15" s="121"/>
      <c r="H15" s="121"/>
      <c r="I15" s="121"/>
      <c r="J15" s="121"/>
      <c r="K15" s="121"/>
      <c r="L15" s="148"/>
      <c r="M15" s="121"/>
      <c r="Q15" s="121"/>
      <c r="R15" s="121"/>
      <c r="S15" s="121"/>
      <c r="T15" s="121"/>
    </row>
    <row r="16" spans="1:20" ht="56.25" customHeight="1">
      <c r="A16" s="996">
        <v>1</v>
      </c>
      <c r="B16" s="2104" t="s">
        <v>481</v>
      </c>
      <c r="C16" s="2104" t="s">
        <v>341</v>
      </c>
      <c r="D16" s="2096" t="s">
        <v>608</v>
      </c>
      <c r="E16" s="716" t="s">
        <v>477</v>
      </c>
      <c r="F16" s="857">
        <v>1</v>
      </c>
      <c r="G16" s="723">
        <v>1</v>
      </c>
      <c r="H16" s="868">
        <v>1</v>
      </c>
      <c r="I16" s="551"/>
      <c r="J16" s="724" t="s">
        <v>595</v>
      </c>
      <c r="K16" s="580"/>
      <c r="L16" s="442"/>
      <c r="M16" s="725">
        <v>1</v>
      </c>
      <c r="N16" s="337">
        <f>IF(M16&lt;1,M16-AVERAGE(F16:I16),M16-(SUM(F16:I16)))</f>
        <v>-2</v>
      </c>
      <c r="O16" s="490">
        <v>1</v>
      </c>
      <c r="P16" s="595" t="str">
        <f t="shared" ref="P16:P33" si="0">IF(O16&lt;=V$17,"T",IF(O16&lt;$AA$17,"R",IF(O16&gt;=$AA$17,"P")))</f>
        <v>P</v>
      </c>
      <c r="Q16" s="442"/>
      <c r="R16" s="442"/>
      <c r="S16" s="442"/>
      <c r="T16" s="493"/>
    </row>
    <row r="17" spans="1:20" ht="28.5" customHeight="1">
      <c r="A17" s="990"/>
      <c r="B17" s="2105"/>
      <c r="C17" s="2105"/>
      <c r="D17" s="2097"/>
      <c r="E17" s="717" t="s">
        <v>537</v>
      </c>
      <c r="F17" s="457">
        <v>1</v>
      </c>
      <c r="G17" s="479">
        <v>1</v>
      </c>
      <c r="H17" s="869">
        <v>100</v>
      </c>
      <c r="I17" s="553"/>
      <c r="J17" s="542" t="s">
        <v>596</v>
      </c>
      <c r="K17" s="582"/>
      <c r="L17" s="317"/>
      <c r="M17" s="726">
        <v>100</v>
      </c>
      <c r="N17" s="313">
        <f>IF(M17&lt;1,M17-AVERAGE(F17:I17),M17-(SUM(F17:I17)))</f>
        <v>-2</v>
      </c>
      <c r="O17" s="457">
        <v>1</v>
      </c>
      <c r="P17" s="597" t="str">
        <f t="shared" si="0"/>
        <v>P</v>
      </c>
      <c r="Q17" s="317"/>
      <c r="R17" s="317"/>
      <c r="S17" s="317"/>
      <c r="T17" s="497"/>
    </row>
    <row r="18" spans="1:20" ht="60">
      <c r="A18" s="990"/>
      <c r="B18" s="2105"/>
      <c r="C18" s="2105"/>
      <c r="D18" s="2097"/>
      <c r="E18" s="717" t="s">
        <v>478</v>
      </c>
      <c r="F18" s="856">
        <v>1</v>
      </c>
      <c r="G18" s="866">
        <v>1</v>
      </c>
      <c r="H18" s="867">
        <v>100</v>
      </c>
      <c r="I18" s="317"/>
      <c r="J18" s="542" t="s">
        <v>597</v>
      </c>
      <c r="K18" s="582"/>
      <c r="L18" s="317"/>
      <c r="M18" s="727">
        <v>100</v>
      </c>
      <c r="N18" s="313">
        <f t="shared" ref="N18:N33" si="1">IF(M18&lt;1,M18-AVERAGE(F18:I18),M18-(SUM(F18:I18)))</f>
        <v>-2</v>
      </c>
      <c r="O18" s="457">
        <v>1</v>
      </c>
      <c r="P18" s="597" t="str">
        <f t="shared" si="0"/>
        <v>P</v>
      </c>
      <c r="Q18" s="317"/>
      <c r="R18" s="317"/>
      <c r="S18" s="317"/>
      <c r="T18" s="497"/>
    </row>
    <row r="19" spans="1:20" ht="39.75" customHeight="1">
      <c r="A19" s="990"/>
      <c r="B19" s="2105"/>
      <c r="C19" s="2105"/>
      <c r="D19" s="2097"/>
      <c r="E19" s="477" t="s">
        <v>539</v>
      </c>
      <c r="F19" s="457">
        <v>1</v>
      </c>
      <c r="G19" s="479">
        <v>1</v>
      </c>
      <c r="H19" s="477">
        <v>100</v>
      </c>
      <c r="I19" s="317"/>
      <c r="J19" s="542" t="s">
        <v>598</v>
      </c>
      <c r="K19" s="317"/>
      <c r="L19" s="317"/>
      <c r="M19" s="727">
        <v>100</v>
      </c>
      <c r="N19" s="313">
        <f t="shared" si="1"/>
        <v>-2</v>
      </c>
      <c r="O19" s="457">
        <v>1</v>
      </c>
      <c r="P19" s="597" t="str">
        <f t="shared" si="0"/>
        <v>P</v>
      </c>
      <c r="Q19" s="317"/>
      <c r="R19" s="317"/>
      <c r="S19" s="317"/>
      <c r="T19" s="497"/>
    </row>
    <row r="20" spans="1:20" ht="46.5" customHeight="1">
      <c r="A20" s="990"/>
      <c r="B20" s="2105"/>
      <c r="C20" s="2105"/>
      <c r="D20" s="2098"/>
      <c r="E20" s="717" t="s">
        <v>589</v>
      </c>
      <c r="F20" s="457">
        <v>1</v>
      </c>
      <c r="G20" s="479">
        <v>1</v>
      </c>
      <c r="H20" s="477">
        <v>100</v>
      </c>
      <c r="I20" s="317"/>
      <c r="J20" s="542" t="s">
        <v>599</v>
      </c>
      <c r="K20" s="582"/>
      <c r="L20" s="317"/>
      <c r="M20" s="727">
        <v>100</v>
      </c>
      <c r="N20" s="313">
        <f t="shared" si="1"/>
        <v>-2</v>
      </c>
      <c r="O20" s="457">
        <v>1</v>
      </c>
      <c r="P20" s="597" t="str">
        <f t="shared" si="0"/>
        <v>P</v>
      </c>
      <c r="Q20" s="317"/>
      <c r="R20" s="317"/>
      <c r="S20" s="317"/>
      <c r="T20" s="497"/>
    </row>
    <row r="21" spans="1:20" ht="47.25" customHeight="1">
      <c r="A21" s="990"/>
      <c r="B21" s="2105"/>
      <c r="C21" s="2105"/>
      <c r="D21" s="2101" t="s">
        <v>609</v>
      </c>
      <c r="E21" s="717" t="s">
        <v>540</v>
      </c>
      <c r="F21" s="457">
        <v>1</v>
      </c>
      <c r="G21" s="479">
        <v>1</v>
      </c>
      <c r="H21" s="477">
        <v>100</v>
      </c>
      <c r="I21" s="317"/>
      <c r="J21" s="542" t="s">
        <v>600</v>
      </c>
      <c r="K21" s="582"/>
      <c r="L21" s="317"/>
      <c r="M21" s="727">
        <v>100</v>
      </c>
      <c r="N21" s="313">
        <f t="shared" si="1"/>
        <v>-2</v>
      </c>
      <c r="O21" s="457">
        <v>1</v>
      </c>
      <c r="P21" s="597" t="str">
        <f t="shared" si="0"/>
        <v>P</v>
      </c>
      <c r="Q21" s="317"/>
      <c r="R21" s="317"/>
      <c r="S21" s="317"/>
      <c r="T21" s="497"/>
    </row>
    <row r="22" spans="1:20" ht="53.25" customHeight="1">
      <c r="A22" s="990"/>
      <c r="B22" s="2105"/>
      <c r="C22" s="2105"/>
      <c r="D22" s="2097"/>
      <c r="E22" s="717" t="s">
        <v>479</v>
      </c>
      <c r="F22" s="457">
        <v>1</v>
      </c>
      <c r="G22" s="479">
        <v>1</v>
      </c>
      <c r="H22" s="477">
        <v>100</v>
      </c>
      <c r="I22" s="317"/>
      <c r="J22" s="542" t="s">
        <v>601</v>
      </c>
      <c r="K22" s="582"/>
      <c r="L22" s="317"/>
      <c r="M22" s="727">
        <v>100</v>
      </c>
      <c r="N22" s="313">
        <f t="shared" si="1"/>
        <v>-2</v>
      </c>
      <c r="O22" s="457">
        <v>1</v>
      </c>
      <c r="P22" s="597" t="str">
        <f t="shared" si="0"/>
        <v>P</v>
      </c>
      <c r="Q22" s="317"/>
      <c r="R22" s="317"/>
      <c r="S22" s="317"/>
      <c r="T22" s="497"/>
    </row>
    <row r="23" spans="1:20" ht="45">
      <c r="A23" s="990"/>
      <c r="B23" s="2105"/>
      <c r="C23" s="2105"/>
      <c r="D23" s="2097"/>
      <c r="E23" s="717" t="s">
        <v>538</v>
      </c>
      <c r="F23" s="457">
        <v>1</v>
      </c>
      <c r="G23" s="479">
        <v>1</v>
      </c>
      <c r="H23" s="477">
        <v>100</v>
      </c>
      <c r="I23" s="317"/>
      <c r="J23" s="542" t="s">
        <v>602</v>
      </c>
      <c r="K23" s="582"/>
      <c r="L23" s="317"/>
      <c r="M23" s="727">
        <v>100</v>
      </c>
      <c r="N23" s="313">
        <f t="shared" si="1"/>
        <v>-2</v>
      </c>
      <c r="O23" s="457">
        <v>1</v>
      </c>
      <c r="P23" s="597" t="str">
        <f t="shared" si="0"/>
        <v>P</v>
      </c>
      <c r="Q23" s="317"/>
      <c r="R23" s="317"/>
      <c r="S23" s="317"/>
      <c r="T23" s="497"/>
    </row>
    <row r="24" spans="1:20" ht="15.75" customHeight="1">
      <c r="A24" s="990"/>
      <c r="B24" s="2105"/>
      <c r="C24" s="2105"/>
      <c r="D24" s="2098"/>
      <c r="E24" s="477" t="s">
        <v>541</v>
      </c>
      <c r="F24" s="457">
        <v>1</v>
      </c>
      <c r="G24" s="479">
        <v>1</v>
      </c>
      <c r="H24" s="477">
        <v>100</v>
      </c>
      <c r="I24" s="317"/>
      <c r="J24" s="542" t="s">
        <v>603</v>
      </c>
      <c r="K24" s="317"/>
      <c r="L24" s="317"/>
      <c r="M24" s="727">
        <v>100</v>
      </c>
      <c r="N24" s="313">
        <f t="shared" si="1"/>
        <v>-2</v>
      </c>
      <c r="O24" s="457">
        <v>1</v>
      </c>
      <c r="P24" s="597" t="str">
        <f t="shared" si="0"/>
        <v>P</v>
      </c>
      <c r="Q24" s="317"/>
      <c r="R24" s="317"/>
      <c r="S24" s="317"/>
      <c r="T24" s="497"/>
    </row>
    <row r="25" spans="1:20" ht="45">
      <c r="A25" s="990"/>
      <c r="B25" s="2105"/>
      <c r="C25" s="2105"/>
      <c r="D25" s="2102" t="s">
        <v>480</v>
      </c>
      <c r="E25" s="477" t="s">
        <v>590</v>
      </c>
      <c r="F25" s="457">
        <v>1</v>
      </c>
      <c r="G25" s="479">
        <v>1</v>
      </c>
      <c r="H25" s="477">
        <v>100</v>
      </c>
      <c r="I25" s="317"/>
      <c r="J25" s="542" t="s">
        <v>604</v>
      </c>
      <c r="K25" s="317"/>
      <c r="L25" s="317"/>
      <c r="M25" s="727">
        <v>100</v>
      </c>
      <c r="N25" s="313">
        <f t="shared" si="1"/>
        <v>-2</v>
      </c>
      <c r="O25" s="457">
        <v>1</v>
      </c>
      <c r="P25" s="597" t="str">
        <f t="shared" si="0"/>
        <v>P</v>
      </c>
      <c r="Q25" s="317"/>
      <c r="R25" s="317"/>
      <c r="S25" s="317"/>
      <c r="T25" s="497"/>
    </row>
    <row r="26" spans="1:20" ht="45">
      <c r="A26" s="990"/>
      <c r="B26" s="2105"/>
      <c r="C26" s="2105"/>
      <c r="D26" s="1998"/>
      <c r="E26" s="477" t="s">
        <v>591</v>
      </c>
      <c r="F26" s="457">
        <v>1</v>
      </c>
      <c r="G26" s="479">
        <v>1</v>
      </c>
      <c r="H26" s="477">
        <v>100</v>
      </c>
      <c r="I26" s="317"/>
      <c r="J26" s="542" t="s">
        <v>605</v>
      </c>
      <c r="K26" s="317"/>
      <c r="L26" s="317"/>
      <c r="M26" s="727">
        <v>100</v>
      </c>
      <c r="N26" s="313">
        <f t="shared" si="1"/>
        <v>-2</v>
      </c>
      <c r="O26" s="457">
        <v>1</v>
      </c>
      <c r="P26" s="597" t="str">
        <f t="shared" si="0"/>
        <v>P</v>
      </c>
      <c r="Q26" s="317"/>
      <c r="R26" s="317"/>
      <c r="S26" s="317"/>
      <c r="T26" s="497"/>
    </row>
    <row r="27" spans="1:20" ht="15.75" customHeight="1">
      <c r="A27" s="990"/>
      <c r="B27" s="2105"/>
      <c r="C27" s="2105"/>
      <c r="D27" s="2103"/>
      <c r="E27" s="477" t="s">
        <v>592</v>
      </c>
      <c r="F27" s="457">
        <v>1</v>
      </c>
      <c r="G27" s="479">
        <v>1</v>
      </c>
      <c r="H27" s="477">
        <v>100</v>
      </c>
      <c r="I27" s="317"/>
      <c r="J27" s="542" t="s">
        <v>606</v>
      </c>
      <c r="K27" s="317"/>
      <c r="L27" s="317"/>
      <c r="M27" s="727">
        <v>100</v>
      </c>
      <c r="N27" s="313">
        <f t="shared" si="1"/>
        <v>-2</v>
      </c>
      <c r="O27" s="457">
        <v>1</v>
      </c>
      <c r="P27" s="597" t="str">
        <f t="shared" si="0"/>
        <v>P</v>
      </c>
      <c r="Q27" s="317"/>
      <c r="R27" s="317"/>
      <c r="S27" s="317"/>
      <c r="T27" s="497"/>
    </row>
    <row r="28" spans="1:20" ht="30">
      <c r="A28" s="990"/>
      <c r="B28" s="2105"/>
      <c r="C28" s="2105"/>
      <c r="D28" s="2102" t="s">
        <v>610</v>
      </c>
      <c r="E28" s="477" t="s">
        <v>593</v>
      </c>
      <c r="F28" s="711">
        <v>1</v>
      </c>
      <c r="G28" s="711">
        <v>1</v>
      </c>
      <c r="H28" s="477">
        <v>100</v>
      </c>
      <c r="I28" s="317"/>
      <c r="J28" s="542" t="s">
        <v>607</v>
      </c>
      <c r="K28" s="317"/>
      <c r="L28" s="317"/>
      <c r="M28" s="727">
        <v>100</v>
      </c>
      <c r="N28" s="313">
        <f t="shared" si="1"/>
        <v>-2</v>
      </c>
      <c r="O28" s="457">
        <v>1</v>
      </c>
      <c r="P28" s="597" t="str">
        <f t="shared" si="0"/>
        <v>P</v>
      </c>
      <c r="Q28" s="317"/>
      <c r="R28" s="317"/>
      <c r="S28" s="317"/>
      <c r="T28" s="497"/>
    </row>
    <row r="29" spans="1:20" ht="30">
      <c r="A29" s="2111"/>
      <c r="B29" s="2106"/>
      <c r="C29" s="2106"/>
      <c r="D29" s="2103"/>
      <c r="E29" s="477" t="s">
        <v>594</v>
      </c>
      <c r="F29" s="711">
        <v>1</v>
      </c>
      <c r="G29" s="711">
        <v>1</v>
      </c>
      <c r="H29" s="477">
        <v>100</v>
      </c>
      <c r="I29" s="449"/>
      <c r="J29" s="542" t="s">
        <v>1145</v>
      </c>
      <c r="K29" s="449"/>
      <c r="L29" s="449"/>
      <c r="M29" s="727">
        <v>100</v>
      </c>
      <c r="N29" s="313">
        <f t="shared" si="1"/>
        <v>-2</v>
      </c>
      <c r="O29" s="457">
        <v>1</v>
      </c>
      <c r="P29" s="597" t="str">
        <f t="shared" si="0"/>
        <v>P</v>
      </c>
      <c r="Q29" s="449"/>
      <c r="R29" s="449"/>
      <c r="S29" s="449"/>
      <c r="T29" s="715"/>
    </row>
    <row r="30" spans="1:20" ht="21.75" customHeight="1">
      <c r="A30" s="2111"/>
      <c r="B30" s="2106"/>
      <c r="C30" s="2106"/>
      <c r="D30" s="2102" t="s">
        <v>1144</v>
      </c>
      <c r="E30" s="477" t="s">
        <v>1141</v>
      </c>
      <c r="F30" s="457"/>
      <c r="G30" s="479"/>
      <c r="H30" s="477">
        <v>0</v>
      </c>
      <c r="I30" s="449"/>
      <c r="J30" s="542" t="s">
        <v>1146</v>
      </c>
      <c r="K30" s="449"/>
      <c r="L30" s="449"/>
      <c r="M30" s="727">
        <v>50</v>
      </c>
      <c r="N30" s="313">
        <f t="shared" si="1"/>
        <v>50</v>
      </c>
      <c r="O30" s="457">
        <v>1</v>
      </c>
      <c r="P30" s="597" t="str">
        <f t="shared" si="0"/>
        <v>P</v>
      </c>
      <c r="Q30" s="449"/>
      <c r="R30" s="449"/>
      <c r="S30" s="449"/>
      <c r="T30" s="715"/>
    </row>
    <row r="31" spans="1:20" ht="45">
      <c r="A31" s="2111"/>
      <c r="B31" s="2106"/>
      <c r="C31" s="2106"/>
      <c r="D31" s="1998"/>
      <c r="E31" s="477" t="s">
        <v>1142</v>
      </c>
      <c r="F31" s="457"/>
      <c r="G31" s="479"/>
      <c r="H31" s="477">
        <v>0</v>
      </c>
      <c r="I31" s="449"/>
      <c r="J31" s="542" t="s">
        <v>1147</v>
      </c>
      <c r="K31" s="449"/>
      <c r="L31" s="449"/>
      <c r="M31" s="727">
        <v>50</v>
      </c>
      <c r="N31" s="313">
        <f t="shared" si="1"/>
        <v>50</v>
      </c>
      <c r="O31" s="457">
        <v>1</v>
      </c>
      <c r="P31" s="597" t="str">
        <f t="shared" si="0"/>
        <v>P</v>
      </c>
      <c r="Q31" s="449"/>
      <c r="R31" s="449"/>
      <c r="S31" s="449"/>
      <c r="T31" s="715"/>
    </row>
    <row r="32" spans="1:20" ht="30" customHeight="1">
      <c r="A32" s="2111"/>
      <c r="B32" s="2106"/>
      <c r="C32" s="2106"/>
      <c r="D32" s="2103"/>
      <c r="E32" s="477" t="s">
        <v>1143</v>
      </c>
      <c r="F32" s="457"/>
      <c r="G32" s="479"/>
      <c r="H32" s="477">
        <v>0</v>
      </c>
      <c r="I32" s="449"/>
      <c r="J32" s="542" t="s">
        <v>1148</v>
      </c>
      <c r="K32" s="449"/>
      <c r="L32" s="449"/>
      <c r="M32" s="727">
        <v>50</v>
      </c>
      <c r="N32" s="313">
        <f t="shared" si="1"/>
        <v>50</v>
      </c>
      <c r="O32" s="457">
        <v>1</v>
      </c>
      <c r="P32" s="597" t="str">
        <f t="shared" si="0"/>
        <v>P</v>
      </c>
      <c r="Q32" s="449"/>
      <c r="R32" s="449"/>
      <c r="S32" s="449"/>
      <c r="T32" s="715"/>
    </row>
    <row r="33" spans="1:20" ht="17.25" thickBot="1">
      <c r="A33" s="729" t="s">
        <v>24</v>
      </c>
      <c r="B33" s="730"/>
      <c r="C33" s="730"/>
      <c r="D33" s="731"/>
      <c r="E33" s="732"/>
      <c r="F33" s="732"/>
      <c r="G33" s="733"/>
      <c r="H33" s="476">
        <v>0</v>
      </c>
      <c r="I33" s="732"/>
      <c r="J33" s="732"/>
      <c r="K33" s="732"/>
      <c r="L33" s="732"/>
      <c r="M33" s="728">
        <v>0</v>
      </c>
      <c r="N33" s="346">
        <f t="shared" si="1"/>
        <v>0</v>
      </c>
      <c r="O33" s="460">
        <v>1</v>
      </c>
      <c r="P33" s="599" t="str">
        <f t="shared" si="0"/>
        <v>P</v>
      </c>
      <c r="Q33" s="732"/>
      <c r="R33" s="732"/>
      <c r="S33" s="732"/>
      <c r="T33" s="734"/>
    </row>
    <row r="34" spans="1:20" ht="15.75">
      <c r="A34" s="37"/>
      <c r="B34" s="37"/>
      <c r="C34" s="37"/>
      <c r="D34" s="721"/>
      <c r="E34" s="37"/>
      <c r="F34" s="37"/>
      <c r="G34" s="37"/>
      <c r="H34" s="37"/>
      <c r="I34" s="37"/>
      <c r="J34" s="37"/>
      <c r="K34" s="37"/>
      <c r="L34" s="37"/>
      <c r="M34" s="37"/>
      <c r="N34" s="37"/>
      <c r="O34" s="37"/>
      <c r="P34" s="37"/>
      <c r="Q34" s="37"/>
      <c r="R34" s="37"/>
      <c r="S34" s="37"/>
      <c r="T34" s="37"/>
    </row>
    <row r="35" spans="1:20" ht="15.75">
      <c r="A35" s="1602"/>
      <c r="B35" s="1603"/>
      <c r="C35" s="1603"/>
      <c r="D35" s="1603"/>
      <c r="E35" s="1603"/>
      <c r="F35" s="1603"/>
      <c r="G35" s="1603"/>
      <c r="H35" s="1603"/>
      <c r="I35" s="1603"/>
      <c r="J35" s="1603"/>
      <c r="K35" s="1603"/>
      <c r="L35" s="1603"/>
      <c r="M35" s="1603"/>
      <c r="N35" s="1603"/>
      <c r="O35" s="1603"/>
      <c r="P35" s="1603"/>
      <c r="Q35" s="1603"/>
      <c r="R35" s="1603"/>
      <c r="S35" s="1603"/>
      <c r="T35" s="1604"/>
    </row>
    <row r="36" spans="1:20" ht="15.75">
      <c r="A36" s="1602"/>
      <c r="B36" s="1603"/>
      <c r="C36" s="1603"/>
      <c r="D36" s="1603"/>
      <c r="E36" s="1603"/>
      <c r="F36" s="1603"/>
      <c r="G36" s="1603"/>
      <c r="H36" s="1603"/>
      <c r="I36" s="1603"/>
      <c r="J36" s="1603"/>
      <c r="K36" s="1603"/>
      <c r="L36" s="1603"/>
      <c r="M36" s="1603"/>
      <c r="N36" s="1603"/>
      <c r="O36" s="1603"/>
      <c r="P36" s="1603"/>
      <c r="Q36" s="1603"/>
      <c r="R36" s="1603"/>
      <c r="S36" s="1603"/>
      <c r="T36" s="1604"/>
    </row>
    <row r="37" spans="1:20" ht="15.75">
      <c r="A37" s="1602"/>
      <c r="B37" s="1603"/>
      <c r="C37" s="1603"/>
      <c r="D37" s="1603"/>
      <c r="E37" s="1603"/>
      <c r="F37" s="1603"/>
      <c r="G37" s="1603"/>
      <c r="H37" s="1603"/>
      <c r="I37" s="1603"/>
      <c r="J37" s="1603"/>
      <c r="K37" s="1603"/>
      <c r="L37" s="1603"/>
      <c r="M37" s="1603"/>
      <c r="N37" s="1603"/>
      <c r="O37" s="1603"/>
      <c r="P37" s="1603"/>
      <c r="Q37" s="1603"/>
      <c r="R37" s="1603"/>
      <c r="S37" s="1603"/>
      <c r="T37" s="1604"/>
    </row>
    <row r="38" spans="1:20" ht="15.75">
      <c r="A38" s="1602"/>
      <c r="B38" s="1603"/>
      <c r="C38" s="1603"/>
      <c r="D38" s="1603"/>
      <c r="E38" s="1603"/>
      <c r="F38" s="1603"/>
      <c r="G38" s="1603"/>
      <c r="H38" s="1603"/>
      <c r="I38" s="1603"/>
      <c r="J38" s="1603"/>
      <c r="K38" s="1603"/>
      <c r="L38" s="1603"/>
      <c r="M38" s="1603"/>
      <c r="N38" s="1603"/>
      <c r="O38" s="1603"/>
      <c r="P38" s="1603"/>
      <c r="Q38" s="1603"/>
      <c r="R38" s="1603"/>
      <c r="S38" s="1603"/>
      <c r="T38" s="1604"/>
    </row>
    <row r="39" spans="1:20" ht="15.75">
      <c r="A39" s="1602"/>
      <c r="B39" s="1603"/>
      <c r="C39" s="1603"/>
      <c r="D39" s="1603"/>
      <c r="E39" s="1603"/>
      <c r="F39" s="1603"/>
      <c r="G39" s="1603"/>
      <c r="H39" s="1603"/>
      <c r="I39" s="1603"/>
      <c r="J39" s="1603"/>
      <c r="K39" s="1603"/>
      <c r="L39" s="1603"/>
      <c r="M39" s="1603"/>
      <c r="N39" s="1603"/>
      <c r="O39" s="1603"/>
      <c r="P39" s="1603"/>
      <c r="Q39" s="1603"/>
      <c r="R39" s="1603"/>
      <c r="S39" s="1603"/>
      <c r="T39" s="1604"/>
    </row>
    <row r="40" spans="1:20" ht="15.75">
      <c r="A40" s="1602"/>
      <c r="B40" s="1603"/>
      <c r="C40" s="1603"/>
      <c r="D40" s="1603"/>
      <c r="E40" s="1603"/>
      <c r="F40" s="1603"/>
      <c r="G40" s="1603"/>
      <c r="H40" s="1603"/>
      <c r="I40" s="1603"/>
      <c r="J40" s="1603"/>
      <c r="K40" s="1603"/>
      <c r="L40" s="1603"/>
      <c r="M40" s="1603"/>
      <c r="N40" s="1603"/>
      <c r="O40" s="1603"/>
      <c r="P40" s="1603"/>
      <c r="Q40" s="1603"/>
      <c r="R40" s="1603"/>
      <c r="S40" s="1603"/>
      <c r="T40" s="1604"/>
    </row>
    <row r="41" spans="1:20" ht="15.75">
      <c r="A41" s="1602"/>
      <c r="B41" s="1603"/>
      <c r="C41" s="1603"/>
      <c r="D41" s="1603"/>
      <c r="E41" s="1603"/>
      <c r="F41" s="1603"/>
      <c r="G41" s="1603"/>
      <c r="H41" s="1603"/>
      <c r="I41" s="1603"/>
      <c r="J41" s="1603"/>
      <c r="K41" s="1603"/>
      <c r="L41" s="1603"/>
      <c r="M41" s="1603"/>
      <c r="N41" s="1603"/>
      <c r="O41" s="1603"/>
      <c r="P41" s="1603"/>
      <c r="Q41" s="1603"/>
      <c r="R41" s="1603"/>
      <c r="S41" s="1603"/>
      <c r="T41" s="1604"/>
    </row>
    <row r="42" spans="1:20" ht="15.75">
      <c r="A42" s="1602"/>
      <c r="B42" s="1603"/>
      <c r="C42" s="1603"/>
      <c r="D42" s="1603"/>
      <c r="E42" s="1603"/>
      <c r="F42" s="1603"/>
      <c r="G42" s="1603"/>
      <c r="H42" s="1603"/>
      <c r="I42" s="1603"/>
      <c r="J42" s="1603"/>
      <c r="K42" s="1603"/>
      <c r="L42" s="1603"/>
      <c r="M42" s="1603"/>
      <c r="N42" s="1603"/>
      <c r="O42" s="1603"/>
      <c r="P42" s="1603"/>
      <c r="Q42" s="1603"/>
      <c r="R42" s="1603"/>
      <c r="S42" s="1603"/>
      <c r="T42" s="1604"/>
    </row>
    <row r="43" spans="1:20" ht="15.75">
      <c r="A43" s="1602"/>
      <c r="B43" s="1603"/>
      <c r="C43" s="1603"/>
      <c r="D43" s="1603"/>
      <c r="E43" s="1603"/>
      <c r="F43" s="1603"/>
      <c r="G43" s="1603"/>
      <c r="H43" s="1603"/>
      <c r="I43" s="1603"/>
      <c r="J43" s="1603"/>
      <c r="K43" s="1603"/>
      <c r="L43" s="1603"/>
      <c r="M43" s="1603"/>
      <c r="N43" s="1603"/>
      <c r="O43" s="1603"/>
      <c r="P43" s="1603"/>
      <c r="Q43" s="1603"/>
      <c r="R43" s="1603"/>
      <c r="S43" s="1603"/>
      <c r="T43" s="1604"/>
    </row>
    <row r="44" spans="1:20" ht="15.75">
      <c r="A44" s="1602"/>
      <c r="B44" s="1603"/>
      <c r="C44" s="1603"/>
      <c r="D44" s="1603"/>
      <c r="E44" s="1603"/>
      <c r="F44" s="1603"/>
      <c r="G44" s="1603"/>
      <c r="H44" s="1603"/>
      <c r="I44" s="1603"/>
      <c r="J44" s="1603"/>
      <c r="K44" s="1603"/>
      <c r="L44" s="1603"/>
      <c r="M44" s="1603"/>
      <c r="N44" s="1603"/>
      <c r="O44" s="1603"/>
      <c r="P44" s="1603"/>
      <c r="Q44" s="1603"/>
      <c r="R44" s="1603"/>
      <c r="S44" s="1603"/>
      <c r="T44" s="1604"/>
    </row>
    <row r="45" spans="1:20" ht="15.75">
      <c r="A45" s="1602"/>
      <c r="B45" s="1603"/>
      <c r="C45" s="1603"/>
      <c r="D45" s="1603"/>
      <c r="E45" s="1603"/>
      <c r="F45" s="1603"/>
      <c r="G45" s="1603"/>
      <c r="H45" s="1603"/>
      <c r="I45" s="1603"/>
      <c r="J45" s="1603"/>
      <c r="K45" s="1603"/>
      <c r="L45" s="1603"/>
      <c r="M45" s="1603"/>
      <c r="N45" s="1603"/>
      <c r="O45" s="1603"/>
      <c r="P45" s="1603"/>
      <c r="Q45" s="1603"/>
      <c r="R45" s="1603"/>
      <c r="S45" s="1603"/>
      <c r="T45" s="1604"/>
    </row>
  </sheetData>
  <mergeCells count="50">
    <mergeCell ref="A45:T45"/>
    <mergeCell ref="A40:T40"/>
    <mergeCell ref="A41:T41"/>
    <mergeCell ref="A42:T42"/>
    <mergeCell ref="A43:T43"/>
    <mergeCell ref="A44:T44"/>
    <mergeCell ref="A35:T35"/>
    <mergeCell ref="A36:T36"/>
    <mergeCell ref="A37:T37"/>
    <mergeCell ref="A38:T38"/>
    <mergeCell ref="A39:T39"/>
    <mergeCell ref="D21:D24"/>
    <mergeCell ref="D25:D27"/>
    <mergeCell ref="C16:C32"/>
    <mergeCell ref="A13:A14"/>
    <mergeCell ref="B13:B14"/>
    <mergeCell ref="C13:C14"/>
    <mergeCell ref="B16:B32"/>
    <mergeCell ref="A16:A32"/>
    <mergeCell ref="D13:D14"/>
    <mergeCell ref="D28:D29"/>
    <mergeCell ref="D30:D32"/>
    <mergeCell ref="E13:E14"/>
    <mergeCell ref="F13:I13"/>
    <mergeCell ref="J13:J14"/>
    <mergeCell ref="D16:D20"/>
    <mergeCell ref="A8:E8"/>
    <mergeCell ref="F8:M8"/>
    <mergeCell ref="A10:T10"/>
    <mergeCell ref="A12:L12"/>
    <mergeCell ref="M12:T12"/>
    <mergeCell ref="T13:T14"/>
    <mergeCell ref="K13:K14"/>
    <mergeCell ref="L13:L14"/>
    <mergeCell ref="M13:M14"/>
    <mergeCell ref="N13:P13"/>
    <mergeCell ref="Q13:Q14"/>
    <mergeCell ref="R13:R14"/>
    <mergeCell ref="A1:E3"/>
    <mergeCell ref="F1:M1"/>
    <mergeCell ref="N1:T1"/>
    <mergeCell ref="F2:M3"/>
    <mergeCell ref="N2:T2"/>
    <mergeCell ref="N3:T3"/>
    <mergeCell ref="A5:E5"/>
    <mergeCell ref="F5:M5"/>
    <mergeCell ref="A6:E6"/>
    <mergeCell ref="F6:M6"/>
    <mergeCell ref="A7:E7"/>
    <mergeCell ref="F7:M7"/>
  </mergeCells>
  <conditionalFormatting sqref="P16:P33">
    <cfRule type="containsText" dxfId="12" priority="482" stopIfTrue="1" operator="containsText" text="P">
      <formula>NOT(ISERROR(SEARCH("P",P16)))</formula>
    </cfRule>
    <cfRule type="containsText" dxfId="11" priority="483" stopIfTrue="1" operator="containsText" text="R">
      <formula>NOT(ISERROR(SEARCH("R",P16)))</formula>
    </cfRule>
    <cfRule type="containsText" dxfId="10" priority="484" operator="containsText" text="T">
      <formula>NOT(ISERROR(SEARCH("T",P16)))</formula>
    </cfRule>
    <cfRule type="iconSet" priority="485">
      <iconSet iconSet="3Symbols2">
        <cfvo type="percent" val="0"/>
        <cfvo type="percent" val="0.74"/>
        <cfvo type="percent" val="0.85"/>
      </iconSet>
    </cfRule>
  </conditionalFormatting>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1D908-15BA-47DB-AEAF-5A6BA023D31B}">
  <dimension ref="A1:U39"/>
  <sheetViews>
    <sheetView topLeftCell="A14" zoomScale="91" zoomScaleNormal="91" workbookViewId="0">
      <selection activeCell="L28" sqref="L28"/>
    </sheetView>
  </sheetViews>
  <sheetFormatPr baseColWidth="10" defaultColWidth="11.42578125" defaultRowHeight="15"/>
  <cols>
    <col min="1" max="1" width="5.85546875" customWidth="1"/>
    <col min="2" max="2" width="29.140625" customWidth="1"/>
    <col min="3" max="3" width="62.7109375" customWidth="1"/>
    <col min="4" max="4" width="7" customWidth="1"/>
    <col min="5" max="5" width="7.28515625" customWidth="1"/>
    <col min="6" max="6" width="6.140625" customWidth="1"/>
    <col min="7" max="7" width="8.7109375" customWidth="1"/>
    <col min="8" max="8" width="40" customWidth="1"/>
    <col min="9" max="9" width="12.42578125" bestFit="1" customWidth="1"/>
    <col min="10" max="10" width="15.140625" customWidth="1"/>
    <col min="11" max="13" width="11.5703125" bestFit="1" customWidth="1"/>
    <col min="15" max="15" width="15.7109375" customWidth="1"/>
    <col min="16" max="16" width="15.140625" customWidth="1"/>
    <col min="18" max="18" width="14.28515625" customWidth="1"/>
  </cols>
  <sheetData>
    <row r="1" spans="1:18" ht="16.5" thickBot="1">
      <c r="A1" s="1143"/>
      <c r="B1" s="1144"/>
      <c r="C1" s="1145"/>
      <c r="D1" s="2068" t="s">
        <v>18</v>
      </c>
      <c r="E1" s="2069"/>
      <c r="F1" s="2069"/>
      <c r="G1" s="2069"/>
      <c r="H1" s="2069"/>
      <c r="I1" s="2069"/>
      <c r="J1" s="2069"/>
      <c r="K1" s="2070"/>
      <c r="L1" s="1155" t="s">
        <v>485</v>
      </c>
      <c r="M1" s="1156"/>
      <c r="N1" s="1156"/>
      <c r="O1" s="1156"/>
      <c r="P1" s="1156"/>
      <c r="Q1" s="1156"/>
      <c r="R1" s="1429"/>
    </row>
    <row r="2" spans="1:18" ht="16.5" thickBot="1">
      <c r="A2" s="1146"/>
      <c r="B2" s="1147"/>
      <c r="C2" s="1148"/>
      <c r="D2" s="2071" t="s">
        <v>17</v>
      </c>
      <c r="E2" s="2072"/>
      <c r="F2" s="2072"/>
      <c r="G2" s="2072"/>
      <c r="H2" s="2072"/>
      <c r="I2" s="2072"/>
      <c r="J2" s="2072"/>
      <c r="K2" s="2073"/>
      <c r="L2" s="1163" t="s">
        <v>518</v>
      </c>
      <c r="M2" s="1164"/>
      <c r="N2" s="1164"/>
      <c r="O2" s="1164"/>
      <c r="P2" s="1164"/>
      <c r="Q2" s="1164"/>
      <c r="R2" s="1436"/>
    </row>
    <row r="3" spans="1:18" ht="42" customHeight="1" thickBot="1">
      <c r="A3" s="1149"/>
      <c r="B3" s="1150"/>
      <c r="C3" s="1151"/>
      <c r="D3" s="1433"/>
      <c r="E3" s="1434"/>
      <c r="F3" s="1434"/>
      <c r="G3" s="1434"/>
      <c r="H3" s="1434"/>
      <c r="I3" s="1434"/>
      <c r="J3" s="1434"/>
      <c r="K3" s="1435"/>
      <c r="L3" s="1165" t="s">
        <v>8</v>
      </c>
      <c r="M3" s="1166"/>
      <c r="N3" s="1166"/>
      <c r="O3" s="1166"/>
      <c r="P3" s="1166"/>
      <c r="Q3" s="1166"/>
      <c r="R3" s="1437"/>
    </row>
    <row r="4" spans="1:18">
      <c r="A4" s="121"/>
      <c r="B4" s="121"/>
      <c r="C4" s="121"/>
      <c r="D4" s="121"/>
      <c r="E4" s="121"/>
      <c r="F4" s="121"/>
      <c r="G4" s="121"/>
      <c r="H4" s="122"/>
      <c r="I4" s="122"/>
      <c r="J4" s="123"/>
      <c r="K4" s="123"/>
      <c r="L4" s="123"/>
      <c r="M4" s="123"/>
      <c r="N4" s="123"/>
      <c r="O4" s="123"/>
      <c r="P4" s="123"/>
      <c r="Q4" s="123"/>
      <c r="R4" s="123"/>
    </row>
    <row r="5" spans="1:18">
      <c r="A5" s="1171" t="s">
        <v>10</v>
      </c>
      <c r="B5" s="1171"/>
      <c r="C5" s="1171"/>
      <c r="D5" s="1016" t="s">
        <v>1223</v>
      </c>
      <c r="E5" s="1017"/>
      <c r="F5" s="1017"/>
      <c r="G5" s="1017"/>
      <c r="H5" s="1017"/>
      <c r="I5" s="1017"/>
      <c r="J5" s="1017"/>
      <c r="K5" s="1018"/>
      <c r="L5" s="123"/>
      <c r="M5" s="123"/>
      <c r="N5" s="123"/>
      <c r="O5" s="123"/>
      <c r="P5" s="123"/>
      <c r="Q5" s="123"/>
      <c r="R5" s="123"/>
    </row>
    <row r="6" spans="1:18">
      <c r="A6" s="1171" t="s">
        <v>25</v>
      </c>
      <c r="B6" s="1171"/>
      <c r="C6" s="1171"/>
      <c r="D6" s="1016">
        <v>2025</v>
      </c>
      <c r="E6" s="1017"/>
      <c r="F6" s="1017"/>
      <c r="G6" s="1017"/>
      <c r="H6" s="1017"/>
      <c r="I6" s="1017"/>
      <c r="J6" s="1017"/>
      <c r="K6" s="1018"/>
      <c r="L6" s="123"/>
      <c r="M6" s="123"/>
      <c r="N6" s="123"/>
      <c r="O6" s="123"/>
      <c r="P6" s="123"/>
      <c r="Q6" s="123"/>
      <c r="R6" s="123"/>
    </row>
    <row r="7" spans="1:18">
      <c r="A7" s="1171" t="s">
        <v>6</v>
      </c>
      <c r="B7" s="1171"/>
      <c r="C7" s="1171"/>
      <c r="D7" s="1016" t="s">
        <v>712</v>
      </c>
      <c r="E7" s="1017"/>
      <c r="F7" s="1017"/>
      <c r="G7" s="1017"/>
      <c r="H7" s="1017"/>
      <c r="I7" s="1017"/>
      <c r="J7" s="1017"/>
      <c r="K7" s="1018"/>
      <c r="L7" s="123"/>
      <c r="M7" s="123"/>
      <c r="N7" s="123"/>
      <c r="O7" s="123"/>
      <c r="P7" s="123"/>
      <c r="Q7" s="123"/>
      <c r="R7" s="123"/>
    </row>
    <row r="8" spans="1:18">
      <c r="A8" s="1171" t="s">
        <v>7</v>
      </c>
      <c r="B8" s="1171"/>
      <c r="C8" s="1171"/>
      <c r="D8" s="1016" t="s">
        <v>1231</v>
      </c>
      <c r="E8" s="1017"/>
      <c r="F8" s="1017"/>
      <c r="G8" s="1017"/>
      <c r="H8" s="1017"/>
      <c r="I8" s="1017"/>
      <c r="J8" s="1017"/>
      <c r="K8" s="1018"/>
      <c r="L8" s="123"/>
      <c r="M8" s="123"/>
      <c r="N8" s="123"/>
      <c r="O8" s="123"/>
      <c r="P8" s="123"/>
      <c r="Q8" s="123"/>
      <c r="R8" s="123"/>
    </row>
    <row r="9" spans="1:18" ht="15.75" thickBot="1">
      <c r="A9" s="124"/>
      <c r="B9" s="124"/>
      <c r="C9" s="124"/>
      <c r="D9" s="124"/>
      <c r="E9" s="124"/>
      <c r="F9" s="124"/>
      <c r="G9" s="124"/>
      <c r="H9" s="122"/>
      <c r="I9" s="122"/>
      <c r="J9" s="122"/>
      <c r="K9" s="122"/>
      <c r="L9" s="123"/>
      <c r="M9" s="123"/>
      <c r="N9" s="123"/>
      <c r="O9" s="123"/>
      <c r="P9" s="123"/>
      <c r="Q9" s="123"/>
      <c r="R9" s="123"/>
    </row>
    <row r="10" spans="1:18" ht="32.25" thickBot="1">
      <c r="A10" s="1172" t="s">
        <v>9</v>
      </c>
      <c r="B10" s="1173"/>
      <c r="C10" s="1173"/>
      <c r="D10" s="1173"/>
      <c r="E10" s="1173"/>
      <c r="F10" s="1173"/>
      <c r="G10" s="1173"/>
      <c r="H10" s="1173"/>
      <c r="I10" s="1173"/>
      <c r="J10" s="1173"/>
      <c r="K10" s="1173"/>
      <c r="L10" s="1173"/>
      <c r="M10" s="1173"/>
      <c r="N10" s="1173"/>
      <c r="O10" s="1173"/>
      <c r="P10" s="1173"/>
      <c r="Q10" s="1173"/>
      <c r="R10" s="1174"/>
    </row>
    <row r="11" spans="1:18" ht="16.5" thickBot="1">
      <c r="A11" s="125"/>
      <c r="B11" s="126"/>
      <c r="C11" s="126"/>
      <c r="D11" s="126"/>
      <c r="E11" s="126"/>
      <c r="F11" s="126"/>
      <c r="G11" s="126"/>
      <c r="H11" s="126"/>
      <c r="I11" s="126"/>
      <c r="J11" s="126"/>
      <c r="K11" s="126"/>
      <c r="L11" s="126"/>
      <c r="M11" s="126"/>
      <c r="N11" s="126"/>
      <c r="O11" s="126"/>
      <c r="P11" s="126"/>
      <c r="Q11" s="126"/>
      <c r="R11" s="127"/>
    </row>
    <row r="12" spans="1:18" ht="27" thickBot="1">
      <c r="A12" s="1175" t="s">
        <v>16</v>
      </c>
      <c r="B12" s="1176"/>
      <c r="C12" s="1176"/>
      <c r="D12" s="1176"/>
      <c r="E12" s="1176"/>
      <c r="F12" s="1176"/>
      <c r="G12" s="1176"/>
      <c r="H12" s="1176"/>
      <c r="I12" s="1176"/>
      <c r="J12" s="1177"/>
      <c r="K12" s="1178" t="s">
        <v>1</v>
      </c>
      <c r="L12" s="1178"/>
      <c r="M12" s="1178"/>
      <c r="N12" s="1178"/>
      <c r="O12" s="1178"/>
      <c r="P12" s="1178"/>
      <c r="Q12" s="1178"/>
      <c r="R12" s="1179"/>
    </row>
    <row r="13" spans="1:18" ht="15.75" thickBot="1">
      <c r="A13" s="1167" t="s">
        <v>27</v>
      </c>
      <c r="B13" s="1167" t="s">
        <v>26</v>
      </c>
      <c r="C13" s="2113" t="s">
        <v>19</v>
      </c>
      <c r="D13" s="1184" t="s">
        <v>11</v>
      </c>
      <c r="E13" s="1185"/>
      <c r="F13" s="1185"/>
      <c r="G13" s="1186"/>
      <c r="H13" s="1187" t="s">
        <v>20</v>
      </c>
      <c r="I13" s="1187" t="s">
        <v>21</v>
      </c>
      <c r="J13" s="1187" t="s">
        <v>2</v>
      </c>
      <c r="K13" s="1191" t="s">
        <v>22</v>
      </c>
      <c r="L13" s="1193" t="s">
        <v>3</v>
      </c>
      <c r="M13" s="1194"/>
      <c r="N13" s="1195"/>
      <c r="O13" s="1204" t="s">
        <v>4</v>
      </c>
      <c r="P13" s="1180" t="s">
        <v>5</v>
      </c>
      <c r="Q13" s="128" t="s">
        <v>29</v>
      </c>
      <c r="R13" s="1182" t="s">
        <v>0</v>
      </c>
    </row>
    <row r="14" spans="1:18" ht="75.75" customHeight="1" thickBot="1">
      <c r="A14" s="1168"/>
      <c r="B14" s="1168"/>
      <c r="C14" s="2114"/>
      <c r="D14" s="129" t="s">
        <v>12</v>
      </c>
      <c r="E14" s="129" t="s">
        <v>13</v>
      </c>
      <c r="F14" s="129" t="s">
        <v>14</v>
      </c>
      <c r="G14" s="129" t="s">
        <v>15</v>
      </c>
      <c r="H14" s="1188"/>
      <c r="I14" s="1188"/>
      <c r="J14" s="1188"/>
      <c r="K14" s="1192"/>
      <c r="L14" s="130" t="s">
        <v>30</v>
      </c>
      <c r="M14" s="131" t="s">
        <v>28</v>
      </c>
      <c r="N14" s="132" t="s">
        <v>31</v>
      </c>
      <c r="O14" s="1205"/>
      <c r="P14" s="1181"/>
      <c r="Q14" s="133"/>
      <c r="R14" s="1183"/>
    </row>
    <row r="15" spans="1:18" ht="15.75" thickBot="1">
      <c r="A15" s="121"/>
      <c r="B15" s="121"/>
      <c r="C15" s="121"/>
      <c r="D15" s="121"/>
      <c r="E15" s="121"/>
      <c r="F15" s="121"/>
      <c r="G15" s="121"/>
      <c r="H15" s="121"/>
      <c r="I15" s="121"/>
      <c r="J15" s="148"/>
      <c r="K15" s="121"/>
      <c r="O15" s="121"/>
      <c r="P15" s="121"/>
      <c r="Q15" s="121"/>
      <c r="R15" s="121"/>
    </row>
    <row r="16" spans="1:18" ht="29.25" thickBot="1">
      <c r="A16" s="996">
        <v>1</v>
      </c>
      <c r="B16" s="1820" t="s">
        <v>530</v>
      </c>
      <c r="C16" s="593" t="s">
        <v>531</v>
      </c>
      <c r="D16" s="490">
        <v>1</v>
      </c>
      <c r="E16" s="551">
        <v>1</v>
      </c>
      <c r="F16" s="723">
        <v>1</v>
      </c>
      <c r="G16" s="551"/>
      <c r="H16" s="594" t="s">
        <v>519</v>
      </c>
      <c r="I16" s="736">
        <v>250000</v>
      </c>
      <c r="J16" s="848">
        <v>90000</v>
      </c>
      <c r="K16" s="490">
        <v>1</v>
      </c>
      <c r="L16" s="337">
        <f>IF(K16&lt;1,K16-AVERAGE(D16:G16),K16-(SUM(D16:G16)))</f>
        <v>-2</v>
      </c>
      <c r="M16" s="338">
        <f>AVERAGE(D16:G16)/K16</f>
        <v>1</v>
      </c>
      <c r="N16" s="437" t="str">
        <f>IF(M16&lt;=T$17,"T",IF(M16&lt;$Y$17,"R",IF(M16&gt;=$Y$17,"P")))</f>
        <v>P</v>
      </c>
      <c r="O16" s="602">
        <f>J16/I16</f>
        <v>0.36</v>
      </c>
      <c r="P16" s="442" t="s">
        <v>520</v>
      </c>
      <c r="Q16" s="442" t="s">
        <v>347</v>
      </c>
      <c r="R16" s="493"/>
    </row>
    <row r="17" spans="1:21" ht="30" thickBot="1">
      <c r="A17" s="990"/>
      <c r="B17" s="1681"/>
      <c r="C17" s="596" t="s">
        <v>532</v>
      </c>
      <c r="D17" s="457">
        <v>1</v>
      </c>
      <c r="E17" s="479">
        <v>1</v>
      </c>
      <c r="F17" s="479">
        <v>1</v>
      </c>
      <c r="G17" s="479"/>
      <c r="H17" s="448" t="s">
        <v>521</v>
      </c>
      <c r="I17" s="344">
        <v>0</v>
      </c>
      <c r="J17" s="601"/>
      <c r="K17" s="457">
        <v>1</v>
      </c>
      <c r="L17" s="313">
        <f>IF(K17&lt;1,K17-AVERAGE(D17:G17),K17-(SUM(D17:G17)))</f>
        <v>-2</v>
      </c>
      <c r="M17" s="338">
        <f t="shared" ref="M17:M24" si="0">AVERAGE(D17:G17)/K17</f>
        <v>1</v>
      </c>
      <c r="N17" s="438" t="str">
        <f>IF(M17&lt;=T$17,"T",IF(M17&lt;$Y$17,"R",IF(M17&gt;=$Y$17,"P")))</f>
        <v>P</v>
      </c>
      <c r="O17" s="317"/>
      <c r="P17" s="317" t="s">
        <v>520</v>
      </c>
      <c r="Q17" s="317" t="s">
        <v>347</v>
      </c>
      <c r="R17" s="497"/>
    </row>
    <row r="18" spans="1:21" ht="30" customHeight="1" thickBot="1">
      <c r="A18" s="990"/>
      <c r="B18" s="1681"/>
      <c r="C18" s="596" t="s">
        <v>533</v>
      </c>
      <c r="D18" s="457">
        <v>1</v>
      </c>
      <c r="E18" s="479">
        <v>1</v>
      </c>
      <c r="F18" s="479">
        <v>1</v>
      </c>
      <c r="G18" s="479"/>
      <c r="H18" s="448" t="s">
        <v>522</v>
      </c>
      <c r="I18" s="344">
        <v>0</v>
      </c>
      <c r="J18" s="317"/>
      <c r="K18" s="591">
        <v>1</v>
      </c>
      <c r="L18" s="313">
        <f t="shared" ref="L18:L25" si="1">IF(K18&lt;1,K18-AVERAGE(D18:G18),K18-(SUM(D18:G18)))</f>
        <v>-2</v>
      </c>
      <c r="M18" s="338">
        <f t="shared" si="0"/>
        <v>1</v>
      </c>
      <c r="N18" s="438" t="str">
        <f>IF(M18&lt;=T$17,"T",IF(M18&lt;$Y$17,"R",IF(M18&gt;=$Y$17,"P")))</f>
        <v>P</v>
      </c>
      <c r="O18" s="317"/>
      <c r="P18" s="317"/>
      <c r="Q18" s="317"/>
      <c r="R18" s="497"/>
    </row>
    <row r="19" spans="1:21" ht="30" thickBot="1">
      <c r="A19" s="990">
        <v>2</v>
      </c>
      <c r="B19" s="1681" t="s">
        <v>535</v>
      </c>
      <c r="C19" s="448" t="s">
        <v>570</v>
      </c>
      <c r="D19" s="457">
        <v>1</v>
      </c>
      <c r="E19" s="479">
        <v>1</v>
      </c>
      <c r="F19" s="479">
        <v>1</v>
      </c>
      <c r="G19" s="479"/>
      <c r="H19" s="448" t="s">
        <v>523</v>
      </c>
      <c r="I19" s="344">
        <v>0</v>
      </c>
      <c r="J19" s="317"/>
      <c r="K19" s="591">
        <v>1</v>
      </c>
      <c r="L19" s="313">
        <f t="shared" si="1"/>
        <v>-2</v>
      </c>
      <c r="M19" s="338">
        <f t="shared" si="0"/>
        <v>1</v>
      </c>
      <c r="N19" s="438" t="str">
        <f>IF(M19&lt;=T$17,"T",IF(M19&lt;$Y$17,"R",IF(M19&gt;=$Y$17,"P")))</f>
        <v>P</v>
      </c>
      <c r="O19" s="317"/>
      <c r="P19" s="317" t="s">
        <v>520</v>
      </c>
      <c r="Q19" s="317" t="s">
        <v>347</v>
      </c>
      <c r="R19" s="497"/>
    </row>
    <row r="20" spans="1:21" ht="30" thickBot="1">
      <c r="A20" s="990"/>
      <c r="B20" s="1681"/>
      <c r="C20" s="596" t="s">
        <v>571</v>
      </c>
      <c r="D20" s="457">
        <v>1</v>
      </c>
      <c r="E20" s="479">
        <v>1</v>
      </c>
      <c r="F20" s="479">
        <v>1</v>
      </c>
      <c r="G20" s="479"/>
      <c r="H20" s="448" t="s">
        <v>524</v>
      </c>
      <c r="I20" s="344">
        <v>0</v>
      </c>
      <c r="J20" s="317"/>
      <c r="K20" s="591">
        <v>1</v>
      </c>
      <c r="L20" s="313">
        <f t="shared" si="1"/>
        <v>-2</v>
      </c>
      <c r="M20" s="338">
        <f t="shared" si="0"/>
        <v>1</v>
      </c>
      <c r="N20" s="438" t="str">
        <f>IF(M20&lt;=T$17,"T",IF(M20&lt;$Y$17,"R",IF(M20&gt;=$Y$17,"P")))</f>
        <v>P</v>
      </c>
      <c r="O20" s="317"/>
      <c r="P20" s="317" t="s">
        <v>520</v>
      </c>
      <c r="Q20" s="317" t="s">
        <v>347</v>
      </c>
      <c r="R20" s="497"/>
    </row>
    <row r="21" spans="1:21" ht="44.25" thickBot="1">
      <c r="A21" s="990"/>
      <c r="B21" s="1681"/>
      <c r="C21" s="446" t="s">
        <v>572</v>
      </c>
      <c r="D21" s="457">
        <v>1</v>
      </c>
      <c r="E21" s="479">
        <v>1</v>
      </c>
      <c r="F21" s="479">
        <v>1</v>
      </c>
      <c r="G21" s="479"/>
      <c r="H21" s="448" t="s">
        <v>525</v>
      </c>
      <c r="I21" s="344">
        <v>0</v>
      </c>
      <c r="J21" s="317"/>
      <c r="K21" s="591">
        <v>1</v>
      </c>
      <c r="L21" s="313">
        <f t="shared" si="1"/>
        <v>-2</v>
      </c>
      <c r="M21" s="338">
        <f t="shared" si="0"/>
        <v>1</v>
      </c>
      <c r="N21" s="438" t="str">
        <f t="shared" ref="N21:N25" si="2">IF(M21&lt;=T$17,"T",IF(M21&lt;$Y$17,"R",IF(M21&gt;=$Y$17,"P")))</f>
        <v>P</v>
      </c>
      <c r="O21" s="317"/>
      <c r="P21" s="317"/>
      <c r="Q21" s="317"/>
      <c r="R21" s="497"/>
    </row>
    <row r="22" spans="1:21" ht="30" thickBot="1">
      <c r="A22" s="990"/>
      <c r="B22" s="1681"/>
      <c r="C22" s="596" t="s">
        <v>573</v>
      </c>
      <c r="D22" s="457">
        <v>1</v>
      </c>
      <c r="E22" s="479">
        <v>1</v>
      </c>
      <c r="F22" s="479">
        <v>1</v>
      </c>
      <c r="G22" s="479"/>
      <c r="H22" s="448" t="s">
        <v>526</v>
      </c>
      <c r="I22" s="344">
        <v>0</v>
      </c>
      <c r="J22" s="317"/>
      <c r="K22" s="591">
        <v>1</v>
      </c>
      <c r="L22" s="313">
        <f t="shared" si="1"/>
        <v>-2</v>
      </c>
      <c r="M22" s="338">
        <f t="shared" si="0"/>
        <v>1</v>
      </c>
      <c r="N22" s="438" t="str">
        <f t="shared" si="2"/>
        <v>P</v>
      </c>
      <c r="O22" s="317"/>
      <c r="P22" s="317"/>
      <c r="Q22" s="317"/>
      <c r="R22" s="497"/>
    </row>
    <row r="23" spans="1:21" ht="15.75" thickBot="1">
      <c r="A23" s="990">
        <v>3</v>
      </c>
      <c r="B23" s="1681" t="s">
        <v>534</v>
      </c>
      <c r="C23" s="596" t="s">
        <v>574</v>
      </c>
      <c r="D23" s="603">
        <v>1</v>
      </c>
      <c r="E23" s="479">
        <v>0.01</v>
      </c>
      <c r="F23" s="479">
        <v>0.01</v>
      </c>
      <c r="G23" s="479"/>
      <c r="H23" s="448" t="s">
        <v>527</v>
      </c>
      <c r="I23" s="344">
        <v>0</v>
      </c>
      <c r="J23" s="317"/>
      <c r="K23" s="345">
        <v>1</v>
      </c>
      <c r="L23" s="313">
        <f t="shared" si="1"/>
        <v>-2.0000000000000018E-2</v>
      </c>
      <c r="M23" s="338">
        <f t="shared" si="0"/>
        <v>0.34</v>
      </c>
      <c r="N23" s="438" t="str">
        <f t="shared" si="2"/>
        <v>P</v>
      </c>
      <c r="O23" s="317"/>
      <c r="P23" s="317" t="s">
        <v>520</v>
      </c>
      <c r="Q23" s="317" t="s">
        <v>347</v>
      </c>
      <c r="R23" s="497"/>
    </row>
    <row r="24" spans="1:21" ht="26.25" customHeight="1" thickBot="1">
      <c r="A24" s="990"/>
      <c r="B24" s="1681"/>
      <c r="C24" s="448" t="s">
        <v>575</v>
      </c>
      <c r="D24" s="457">
        <v>1</v>
      </c>
      <c r="E24" s="479">
        <v>1</v>
      </c>
      <c r="F24" s="479">
        <v>1</v>
      </c>
      <c r="G24" s="479"/>
      <c r="H24" s="448" t="s">
        <v>528</v>
      </c>
      <c r="I24" s="344">
        <v>0</v>
      </c>
      <c r="J24" s="317"/>
      <c r="K24" s="591">
        <v>1</v>
      </c>
      <c r="L24" s="313">
        <f t="shared" si="1"/>
        <v>-2</v>
      </c>
      <c r="M24" s="338">
        <f t="shared" si="0"/>
        <v>1</v>
      </c>
      <c r="N24" s="438" t="str">
        <f t="shared" si="2"/>
        <v>P</v>
      </c>
      <c r="O24" s="317"/>
      <c r="P24" s="317" t="s">
        <v>520</v>
      </c>
      <c r="Q24" s="317" t="s">
        <v>347</v>
      </c>
      <c r="R24" s="497"/>
    </row>
    <row r="25" spans="1:21" ht="42" customHeight="1" thickBot="1">
      <c r="A25" s="991"/>
      <c r="B25" s="1821"/>
      <c r="C25" s="561" t="s">
        <v>780</v>
      </c>
      <c r="D25" s="460">
        <v>1</v>
      </c>
      <c r="E25" s="598">
        <v>1</v>
      </c>
      <c r="F25" s="598">
        <v>1</v>
      </c>
      <c r="G25" s="598"/>
      <c r="H25" s="561" t="s">
        <v>529</v>
      </c>
      <c r="I25" s="604">
        <v>0</v>
      </c>
      <c r="J25" s="452"/>
      <c r="K25" s="453">
        <v>1</v>
      </c>
      <c r="L25" s="346">
        <f t="shared" si="1"/>
        <v>-2</v>
      </c>
      <c r="M25" s="338">
        <f>AVERAGE(D25:G25)/K25</f>
        <v>1</v>
      </c>
      <c r="N25" s="440" t="str">
        <f t="shared" si="2"/>
        <v>P</v>
      </c>
      <c r="O25" s="452"/>
      <c r="P25" s="452"/>
      <c r="Q25" s="452"/>
      <c r="R25" s="600" t="s">
        <v>707</v>
      </c>
    </row>
    <row r="26" spans="1:21">
      <c r="C26" s="151"/>
    </row>
    <row r="27" spans="1:21" ht="16.5">
      <c r="B27" s="51" t="s">
        <v>24</v>
      </c>
      <c r="C27" s="51"/>
      <c r="D27" s="51"/>
      <c r="E27" s="51"/>
      <c r="F27" s="37"/>
      <c r="G27" s="37"/>
      <c r="H27" s="37"/>
      <c r="I27" s="37"/>
      <c r="J27" s="37"/>
      <c r="K27" s="37"/>
      <c r="L27" s="37"/>
      <c r="M27" s="37"/>
      <c r="N27" s="37"/>
      <c r="O27" s="37"/>
      <c r="P27" s="37"/>
      <c r="Q27" s="37"/>
      <c r="R27" s="37"/>
      <c r="S27" s="37"/>
      <c r="T27" s="37"/>
      <c r="U27" s="37"/>
    </row>
    <row r="28" spans="1:21" ht="15.75">
      <c r="B28" s="37"/>
      <c r="C28" s="37"/>
      <c r="D28" s="37"/>
      <c r="E28" s="37"/>
      <c r="F28" s="37"/>
      <c r="G28" s="37"/>
      <c r="H28" s="37"/>
      <c r="I28" s="37"/>
      <c r="J28" s="37"/>
      <c r="K28" s="37"/>
      <c r="L28" s="37"/>
      <c r="M28" s="37"/>
      <c r="N28" s="37"/>
      <c r="O28" s="37"/>
      <c r="P28" s="37"/>
      <c r="Q28" s="37"/>
      <c r="R28" s="37"/>
      <c r="S28" s="37"/>
      <c r="T28" s="37"/>
      <c r="U28" s="37"/>
    </row>
    <row r="29" spans="1:21" ht="15.75">
      <c r="B29" s="1602"/>
      <c r="C29" s="1603"/>
      <c r="D29" s="1603"/>
      <c r="E29" s="1603"/>
      <c r="F29" s="1603"/>
      <c r="G29" s="1603"/>
      <c r="H29" s="1603"/>
      <c r="I29" s="1603"/>
      <c r="J29" s="1603"/>
      <c r="K29" s="1603"/>
      <c r="L29" s="1603"/>
      <c r="M29" s="1603"/>
      <c r="N29" s="1603"/>
      <c r="O29" s="1603"/>
      <c r="P29" s="1603"/>
      <c r="Q29" s="1603"/>
      <c r="R29" s="1603"/>
      <c r="S29" s="1603"/>
      <c r="T29" s="1603"/>
      <c r="U29" s="1604"/>
    </row>
    <row r="30" spans="1:21" ht="15.75">
      <c r="B30" s="1602"/>
      <c r="C30" s="1603"/>
      <c r="D30" s="1603"/>
      <c r="E30" s="1603"/>
      <c r="F30" s="1603"/>
      <c r="G30" s="1603"/>
      <c r="H30" s="1603"/>
      <c r="I30" s="1603"/>
      <c r="J30" s="1603"/>
      <c r="K30" s="1603"/>
      <c r="L30" s="1603"/>
      <c r="M30" s="1603"/>
      <c r="N30" s="1603"/>
      <c r="O30" s="1603"/>
      <c r="P30" s="1603"/>
      <c r="Q30" s="1603"/>
      <c r="R30" s="1603"/>
      <c r="S30" s="1603"/>
      <c r="T30" s="1603"/>
      <c r="U30" s="1604"/>
    </row>
    <row r="31" spans="1:21" ht="15.75">
      <c r="B31" s="1602"/>
      <c r="C31" s="1603"/>
      <c r="D31" s="1603"/>
      <c r="E31" s="1603"/>
      <c r="F31" s="1603"/>
      <c r="G31" s="1603"/>
      <c r="H31" s="1603"/>
      <c r="I31" s="1603"/>
      <c r="J31" s="1603"/>
      <c r="K31" s="1603"/>
      <c r="L31" s="1603"/>
      <c r="M31" s="1603"/>
      <c r="N31" s="1603"/>
      <c r="O31" s="1603"/>
      <c r="P31" s="1603"/>
      <c r="Q31" s="1603"/>
      <c r="R31" s="1603"/>
      <c r="S31" s="1603"/>
      <c r="T31" s="1603"/>
      <c r="U31" s="1604"/>
    </row>
    <row r="32" spans="1:21" ht="15.75">
      <c r="B32" s="1602"/>
      <c r="C32" s="1603"/>
      <c r="D32" s="1603"/>
      <c r="E32" s="1603"/>
      <c r="F32" s="1603"/>
      <c r="G32" s="1603"/>
      <c r="H32" s="1603"/>
      <c r="I32" s="1603"/>
      <c r="J32" s="1603"/>
      <c r="K32" s="1603"/>
      <c r="L32" s="1603"/>
      <c r="M32" s="1603"/>
      <c r="N32" s="1603"/>
      <c r="O32" s="1603"/>
      <c r="P32" s="1603"/>
      <c r="Q32" s="1603"/>
      <c r="R32" s="1603"/>
      <c r="S32" s="1603"/>
      <c r="T32" s="1603"/>
      <c r="U32" s="1604"/>
    </row>
    <row r="33" spans="2:21" ht="15.75">
      <c r="B33" s="1602"/>
      <c r="C33" s="1603"/>
      <c r="D33" s="1603"/>
      <c r="E33" s="1603"/>
      <c r="F33" s="1603"/>
      <c r="G33" s="1603"/>
      <c r="H33" s="1603"/>
      <c r="I33" s="1603"/>
      <c r="J33" s="1603"/>
      <c r="K33" s="1603"/>
      <c r="L33" s="1603"/>
      <c r="M33" s="1603"/>
      <c r="N33" s="1603"/>
      <c r="O33" s="1603"/>
      <c r="P33" s="1603"/>
      <c r="Q33" s="1603"/>
      <c r="R33" s="1603"/>
      <c r="S33" s="1603"/>
      <c r="T33" s="1603"/>
      <c r="U33" s="1604"/>
    </row>
    <row r="34" spans="2:21" ht="15.75">
      <c r="B34" s="1602"/>
      <c r="C34" s="1603"/>
      <c r="D34" s="1603"/>
      <c r="E34" s="1603"/>
      <c r="F34" s="1603"/>
      <c r="G34" s="1603"/>
      <c r="H34" s="1603"/>
      <c r="I34" s="1603"/>
      <c r="J34" s="1603"/>
      <c r="K34" s="1603"/>
      <c r="L34" s="1603"/>
      <c r="M34" s="1603"/>
      <c r="N34" s="1603"/>
      <c r="O34" s="1603"/>
      <c r="P34" s="1603"/>
      <c r="Q34" s="1603"/>
      <c r="R34" s="1603"/>
      <c r="S34" s="1603"/>
      <c r="T34" s="1603"/>
      <c r="U34" s="1604"/>
    </row>
    <row r="35" spans="2:21" ht="15.75">
      <c r="B35" s="1602"/>
      <c r="C35" s="1603"/>
      <c r="D35" s="1603"/>
      <c r="E35" s="1603"/>
      <c r="F35" s="1603"/>
      <c r="G35" s="1603"/>
      <c r="H35" s="1603"/>
      <c r="I35" s="1603"/>
      <c r="J35" s="1603"/>
      <c r="K35" s="1603"/>
      <c r="L35" s="1603"/>
      <c r="M35" s="1603"/>
      <c r="N35" s="1603"/>
      <c r="O35" s="1603"/>
      <c r="P35" s="1603"/>
      <c r="Q35" s="1603"/>
      <c r="R35" s="1603"/>
      <c r="S35" s="1603"/>
      <c r="T35" s="1603"/>
      <c r="U35" s="1604"/>
    </row>
    <row r="36" spans="2:21" ht="15.75">
      <c r="B36" s="1602"/>
      <c r="C36" s="1603"/>
      <c r="D36" s="1603"/>
      <c r="E36" s="1603"/>
      <c r="F36" s="1603"/>
      <c r="G36" s="1603"/>
      <c r="H36" s="1603"/>
      <c r="I36" s="1603"/>
      <c r="J36" s="1603"/>
      <c r="K36" s="1603"/>
      <c r="L36" s="1603"/>
      <c r="M36" s="1603"/>
      <c r="N36" s="1603"/>
      <c r="O36" s="1603"/>
      <c r="P36" s="1603"/>
      <c r="Q36" s="1603"/>
      <c r="R36" s="1603"/>
      <c r="S36" s="1603"/>
      <c r="T36" s="1603"/>
      <c r="U36" s="1604"/>
    </row>
    <row r="37" spans="2:21" ht="15.75">
      <c r="B37" s="1602"/>
      <c r="C37" s="1603"/>
      <c r="D37" s="1603"/>
      <c r="E37" s="1603"/>
      <c r="F37" s="1603"/>
      <c r="G37" s="1603"/>
      <c r="H37" s="1603"/>
      <c r="I37" s="1603"/>
      <c r="J37" s="1603"/>
      <c r="K37" s="1603"/>
      <c r="L37" s="1603"/>
      <c r="M37" s="1603"/>
      <c r="N37" s="1603"/>
      <c r="O37" s="1603"/>
      <c r="P37" s="1603"/>
      <c r="Q37" s="1603"/>
      <c r="R37" s="1603"/>
      <c r="S37" s="1603"/>
      <c r="T37" s="1603"/>
      <c r="U37" s="1604"/>
    </row>
    <row r="38" spans="2:21" ht="15.75">
      <c r="B38" s="1602"/>
      <c r="C38" s="1603"/>
      <c r="D38" s="1603"/>
      <c r="E38" s="1603"/>
      <c r="F38" s="1603"/>
      <c r="G38" s="1603"/>
      <c r="H38" s="1603"/>
      <c r="I38" s="1603"/>
      <c r="J38" s="1603"/>
      <c r="K38" s="1603"/>
      <c r="L38" s="1603"/>
      <c r="M38" s="1603"/>
      <c r="N38" s="1603"/>
      <c r="O38" s="1603"/>
      <c r="P38" s="1603"/>
      <c r="Q38" s="1603"/>
      <c r="R38" s="1603"/>
      <c r="S38" s="1603"/>
      <c r="T38" s="1603"/>
      <c r="U38" s="1604"/>
    </row>
    <row r="39" spans="2:21" ht="15.75">
      <c r="B39" s="1602"/>
      <c r="C39" s="1603"/>
      <c r="D39" s="1603"/>
      <c r="E39" s="1603"/>
      <c r="F39" s="1603"/>
      <c r="G39" s="1603"/>
      <c r="H39" s="1603"/>
      <c r="I39" s="1603"/>
      <c r="J39" s="1603"/>
      <c r="K39" s="1603"/>
      <c r="L39" s="1603"/>
      <c r="M39" s="1603"/>
      <c r="N39" s="1603"/>
      <c r="O39" s="1603"/>
      <c r="P39" s="1603"/>
      <c r="Q39" s="1603"/>
      <c r="R39" s="1603"/>
      <c r="S39" s="1603"/>
      <c r="T39" s="1603"/>
      <c r="U39" s="1604"/>
    </row>
  </sheetData>
  <mergeCells count="46">
    <mergeCell ref="B39:U39"/>
    <mergeCell ref="B34:U34"/>
    <mergeCell ref="B35:U35"/>
    <mergeCell ref="B36:U36"/>
    <mergeCell ref="B37:U37"/>
    <mergeCell ref="B38:U38"/>
    <mergeCell ref="B29:U29"/>
    <mergeCell ref="B30:U30"/>
    <mergeCell ref="B31:U31"/>
    <mergeCell ref="B32:U32"/>
    <mergeCell ref="B33:U33"/>
    <mergeCell ref="R13:R14"/>
    <mergeCell ref="I13:I14"/>
    <mergeCell ref="J13:J14"/>
    <mergeCell ref="A1:C3"/>
    <mergeCell ref="D1:K1"/>
    <mergeCell ref="L1:R1"/>
    <mergeCell ref="D2:K3"/>
    <mergeCell ref="L2:R2"/>
    <mergeCell ref="L3:R3"/>
    <mergeCell ref="A8:C8"/>
    <mergeCell ref="D8:K8"/>
    <mergeCell ref="A10:R10"/>
    <mergeCell ref="A12:J12"/>
    <mergeCell ref="K12:R12"/>
    <mergeCell ref="A5:C5"/>
    <mergeCell ref="D5:K5"/>
    <mergeCell ref="A6:C6"/>
    <mergeCell ref="D6:K6"/>
    <mergeCell ref="A7:C7"/>
    <mergeCell ref="D7:K7"/>
    <mergeCell ref="B16:B18"/>
    <mergeCell ref="K13:K14"/>
    <mergeCell ref="B23:B25"/>
    <mergeCell ref="B19:B22"/>
    <mergeCell ref="A23:A25"/>
    <mergeCell ref="A16:A18"/>
    <mergeCell ref="A19:A22"/>
    <mergeCell ref="L13:N13"/>
    <mergeCell ref="O13:O14"/>
    <mergeCell ref="P13:P14"/>
    <mergeCell ref="A13:A14"/>
    <mergeCell ref="B13:B14"/>
    <mergeCell ref="C13:C14"/>
    <mergeCell ref="D13:G13"/>
    <mergeCell ref="H13:H14"/>
  </mergeCells>
  <conditionalFormatting sqref="N16">
    <cfRule type="iconSet" priority="20">
      <iconSet iconSet="3Symbols2">
        <cfvo type="percent" val="0"/>
        <cfvo type="percent" val="0.74"/>
        <cfvo type="percent" val="0.85"/>
      </iconSet>
    </cfRule>
  </conditionalFormatting>
  <conditionalFormatting sqref="N16:N25">
    <cfRule type="containsText" dxfId="9" priority="1" stopIfTrue="1" operator="containsText" text="P">
      <formula>NOT(ISERROR(SEARCH("P",N16)))</formula>
    </cfRule>
    <cfRule type="containsText" dxfId="8" priority="2" stopIfTrue="1" operator="containsText" text="R">
      <formula>NOT(ISERROR(SEARCH("R",N16)))</formula>
    </cfRule>
    <cfRule type="containsText" dxfId="7" priority="3" operator="containsText" text="T">
      <formula>NOT(ISERROR(SEARCH("T",N16)))</formula>
    </cfRule>
  </conditionalFormatting>
  <conditionalFormatting sqref="N17">
    <cfRule type="iconSet" priority="16">
      <iconSet iconSet="3Symbols2">
        <cfvo type="percent" val="0"/>
        <cfvo type="percent" val="0.74"/>
        <cfvo type="percent" val="0.85"/>
      </iconSet>
    </cfRule>
  </conditionalFormatting>
  <conditionalFormatting sqref="N18">
    <cfRule type="iconSet" priority="12">
      <iconSet iconSet="3Symbols2">
        <cfvo type="percent" val="0"/>
        <cfvo type="percent" val="0.74"/>
        <cfvo type="percent" val="0.85"/>
      </iconSet>
    </cfRule>
  </conditionalFormatting>
  <conditionalFormatting sqref="N19">
    <cfRule type="iconSet" priority="8">
      <iconSet iconSet="3Symbols2">
        <cfvo type="percent" val="0"/>
        <cfvo type="percent" val="0.74"/>
        <cfvo type="percent" val="0.85"/>
      </iconSet>
    </cfRule>
  </conditionalFormatting>
  <conditionalFormatting sqref="N20:N25">
    <cfRule type="iconSet" priority="385">
      <iconSet iconSet="3Symbols2">
        <cfvo type="percent" val="0"/>
        <cfvo type="percent" val="0.74"/>
        <cfvo type="percent" val="0.85"/>
      </iconSet>
    </cfRule>
  </conditionalFormatting>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D5271-BA09-433F-BABE-C0F6AAA35A55}">
  <dimension ref="A1:T33"/>
  <sheetViews>
    <sheetView topLeftCell="A6" zoomScale="80" zoomScaleNormal="80" workbookViewId="0">
      <selection activeCell="K18" sqref="K18"/>
    </sheetView>
  </sheetViews>
  <sheetFormatPr baseColWidth="10" defaultColWidth="11.42578125" defaultRowHeight="15"/>
  <cols>
    <col min="1" max="1" width="6.7109375" customWidth="1"/>
    <col min="2" max="2" width="16.7109375" customWidth="1"/>
    <col min="3" max="3" width="24.28515625" customWidth="1"/>
    <col min="4" max="4" width="39.140625" customWidth="1"/>
    <col min="5" max="5" width="6" customWidth="1"/>
    <col min="6" max="6" width="6.5703125" customWidth="1"/>
    <col min="7" max="7" width="7.28515625" customWidth="1"/>
    <col min="8" max="8" width="7.7109375" customWidth="1"/>
    <col min="9" max="9" width="44.5703125" customWidth="1"/>
    <col min="10" max="10" width="15.140625" customWidth="1"/>
    <col min="11" max="11" width="15.42578125" customWidth="1"/>
    <col min="16" max="16" width="16.28515625" customWidth="1"/>
    <col min="17" max="17" width="14.42578125" customWidth="1"/>
    <col min="18" max="18" width="21.42578125" customWidth="1"/>
    <col min="19" max="19" width="23.140625" customWidth="1"/>
  </cols>
  <sheetData>
    <row r="1" spans="1:19" ht="16.5" thickBot="1">
      <c r="A1" s="1143"/>
      <c r="B1" s="1144"/>
      <c r="C1" s="1144"/>
      <c r="D1" s="1145"/>
      <c r="E1" s="2068" t="s">
        <v>18</v>
      </c>
      <c r="F1" s="2069"/>
      <c r="G1" s="2069"/>
      <c r="H1" s="2069"/>
      <c r="I1" s="2069"/>
      <c r="J1" s="2069"/>
      <c r="K1" s="2069"/>
      <c r="L1" s="2070"/>
      <c r="M1" s="1155" t="s">
        <v>485</v>
      </c>
      <c r="N1" s="1156"/>
      <c r="O1" s="1156"/>
      <c r="P1" s="1156"/>
      <c r="Q1" s="1156"/>
      <c r="R1" s="1156"/>
      <c r="S1" s="1429"/>
    </row>
    <row r="2" spans="1:19" ht="42.75" customHeight="1" thickBot="1">
      <c r="A2" s="1146"/>
      <c r="B2" s="1147"/>
      <c r="C2" s="1147"/>
      <c r="D2" s="1148"/>
      <c r="E2" s="2071" t="s">
        <v>17</v>
      </c>
      <c r="F2" s="2072"/>
      <c r="G2" s="2072"/>
      <c r="H2" s="2072"/>
      <c r="I2" s="2072"/>
      <c r="J2" s="2072"/>
      <c r="K2" s="2072"/>
      <c r="L2" s="2073"/>
      <c r="M2" s="1163" t="s">
        <v>23</v>
      </c>
      <c r="N2" s="1164"/>
      <c r="O2" s="1164"/>
      <c r="P2" s="1164"/>
      <c r="Q2" s="1164"/>
      <c r="R2" s="1164"/>
      <c r="S2" s="1436"/>
    </row>
    <row r="3" spans="1:19" ht="25.5" customHeight="1" thickBot="1">
      <c r="A3" s="1149"/>
      <c r="B3" s="1150"/>
      <c r="C3" s="1150"/>
      <c r="D3" s="1151"/>
      <c r="E3" s="1433"/>
      <c r="F3" s="1434"/>
      <c r="G3" s="1434"/>
      <c r="H3" s="1434"/>
      <c r="I3" s="1434"/>
      <c r="J3" s="1434"/>
      <c r="K3" s="1434"/>
      <c r="L3" s="1435"/>
      <c r="M3" s="1165" t="s">
        <v>8</v>
      </c>
      <c r="N3" s="1166"/>
      <c r="O3" s="1166"/>
      <c r="P3" s="1166"/>
      <c r="Q3" s="1166"/>
      <c r="R3" s="1166"/>
      <c r="S3" s="1437"/>
    </row>
    <row r="4" spans="1:19">
      <c r="A4" s="121"/>
      <c r="B4" s="121"/>
      <c r="C4" s="121"/>
      <c r="D4" s="121"/>
      <c r="E4" s="121"/>
      <c r="F4" s="121"/>
      <c r="G4" s="121"/>
      <c r="H4" s="121"/>
      <c r="I4" s="122"/>
      <c r="J4" s="122"/>
      <c r="K4" s="123"/>
      <c r="L4" s="123"/>
      <c r="M4" s="123"/>
      <c r="N4" s="123"/>
      <c r="O4" s="123"/>
      <c r="P4" s="123"/>
      <c r="Q4" s="123"/>
      <c r="R4" s="123"/>
      <c r="S4" s="123"/>
    </row>
    <row r="5" spans="1:19">
      <c r="A5" s="1171" t="s">
        <v>10</v>
      </c>
      <c r="B5" s="1171"/>
      <c r="C5" s="1171"/>
      <c r="D5" s="1171"/>
      <c r="E5" s="1016" t="s">
        <v>636</v>
      </c>
      <c r="F5" s="1017"/>
      <c r="G5" s="1017"/>
      <c r="H5" s="1017"/>
      <c r="I5" s="1017"/>
      <c r="J5" s="1017"/>
      <c r="K5" s="1017"/>
      <c r="L5" s="1018"/>
      <c r="M5" s="123"/>
      <c r="N5" s="123"/>
      <c r="O5" s="123"/>
      <c r="P5" s="123"/>
      <c r="Q5" s="123"/>
      <c r="R5" s="123"/>
      <c r="S5" s="123"/>
    </row>
    <row r="6" spans="1:19">
      <c r="A6" s="1171" t="s">
        <v>25</v>
      </c>
      <c r="B6" s="1171"/>
      <c r="C6" s="1171"/>
      <c r="D6" s="1171"/>
      <c r="E6" s="1016">
        <v>2025</v>
      </c>
      <c r="F6" s="1017"/>
      <c r="G6" s="1017"/>
      <c r="H6" s="1017"/>
      <c r="I6" s="1017"/>
      <c r="J6" s="1017"/>
      <c r="K6" s="1017"/>
      <c r="L6" s="1018"/>
      <c r="M6" s="123"/>
      <c r="N6" s="123"/>
      <c r="O6" s="123"/>
      <c r="P6" s="123"/>
      <c r="Q6" s="123"/>
      <c r="R6" s="123"/>
      <c r="S6" s="123"/>
    </row>
    <row r="7" spans="1:19">
      <c r="A7" s="1171" t="s">
        <v>6</v>
      </c>
      <c r="B7" s="1171"/>
      <c r="C7" s="1171"/>
      <c r="D7" s="1171"/>
      <c r="E7" s="1016" t="s">
        <v>712</v>
      </c>
      <c r="F7" s="1017"/>
      <c r="G7" s="1017"/>
      <c r="H7" s="1017"/>
      <c r="I7" s="1017"/>
      <c r="J7" s="1017"/>
      <c r="K7" s="1017"/>
      <c r="L7" s="1018"/>
      <c r="M7" s="123"/>
      <c r="N7" s="123"/>
      <c r="O7" s="123"/>
      <c r="P7" s="123"/>
      <c r="Q7" s="123"/>
      <c r="R7" s="123"/>
      <c r="S7" s="123"/>
    </row>
    <row r="8" spans="1:19">
      <c r="A8" s="1171" t="s">
        <v>7</v>
      </c>
      <c r="B8" s="1171"/>
      <c r="C8" s="1171"/>
      <c r="D8" s="1171"/>
      <c r="E8" s="1016" t="s">
        <v>1130</v>
      </c>
      <c r="F8" s="1017"/>
      <c r="G8" s="1017"/>
      <c r="H8" s="1017"/>
      <c r="I8" s="1017"/>
      <c r="J8" s="1017"/>
      <c r="K8" s="1017"/>
      <c r="L8" s="1018"/>
      <c r="M8" s="123"/>
      <c r="N8" s="123"/>
      <c r="O8" s="123"/>
      <c r="P8" s="123"/>
      <c r="Q8" s="123"/>
      <c r="R8" s="123"/>
      <c r="S8" s="123"/>
    </row>
    <row r="9" spans="1:19" ht="15.75" thickBot="1">
      <c r="A9" s="124"/>
      <c r="B9" s="124"/>
      <c r="C9" s="124"/>
      <c r="D9" s="124"/>
      <c r="E9" s="124"/>
      <c r="F9" s="124"/>
      <c r="G9" s="124"/>
      <c r="H9" s="124"/>
      <c r="I9" s="122"/>
      <c r="J9" s="122"/>
      <c r="K9" s="122"/>
      <c r="L9" s="122"/>
      <c r="M9" s="123"/>
      <c r="N9" s="123"/>
      <c r="O9" s="123"/>
      <c r="P9" s="123"/>
      <c r="Q9" s="123"/>
      <c r="R9" s="123"/>
      <c r="S9" s="123"/>
    </row>
    <row r="10" spans="1:19" ht="32.25" thickBot="1">
      <c r="A10" s="1172" t="s">
        <v>9</v>
      </c>
      <c r="B10" s="1173"/>
      <c r="C10" s="1173"/>
      <c r="D10" s="1173"/>
      <c r="E10" s="1173"/>
      <c r="F10" s="1173"/>
      <c r="G10" s="1173"/>
      <c r="H10" s="1173"/>
      <c r="I10" s="1173"/>
      <c r="J10" s="1173"/>
      <c r="K10" s="1173"/>
      <c r="L10" s="1173"/>
      <c r="M10" s="1173"/>
      <c r="N10" s="1173"/>
      <c r="O10" s="1173"/>
      <c r="P10" s="1173"/>
      <c r="Q10" s="1173"/>
      <c r="R10" s="1173"/>
      <c r="S10" s="1174"/>
    </row>
    <row r="11" spans="1:19" ht="16.5" thickBot="1">
      <c r="A11" s="125"/>
      <c r="B11" s="126"/>
      <c r="C11" s="126"/>
      <c r="D11" s="126"/>
      <c r="E11" s="126"/>
      <c r="F11" s="126"/>
      <c r="G11" s="126"/>
      <c r="H11" s="126"/>
      <c r="I11" s="126"/>
      <c r="J11" s="126"/>
      <c r="K11" s="126"/>
      <c r="L11" s="126"/>
      <c r="M11" s="126"/>
      <c r="N11" s="126"/>
      <c r="O11" s="126"/>
      <c r="P11" s="126"/>
      <c r="Q11" s="126"/>
      <c r="R11" s="126"/>
      <c r="S11" s="127"/>
    </row>
    <row r="12" spans="1:19" ht="27" thickBot="1">
      <c r="A12" s="1175" t="s">
        <v>16</v>
      </c>
      <c r="B12" s="1176"/>
      <c r="C12" s="1176"/>
      <c r="D12" s="1176"/>
      <c r="E12" s="1176"/>
      <c r="F12" s="1176"/>
      <c r="G12" s="1176"/>
      <c r="H12" s="1176"/>
      <c r="I12" s="1176"/>
      <c r="J12" s="1176"/>
      <c r="K12" s="1177"/>
      <c r="L12" s="1178" t="s">
        <v>1</v>
      </c>
      <c r="M12" s="1178"/>
      <c r="N12" s="1178"/>
      <c r="O12" s="1178"/>
      <c r="P12" s="1178"/>
      <c r="Q12" s="1178"/>
      <c r="R12" s="1178"/>
      <c r="S12" s="1179"/>
    </row>
    <row r="13" spans="1:19" ht="25.5" customHeight="1" thickBot="1">
      <c r="A13" s="1167" t="s">
        <v>27</v>
      </c>
      <c r="B13" s="2115" t="s">
        <v>643</v>
      </c>
      <c r="C13" s="1167" t="s">
        <v>26</v>
      </c>
      <c r="D13" s="1169" t="s">
        <v>19</v>
      </c>
      <c r="E13" s="1184" t="s">
        <v>11</v>
      </c>
      <c r="F13" s="1185"/>
      <c r="G13" s="1185"/>
      <c r="H13" s="1186"/>
      <c r="I13" s="1187" t="s">
        <v>20</v>
      </c>
      <c r="J13" s="1187" t="s">
        <v>21</v>
      </c>
      <c r="K13" s="1187" t="s">
        <v>2</v>
      </c>
      <c r="L13" s="1191" t="s">
        <v>22</v>
      </c>
      <c r="M13" s="1193" t="s">
        <v>3</v>
      </c>
      <c r="N13" s="1194"/>
      <c r="O13" s="1195"/>
      <c r="P13" s="1204" t="s">
        <v>4</v>
      </c>
      <c r="Q13" s="1180" t="s">
        <v>5</v>
      </c>
      <c r="R13" s="128" t="s">
        <v>29</v>
      </c>
      <c r="S13" s="1182" t="s">
        <v>0</v>
      </c>
    </row>
    <row r="14" spans="1:19" ht="42.75" customHeight="1" thickBot="1">
      <c r="A14" s="1168"/>
      <c r="B14" s="2116"/>
      <c r="C14" s="1168"/>
      <c r="D14" s="1170"/>
      <c r="E14" s="129" t="s">
        <v>12</v>
      </c>
      <c r="F14" s="129" t="s">
        <v>13</v>
      </c>
      <c r="G14" s="129" t="s">
        <v>14</v>
      </c>
      <c r="H14" s="129" t="s">
        <v>15</v>
      </c>
      <c r="I14" s="1188"/>
      <c r="J14" s="1188"/>
      <c r="K14" s="1188"/>
      <c r="L14" s="1192"/>
      <c r="M14" s="130" t="s">
        <v>30</v>
      </c>
      <c r="N14" s="131" t="s">
        <v>28</v>
      </c>
      <c r="O14" s="132" t="s">
        <v>31</v>
      </c>
      <c r="P14" s="1205"/>
      <c r="Q14" s="1181"/>
      <c r="R14" s="133"/>
      <c r="S14" s="1183"/>
    </row>
    <row r="15" spans="1:19" ht="15.75" thickBot="1">
      <c r="A15" s="121"/>
      <c r="B15" s="121"/>
      <c r="C15" s="121"/>
      <c r="D15" s="121"/>
      <c r="E15" s="121"/>
      <c r="F15" s="121"/>
      <c r="G15" s="121"/>
      <c r="H15" s="121"/>
      <c r="I15" s="121"/>
      <c r="J15" s="121"/>
      <c r="K15" s="148"/>
      <c r="L15" s="121"/>
      <c r="P15" s="121"/>
      <c r="Q15" s="121"/>
      <c r="R15" s="121"/>
      <c r="S15" s="121"/>
    </row>
    <row r="16" spans="1:19" ht="31.5" customHeight="1">
      <c r="A16" s="2141">
        <v>1</v>
      </c>
      <c r="B16" s="2144" t="s">
        <v>316</v>
      </c>
      <c r="C16" s="1088" t="s">
        <v>404</v>
      </c>
      <c r="D16" s="309" t="s">
        <v>637</v>
      </c>
      <c r="E16" s="605">
        <v>1</v>
      </c>
      <c r="F16" s="605">
        <v>1</v>
      </c>
      <c r="G16" s="605">
        <v>0</v>
      </c>
      <c r="H16" s="605"/>
      <c r="I16" s="594" t="s">
        <v>926</v>
      </c>
      <c r="J16" s="580">
        <v>0</v>
      </c>
      <c r="K16" s="606">
        <v>0</v>
      </c>
      <c r="L16" s="490">
        <v>1</v>
      </c>
      <c r="M16" s="337">
        <v>0</v>
      </c>
      <c r="N16" s="884">
        <f t="shared" ref="N16:N18" si="0">AVERAGE(E16:G16)</f>
        <v>0.66666666666666663</v>
      </c>
      <c r="O16" s="887"/>
      <c r="P16" s="607">
        <v>1</v>
      </c>
      <c r="Q16" s="594" t="s">
        <v>638</v>
      </c>
      <c r="R16" s="594" t="s">
        <v>639</v>
      </c>
      <c r="S16" s="608" t="s">
        <v>640</v>
      </c>
    </row>
    <row r="17" spans="1:20" ht="42.75" customHeight="1">
      <c r="A17" s="2142"/>
      <c r="B17" s="2145"/>
      <c r="C17" s="1089"/>
      <c r="D17" s="311" t="s">
        <v>923</v>
      </c>
      <c r="E17" s="609">
        <v>1</v>
      </c>
      <c r="F17" s="609">
        <v>1</v>
      </c>
      <c r="G17" s="610">
        <v>0</v>
      </c>
      <c r="H17" s="610"/>
      <c r="I17" s="448" t="s">
        <v>641</v>
      </c>
      <c r="J17" s="611">
        <v>0</v>
      </c>
      <c r="K17" s="612">
        <v>0</v>
      </c>
      <c r="L17" s="525">
        <v>1</v>
      </c>
      <c r="M17" s="313">
        <v>0</v>
      </c>
      <c r="N17" s="314">
        <f t="shared" si="0"/>
        <v>0.66666666666666663</v>
      </c>
      <c r="O17" s="438"/>
      <c r="P17" s="558">
        <v>1</v>
      </c>
      <c r="Q17" s="557" t="s">
        <v>638</v>
      </c>
      <c r="R17" s="557" t="s">
        <v>929</v>
      </c>
      <c r="S17" s="559" t="s">
        <v>930</v>
      </c>
    </row>
    <row r="18" spans="1:20" ht="72">
      <c r="A18" s="2142"/>
      <c r="B18" s="2145"/>
      <c r="C18" s="1089"/>
      <c r="D18" s="311" t="s">
        <v>924</v>
      </c>
      <c r="E18" s="609">
        <v>1</v>
      </c>
      <c r="F18" s="558">
        <v>1</v>
      </c>
      <c r="G18" s="448">
        <v>0</v>
      </c>
      <c r="H18" s="448"/>
      <c r="I18" s="448" t="s">
        <v>927</v>
      </c>
      <c r="J18" s="611">
        <v>0</v>
      </c>
      <c r="K18" s="612">
        <v>0</v>
      </c>
      <c r="L18" s="525">
        <v>1</v>
      </c>
      <c r="M18" s="313">
        <v>0</v>
      </c>
      <c r="N18" s="314">
        <f t="shared" si="0"/>
        <v>0.66666666666666663</v>
      </c>
      <c r="O18" s="438"/>
      <c r="P18" s="558">
        <v>1</v>
      </c>
      <c r="Q18" s="448" t="s">
        <v>931</v>
      </c>
      <c r="R18" s="448" t="s">
        <v>932</v>
      </c>
      <c r="S18" s="559" t="s">
        <v>933</v>
      </c>
    </row>
    <row r="19" spans="1:20" ht="129" thickBot="1">
      <c r="A19" s="2143"/>
      <c r="B19" s="2146"/>
      <c r="C19" s="1110"/>
      <c r="D19" s="613" t="s">
        <v>925</v>
      </c>
      <c r="E19" s="614">
        <v>0.9</v>
      </c>
      <c r="F19" s="618">
        <v>1</v>
      </c>
      <c r="G19" s="561">
        <v>0</v>
      </c>
      <c r="H19" s="561"/>
      <c r="I19" s="613" t="s">
        <v>928</v>
      </c>
      <c r="J19" s="615">
        <v>0</v>
      </c>
      <c r="K19" s="616">
        <v>0</v>
      </c>
      <c r="L19" s="617">
        <v>0.9</v>
      </c>
      <c r="M19" s="346">
        <v>0</v>
      </c>
      <c r="N19" s="2147">
        <f>AVERAGE(E19:G19)</f>
        <v>0.6333333333333333</v>
      </c>
      <c r="O19" s="886"/>
      <c r="P19" s="618">
        <v>0.9</v>
      </c>
      <c r="Q19" s="613" t="s">
        <v>934</v>
      </c>
      <c r="R19" s="613" t="s">
        <v>935</v>
      </c>
      <c r="S19" s="619" t="s">
        <v>936</v>
      </c>
    </row>
    <row r="21" spans="1:20" ht="16.5">
      <c r="A21" s="51" t="s">
        <v>24</v>
      </c>
      <c r="B21" s="51"/>
      <c r="C21" s="51"/>
      <c r="D21" s="51"/>
      <c r="E21" s="37"/>
      <c r="F21" s="37"/>
      <c r="G21" s="37"/>
      <c r="H21" s="37"/>
      <c r="I21" s="37"/>
      <c r="J21" s="37"/>
      <c r="K21" s="37"/>
      <c r="L21" s="37"/>
      <c r="M21" s="37"/>
      <c r="N21" s="37"/>
      <c r="O21" s="37"/>
      <c r="P21" s="37"/>
      <c r="Q21" s="37"/>
      <c r="R21" s="37"/>
      <c r="S21" s="37"/>
      <c r="T21" s="37"/>
    </row>
    <row r="22" spans="1:20" ht="15.75">
      <c r="A22" s="37"/>
      <c r="B22" s="37"/>
      <c r="C22" s="37"/>
      <c r="D22" s="37"/>
      <c r="E22" s="37"/>
      <c r="F22" s="37"/>
      <c r="G22" s="37"/>
      <c r="H22" s="37"/>
      <c r="I22" s="37"/>
      <c r="J22" s="37"/>
      <c r="K22" s="37"/>
      <c r="L22" s="37"/>
      <c r="M22" s="37"/>
      <c r="N22" s="37"/>
      <c r="O22" s="37"/>
      <c r="P22" s="37"/>
      <c r="Q22" s="37"/>
      <c r="R22" s="37"/>
      <c r="S22" s="37"/>
      <c r="T22" s="37"/>
    </row>
    <row r="23" spans="1:20" ht="15.75">
      <c r="A23" s="1602"/>
      <c r="B23" s="1603"/>
      <c r="C23" s="1603"/>
      <c r="D23" s="1603"/>
      <c r="E23" s="1603"/>
      <c r="F23" s="1603"/>
      <c r="G23" s="1603"/>
      <c r="H23" s="1603"/>
      <c r="I23" s="1603"/>
      <c r="J23" s="1603"/>
      <c r="K23" s="1603"/>
      <c r="L23" s="1603"/>
      <c r="M23" s="1603"/>
      <c r="N23" s="1603"/>
      <c r="O23" s="1603"/>
      <c r="P23" s="1603"/>
      <c r="Q23" s="1603"/>
      <c r="R23" s="1603"/>
      <c r="S23" s="1603"/>
      <c r="T23" s="1604"/>
    </row>
    <row r="24" spans="1:20" ht="15.75">
      <c r="A24" s="1602"/>
      <c r="B24" s="1603"/>
      <c r="C24" s="1603"/>
      <c r="D24" s="1603"/>
      <c r="E24" s="1603"/>
      <c r="F24" s="1603"/>
      <c r="G24" s="1603"/>
      <c r="H24" s="1603"/>
      <c r="I24" s="1603"/>
      <c r="J24" s="1603"/>
      <c r="K24" s="1603"/>
      <c r="L24" s="1603"/>
      <c r="M24" s="1603"/>
      <c r="N24" s="1603"/>
      <c r="O24" s="1603"/>
      <c r="P24" s="1603"/>
      <c r="Q24" s="1603"/>
      <c r="R24" s="1603"/>
      <c r="S24" s="1603"/>
      <c r="T24" s="1604"/>
    </row>
    <row r="25" spans="1:20" ht="15.75">
      <c r="A25" s="1602"/>
      <c r="B25" s="1603"/>
      <c r="C25" s="1603"/>
      <c r="D25" s="1603"/>
      <c r="E25" s="1603"/>
      <c r="F25" s="1603"/>
      <c r="G25" s="1603"/>
      <c r="H25" s="1603"/>
      <c r="I25" s="1603"/>
      <c r="J25" s="1603"/>
      <c r="K25" s="1603"/>
      <c r="L25" s="1603"/>
      <c r="M25" s="1603"/>
      <c r="N25" s="1603"/>
      <c r="O25" s="1603"/>
      <c r="P25" s="1603"/>
      <c r="Q25" s="1603"/>
      <c r="R25" s="1603"/>
      <c r="S25" s="1603"/>
      <c r="T25" s="1604"/>
    </row>
    <row r="26" spans="1:20" ht="15.75">
      <c r="A26" s="1602"/>
      <c r="B26" s="1603"/>
      <c r="C26" s="1603"/>
      <c r="D26" s="1603"/>
      <c r="E26" s="1603"/>
      <c r="F26" s="1603"/>
      <c r="G26" s="1603"/>
      <c r="H26" s="1603"/>
      <c r="I26" s="1603"/>
      <c r="J26" s="1603"/>
      <c r="K26" s="1603"/>
      <c r="L26" s="1603"/>
      <c r="M26" s="1603"/>
      <c r="N26" s="1603"/>
      <c r="O26" s="1603"/>
      <c r="P26" s="1603"/>
      <c r="Q26" s="1603"/>
      <c r="R26" s="1603"/>
      <c r="S26" s="1603"/>
      <c r="T26" s="1604"/>
    </row>
    <row r="27" spans="1:20" ht="15.75">
      <c r="A27" s="1602"/>
      <c r="B27" s="1603"/>
      <c r="C27" s="1603"/>
      <c r="D27" s="1603"/>
      <c r="E27" s="1603"/>
      <c r="F27" s="1603"/>
      <c r="G27" s="1603"/>
      <c r="H27" s="1603"/>
      <c r="I27" s="1603"/>
      <c r="J27" s="1603"/>
      <c r="K27" s="1603"/>
      <c r="L27" s="1603"/>
      <c r="M27" s="1603"/>
      <c r="N27" s="1603"/>
      <c r="O27" s="1603"/>
      <c r="P27" s="1603"/>
      <c r="Q27" s="1603"/>
      <c r="R27" s="1603"/>
      <c r="S27" s="1603"/>
      <c r="T27" s="1604"/>
    </row>
    <row r="28" spans="1:20" ht="15.75">
      <c r="A28" s="1602"/>
      <c r="B28" s="1603"/>
      <c r="C28" s="1603"/>
      <c r="D28" s="1603"/>
      <c r="E28" s="1603"/>
      <c r="F28" s="1603"/>
      <c r="G28" s="1603"/>
      <c r="H28" s="1603"/>
      <c r="I28" s="1603"/>
      <c r="J28" s="1603"/>
      <c r="K28" s="1603"/>
      <c r="L28" s="1603"/>
      <c r="M28" s="1603"/>
      <c r="N28" s="1603"/>
      <c r="O28" s="1603"/>
      <c r="P28" s="1603"/>
      <c r="Q28" s="1603"/>
      <c r="R28" s="1603"/>
      <c r="S28" s="1603"/>
      <c r="T28" s="1604"/>
    </row>
    <row r="29" spans="1:20" ht="15.75">
      <c r="A29" s="1602"/>
      <c r="B29" s="1603"/>
      <c r="C29" s="1603"/>
      <c r="D29" s="1603"/>
      <c r="E29" s="1603"/>
      <c r="F29" s="1603"/>
      <c r="G29" s="1603"/>
      <c r="H29" s="1603"/>
      <c r="I29" s="1603"/>
      <c r="J29" s="1603"/>
      <c r="K29" s="1603"/>
      <c r="L29" s="1603"/>
      <c r="M29" s="1603"/>
      <c r="N29" s="1603"/>
      <c r="O29" s="1603"/>
      <c r="P29" s="1603"/>
      <c r="Q29" s="1603"/>
      <c r="R29" s="1603"/>
      <c r="S29" s="1603"/>
      <c r="T29" s="1604"/>
    </row>
    <row r="30" spans="1:20" ht="15.75">
      <c r="A30" s="1602"/>
      <c r="B30" s="1603"/>
      <c r="C30" s="1603"/>
      <c r="D30" s="1603"/>
      <c r="E30" s="1603"/>
      <c r="F30" s="1603"/>
      <c r="G30" s="1603"/>
      <c r="H30" s="1603"/>
      <c r="I30" s="1603"/>
      <c r="J30" s="1603"/>
      <c r="K30" s="1603"/>
      <c r="L30" s="1603"/>
      <c r="M30" s="1603"/>
      <c r="N30" s="1603"/>
      <c r="O30" s="1603"/>
      <c r="P30" s="1603"/>
      <c r="Q30" s="1603"/>
      <c r="R30" s="1603"/>
      <c r="S30" s="1603"/>
      <c r="T30" s="1604"/>
    </row>
    <row r="31" spans="1:20" ht="15.75">
      <c r="A31" s="1602"/>
      <c r="B31" s="1603"/>
      <c r="C31" s="1603"/>
      <c r="D31" s="1603"/>
      <c r="E31" s="1603"/>
      <c r="F31" s="1603"/>
      <c r="G31" s="1603"/>
      <c r="H31" s="1603"/>
      <c r="I31" s="1603"/>
      <c r="J31" s="1603"/>
      <c r="K31" s="1603"/>
      <c r="L31" s="1603"/>
      <c r="M31" s="1603"/>
      <c r="N31" s="1603"/>
      <c r="O31" s="1603"/>
      <c r="P31" s="1603"/>
      <c r="Q31" s="1603"/>
      <c r="R31" s="1603"/>
      <c r="S31" s="1603"/>
      <c r="T31" s="1604"/>
    </row>
    <row r="32" spans="1:20" ht="15.75">
      <c r="A32" s="1602"/>
      <c r="B32" s="1603"/>
      <c r="C32" s="1603"/>
      <c r="D32" s="1603"/>
      <c r="E32" s="1603"/>
      <c r="F32" s="1603"/>
      <c r="G32" s="1603"/>
      <c r="H32" s="1603"/>
      <c r="I32" s="1603"/>
      <c r="J32" s="1603"/>
      <c r="K32" s="1603"/>
      <c r="L32" s="1603"/>
      <c r="M32" s="1603"/>
      <c r="N32" s="1603"/>
      <c r="O32" s="1603"/>
      <c r="P32" s="1603"/>
      <c r="Q32" s="1603"/>
      <c r="R32" s="1603"/>
      <c r="S32" s="1603"/>
      <c r="T32" s="1604"/>
    </row>
    <row r="33" spans="1:20" ht="15.75">
      <c r="A33" s="1602"/>
      <c r="B33" s="1603"/>
      <c r="C33" s="1603"/>
      <c r="D33" s="1603"/>
      <c r="E33" s="1603"/>
      <c r="F33" s="1603"/>
      <c r="G33" s="1603"/>
      <c r="H33" s="1603"/>
      <c r="I33" s="1603"/>
      <c r="J33" s="1603"/>
      <c r="K33" s="1603"/>
      <c r="L33" s="1603"/>
      <c r="M33" s="1603"/>
      <c r="N33" s="1603"/>
      <c r="O33" s="1603"/>
      <c r="P33" s="1603"/>
      <c r="Q33" s="1603"/>
      <c r="R33" s="1603"/>
      <c r="S33" s="1603"/>
      <c r="T33" s="1604"/>
    </row>
  </sheetData>
  <mergeCells count="44">
    <mergeCell ref="A33:T33"/>
    <mergeCell ref="A28:T28"/>
    <mergeCell ref="A29:T29"/>
    <mergeCell ref="A30:T30"/>
    <mergeCell ref="A31:T31"/>
    <mergeCell ref="A32:T32"/>
    <mergeCell ref="A23:T23"/>
    <mergeCell ref="A24:T24"/>
    <mergeCell ref="A25:T25"/>
    <mergeCell ref="A26:T26"/>
    <mergeCell ref="A27:T27"/>
    <mergeCell ref="S13:S14"/>
    <mergeCell ref="C16:C19"/>
    <mergeCell ref="A16:A19"/>
    <mergeCell ref="J13:J14"/>
    <mergeCell ref="K13:K14"/>
    <mergeCell ref="L13:L14"/>
    <mergeCell ref="M13:O13"/>
    <mergeCell ref="P13:P14"/>
    <mergeCell ref="Q13:Q14"/>
    <mergeCell ref="A13:A14"/>
    <mergeCell ref="C13:C14"/>
    <mergeCell ref="D13:D14"/>
    <mergeCell ref="E13:H13"/>
    <mergeCell ref="I13:I14"/>
    <mergeCell ref="B13:B14"/>
    <mergeCell ref="B16:B19"/>
    <mergeCell ref="A8:D8"/>
    <mergeCell ref="E8:L8"/>
    <mergeCell ref="A10:S10"/>
    <mergeCell ref="A12:K12"/>
    <mergeCell ref="L12:S12"/>
    <mergeCell ref="A5:D5"/>
    <mergeCell ref="E5:L5"/>
    <mergeCell ref="A6:D6"/>
    <mergeCell ref="E6:L6"/>
    <mergeCell ref="A7:D7"/>
    <mergeCell ref="E7:L7"/>
    <mergeCell ref="A1:D3"/>
    <mergeCell ref="E1:L1"/>
    <mergeCell ref="M1:S1"/>
    <mergeCell ref="E2:L3"/>
    <mergeCell ref="M2:S2"/>
    <mergeCell ref="M3:S3"/>
  </mergeCells>
  <conditionalFormatting sqref="O16:O19">
    <cfRule type="cellIs" dxfId="6" priority="1" operator="greaterThan">
      <formula>70</formula>
    </cfRule>
    <cfRule type="containsText" dxfId="5" priority="404" stopIfTrue="1" operator="containsText" text="P">
      <formula>NOT(ISERROR(SEARCH("P",O16)))</formula>
    </cfRule>
    <cfRule type="containsText" dxfId="4" priority="405" stopIfTrue="1" operator="containsText" text="R">
      <formula>NOT(ISERROR(SEARCH("R",O16)))</formula>
    </cfRule>
    <cfRule type="containsText" dxfId="3" priority="406" operator="containsText" text="T">
      <formula>NOT(ISERROR(SEARCH("T",O16)))</formula>
    </cfRule>
    <cfRule type="iconSet" priority="407">
      <iconSet iconSet="3Symbols2">
        <cfvo type="percent" val="0"/>
        <cfvo type="percent" val="0.74"/>
        <cfvo type="percent" val="0.85"/>
      </iconSet>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40"/>
  <sheetViews>
    <sheetView topLeftCell="D9" zoomScale="81" zoomScaleNormal="81" workbookViewId="0">
      <selection activeCell="N28" sqref="N28"/>
    </sheetView>
  </sheetViews>
  <sheetFormatPr baseColWidth="10" defaultColWidth="11.42578125" defaultRowHeight="13.5"/>
  <cols>
    <col min="1" max="1" width="6.28515625" style="1" customWidth="1"/>
    <col min="2" max="2" width="25.28515625" style="1" customWidth="1"/>
    <col min="3" max="3" width="29" style="1" customWidth="1"/>
    <col min="4" max="4" width="41.42578125" style="1" customWidth="1"/>
    <col min="5" max="5" width="45.42578125" style="1" customWidth="1"/>
    <col min="6" max="6" width="8.85546875" style="1" customWidth="1"/>
    <col min="7" max="7" width="6.5703125" style="1" customWidth="1"/>
    <col min="8" max="8" width="6.7109375" style="1" customWidth="1"/>
    <col min="9" max="9" width="6.28515625" style="1" customWidth="1"/>
    <col min="10" max="10" width="37.5703125" style="1" customWidth="1"/>
    <col min="11" max="11" width="19.42578125" style="1" customWidth="1"/>
    <col min="12" max="12" width="27.85546875" style="1" customWidth="1"/>
    <col min="13" max="13" width="11.42578125" style="1"/>
    <col min="14" max="14" width="15.140625" style="1" customWidth="1"/>
    <col min="15" max="16" width="11.42578125" style="1"/>
    <col min="17" max="17" width="30.28515625" style="1" customWidth="1"/>
    <col min="18" max="18" width="26.7109375" style="1" customWidth="1"/>
    <col min="19" max="19" width="25" style="1" customWidth="1"/>
    <col min="20" max="20" width="31.140625" style="1" customWidth="1"/>
    <col min="21" max="16384" width="11.42578125" style="1"/>
  </cols>
  <sheetData>
    <row r="1" spans="1:20" ht="14.25" thickBot="1"/>
    <row r="2" spans="1:20" ht="14.25" thickBot="1">
      <c r="A2" s="1060"/>
      <c r="B2" s="1061"/>
      <c r="C2" s="1061"/>
      <c r="D2" s="1061"/>
      <c r="E2" s="1062"/>
      <c r="F2" s="1069" t="s">
        <v>18</v>
      </c>
      <c r="G2" s="1070"/>
      <c r="H2" s="1070"/>
      <c r="I2" s="1070"/>
      <c r="J2" s="1070"/>
      <c r="K2" s="1070"/>
      <c r="L2" s="1070"/>
      <c r="M2" s="1071"/>
      <c r="N2" s="1042" t="s">
        <v>485</v>
      </c>
      <c r="O2" s="1043"/>
      <c r="P2" s="1043"/>
      <c r="Q2" s="1043"/>
      <c r="R2" s="1043"/>
      <c r="S2" s="1043"/>
      <c r="T2" s="1044"/>
    </row>
    <row r="3" spans="1:20" ht="14.25" thickBot="1">
      <c r="A3" s="1063"/>
      <c r="B3" s="1064"/>
      <c r="C3" s="1064"/>
      <c r="D3" s="1064"/>
      <c r="E3" s="1065"/>
      <c r="F3" s="1045" t="s">
        <v>17</v>
      </c>
      <c r="G3" s="1046"/>
      <c r="H3" s="1046"/>
      <c r="I3" s="1046"/>
      <c r="J3" s="1046"/>
      <c r="K3" s="1046"/>
      <c r="L3" s="1046"/>
      <c r="M3" s="1047"/>
      <c r="N3" s="1051" t="s">
        <v>23</v>
      </c>
      <c r="O3" s="1052"/>
      <c r="P3" s="1052"/>
      <c r="Q3" s="1052"/>
      <c r="R3" s="1052"/>
      <c r="S3" s="1052"/>
      <c r="T3" s="1053"/>
    </row>
    <row r="4" spans="1:20" ht="14.25" thickBot="1">
      <c r="A4" s="1066"/>
      <c r="B4" s="1067"/>
      <c r="C4" s="1067"/>
      <c r="D4" s="1067"/>
      <c r="E4" s="1068"/>
      <c r="F4" s="1048"/>
      <c r="G4" s="1049"/>
      <c r="H4" s="1049"/>
      <c r="I4" s="1049"/>
      <c r="J4" s="1049"/>
      <c r="K4" s="1049"/>
      <c r="L4" s="1049"/>
      <c r="M4" s="1050"/>
      <c r="N4" s="1054" t="s">
        <v>8</v>
      </c>
      <c r="O4" s="1055"/>
      <c r="P4" s="1055"/>
      <c r="Q4" s="1055"/>
      <c r="R4" s="1055"/>
      <c r="S4" s="1055"/>
      <c r="T4" s="1056"/>
    </row>
    <row r="5" spans="1:20">
      <c r="A5" s="2"/>
      <c r="B5" s="2"/>
      <c r="C5" s="2"/>
      <c r="D5" s="2"/>
      <c r="E5" s="2"/>
      <c r="F5" s="2"/>
      <c r="G5" s="2"/>
      <c r="H5" s="2"/>
      <c r="I5" s="2"/>
      <c r="J5" s="3"/>
      <c r="K5" s="3"/>
      <c r="L5" s="4"/>
      <c r="M5" s="4"/>
      <c r="N5" s="4"/>
      <c r="O5" s="4"/>
      <c r="P5" s="4"/>
      <c r="Q5" s="4"/>
      <c r="R5" s="4"/>
      <c r="S5" s="4"/>
      <c r="T5" s="4"/>
    </row>
    <row r="6" spans="1:20">
      <c r="A6" s="1015" t="s">
        <v>10</v>
      </c>
      <c r="B6" s="1015"/>
      <c r="C6" s="1015"/>
      <c r="D6" s="1015"/>
      <c r="E6" s="1015"/>
      <c r="F6" s="1057" t="s">
        <v>220</v>
      </c>
      <c r="G6" s="1058"/>
      <c r="H6" s="1058"/>
      <c r="I6" s="1058"/>
      <c r="J6" s="1058"/>
      <c r="K6" s="1058"/>
      <c r="L6" s="1058"/>
      <c r="M6" s="1059"/>
      <c r="N6" s="4"/>
      <c r="O6" s="4"/>
      <c r="P6" s="4"/>
      <c r="Q6" s="4"/>
      <c r="R6" s="4"/>
      <c r="S6" s="4"/>
      <c r="T6" s="4"/>
    </row>
    <row r="7" spans="1:20" ht="15">
      <c r="A7" s="1015" t="s">
        <v>25</v>
      </c>
      <c r="B7" s="1015"/>
      <c r="C7" s="1015"/>
      <c r="D7" s="1015"/>
      <c r="E7" s="1015"/>
      <c r="F7" s="1016">
        <v>2025</v>
      </c>
      <c r="G7" s="1017"/>
      <c r="H7" s="1017"/>
      <c r="I7" s="1017"/>
      <c r="J7" s="1017"/>
      <c r="K7" s="1017"/>
      <c r="L7" s="1017"/>
      <c r="M7" s="1018"/>
      <c r="N7" s="4"/>
      <c r="O7" s="4"/>
      <c r="P7" s="4"/>
      <c r="Q7" s="4"/>
      <c r="R7" s="4"/>
      <c r="S7" s="4"/>
      <c r="T7" s="4"/>
    </row>
    <row r="8" spans="1:20" ht="15">
      <c r="A8" s="1015" t="s">
        <v>6</v>
      </c>
      <c r="B8" s="1015"/>
      <c r="C8" s="1015"/>
      <c r="D8" s="1015"/>
      <c r="E8" s="1015"/>
      <c r="F8" s="1016" t="s">
        <v>712</v>
      </c>
      <c r="G8" s="1017"/>
      <c r="H8" s="1017"/>
      <c r="I8" s="1017"/>
      <c r="J8" s="1017"/>
      <c r="K8" s="1017"/>
      <c r="L8" s="1017"/>
      <c r="M8" s="1018"/>
      <c r="N8" s="4"/>
      <c r="O8" s="4"/>
      <c r="P8" s="4"/>
      <c r="Q8" s="4"/>
      <c r="R8" s="4"/>
      <c r="S8" s="4"/>
      <c r="T8" s="4"/>
    </row>
    <row r="9" spans="1:20" ht="15">
      <c r="A9" s="1015" t="s">
        <v>7</v>
      </c>
      <c r="B9" s="1015"/>
      <c r="C9" s="1015"/>
      <c r="D9" s="1015"/>
      <c r="E9" s="1015"/>
      <c r="F9" s="1016" t="s">
        <v>1228</v>
      </c>
      <c r="G9" s="1017"/>
      <c r="H9" s="1017"/>
      <c r="I9" s="1017"/>
      <c r="J9" s="1017"/>
      <c r="K9" s="1017"/>
      <c r="L9" s="1017"/>
      <c r="M9" s="1018"/>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1019" t="s">
        <v>9</v>
      </c>
      <c r="B11" s="1020"/>
      <c r="C11" s="1020"/>
      <c r="D11" s="1020"/>
      <c r="E11" s="1020"/>
      <c r="F11" s="1020"/>
      <c r="G11" s="1020"/>
      <c r="H11" s="1020"/>
      <c r="I11" s="1020"/>
      <c r="J11" s="1020"/>
      <c r="K11" s="1020"/>
      <c r="L11" s="1020"/>
      <c r="M11" s="1020"/>
      <c r="N11" s="1020"/>
      <c r="O11" s="1020"/>
      <c r="P11" s="1020"/>
      <c r="Q11" s="1020"/>
      <c r="R11" s="1020"/>
      <c r="S11" s="1020"/>
      <c r="T11" s="1021"/>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1022" t="s">
        <v>16</v>
      </c>
      <c r="B13" s="1023"/>
      <c r="C13" s="1023"/>
      <c r="D13" s="1023"/>
      <c r="E13" s="1023"/>
      <c r="F13" s="1023"/>
      <c r="G13" s="1023"/>
      <c r="H13" s="1023"/>
      <c r="I13" s="1023"/>
      <c r="J13" s="1023"/>
      <c r="K13" s="1023"/>
      <c r="L13" s="1024"/>
      <c r="M13" s="1025" t="s">
        <v>1</v>
      </c>
      <c r="N13" s="1025"/>
      <c r="O13" s="1025"/>
      <c r="P13" s="1025"/>
      <c r="Q13" s="1025"/>
      <c r="R13" s="1025"/>
      <c r="S13" s="1025"/>
      <c r="T13" s="1026"/>
    </row>
    <row r="14" spans="1:20" ht="14.25" thickBot="1">
      <c r="A14" s="1031" t="s">
        <v>27</v>
      </c>
      <c r="B14" s="1040" t="s">
        <v>252</v>
      </c>
      <c r="C14" s="1040" t="s">
        <v>253</v>
      </c>
      <c r="D14" s="1031" t="s">
        <v>26</v>
      </c>
      <c r="E14" s="1035" t="s">
        <v>19</v>
      </c>
      <c r="F14" s="1037" t="s">
        <v>11</v>
      </c>
      <c r="G14" s="1038"/>
      <c r="H14" s="1038"/>
      <c r="I14" s="1039"/>
      <c r="J14" s="1027" t="s">
        <v>20</v>
      </c>
      <c r="K14" s="1027" t="s">
        <v>21</v>
      </c>
      <c r="L14" s="1027" t="s">
        <v>2</v>
      </c>
      <c r="M14" s="1029" t="s">
        <v>22</v>
      </c>
      <c r="N14" s="1006" t="s">
        <v>3</v>
      </c>
      <c r="O14" s="1007"/>
      <c r="P14" s="1008"/>
      <c r="Q14" s="1009" t="s">
        <v>157</v>
      </c>
      <c r="R14" s="1011" t="s">
        <v>5</v>
      </c>
      <c r="S14" s="10" t="s">
        <v>29</v>
      </c>
      <c r="T14" s="1013" t="s">
        <v>0</v>
      </c>
    </row>
    <row r="15" spans="1:20" ht="32.25" customHeight="1" thickBot="1">
      <c r="A15" s="1032"/>
      <c r="B15" s="1041"/>
      <c r="C15" s="1041"/>
      <c r="D15" s="1032"/>
      <c r="E15" s="1036"/>
      <c r="F15" s="11" t="s">
        <v>12</v>
      </c>
      <c r="G15" s="11" t="s">
        <v>13</v>
      </c>
      <c r="H15" s="11" t="s">
        <v>14</v>
      </c>
      <c r="I15" s="11" t="s">
        <v>15</v>
      </c>
      <c r="J15" s="1028"/>
      <c r="K15" s="1028"/>
      <c r="L15" s="1028"/>
      <c r="M15" s="1030"/>
      <c r="N15" s="12" t="s">
        <v>30</v>
      </c>
      <c r="O15" s="13" t="s">
        <v>28</v>
      </c>
      <c r="P15" s="14" t="s">
        <v>31</v>
      </c>
      <c r="Q15" s="1010"/>
      <c r="R15" s="1012"/>
      <c r="S15" s="15"/>
      <c r="T15" s="1014"/>
    </row>
    <row r="16" spans="1:20" ht="14.25" thickBot="1">
      <c r="A16" s="2"/>
      <c r="B16" s="2"/>
      <c r="C16" s="2"/>
      <c r="D16" s="2"/>
      <c r="E16" s="2"/>
      <c r="F16" s="2"/>
      <c r="G16" s="2"/>
      <c r="H16" s="2"/>
      <c r="I16" s="2"/>
      <c r="J16" s="2"/>
      <c r="K16" s="2"/>
      <c r="L16" s="16"/>
      <c r="M16" s="2"/>
      <c r="Q16" s="2"/>
      <c r="R16" s="2"/>
      <c r="S16" s="2"/>
      <c r="T16" s="2"/>
    </row>
    <row r="17" spans="1:20" ht="33" customHeight="1">
      <c r="A17" s="1130">
        <v>1</v>
      </c>
      <c r="B17" s="1111" t="s">
        <v>255</v>
      </c>
      <c r="C17" s="1111" t="s">
        <v>312</v>
      </c>
      <c r="D17" s="1111" t="s">
        <v>230</v>
      </c>
      <c r="E17" s="649" t="s">
        <v>221</v>
      </c>
      <c r="F17" s="1114">
        <v>1</v>
      </c>
      <c r="G17" s="1114">
        <v>1</v>
      </c>
      <c r="H17" s="1141">
        <v>1</v>
      </c>
      <c r="I17" s="1114"/>
      <c r="J17" s="1136" t="s">
        <v>242</v>
      </c>
      <c r="K17" s="1134" t="s">
        <v>243</v>
      </c>
      <c r="L17" s="1134" t="s">
        <v>243</v>
      </c>
      <c r="M17" s="1114">
        <v>1</v>
      </c>
      <c r="N17" s="1138">
        <f>AVERAGE(F17:I18)/M17</f>
        <v>1</v>
      </c>
      <c r="O17" s="1114">
        <f>M17/F17</f>
        <v>1</v>
      </c>
      <c r="P17" s="1132" t="s">
        <v>336</v>
      </c>
      <c r="Q17" s="454"/>
      <c r="R17" s="339"/>
      <c r="S17" s="1124" t="s">
        <v>241</v>
      </c>
      <c r="T17" s="1125" t="s">
        <v>240</v>
      </c>
    </row>
    <row r="18" spans="1:20" ht="28.5">
      <c r="A18" s="1131"/>
      <c r="B18" s="1112"/>
      <c r="C18" s="1112"/>
      <c r="D18" s="1112"/>
      <c r="E18" s="512" t="s">
        <v>222</v>
      </c>
      <c r="F18" s="1115"/>
      <c r="G18" s="1115"/>
      <c r="H18" s="1142"/>
      <c r="I18" s="1140"/>
      <c r="J18" s="1137"/>
      <c r="K18" s="1135"/>
      <c r="L18" s="1135"/>
      <c r="M18" s="1115"/>
      <c r="N18" s="1139"/>
      <c r="O18" s="1115"/>
      <c r="P18" s="1133"/>
      <c r="Q18" s="650"/>
      <c r="R18" s="498"/>
      <c r="S18" s="1122"/>
      <c r="T18" s="1126"/>
    </row>
    <row r="19" spans="1:20" ht="43.5">
      <c r="A19" s="1131"/>
      <c r="B19" s="1112"/>
      <c r="C19" s="1112"/>
      <c r="D19" s="1112"/>
      <c r="E19" s="311" t="s">
        <v>223</v>
      </c>
      <c r="F19" s="377">
        <v>4</v>
      </c>
      <c r="G19" s="377">
        <v>5</v>
      </c>
      <c r="H19" s="854">
        <v>5</v>
      </c>
      <c r="I19" s="377"/>
      <c r="J19" s="380" t="s">
        <v>244</v>
      </c>
      <c r="K19" s="456" t="s">
        <v>243</v>
      </c>
      <c r="L19" s="456" t="s">
        <v>243</v>
      </c>
      <c r="M19" s="377">
        <v>5</v>
      </c>
      <c r="N19" s="313">
        <f t="shared" ref="N19:N26" si="0">IF(M19&lt;1,M19-AVERAGE(F19:I19),M19-(SUM(F19:I19)))</f>
        <v>-9</v>
      </c>
      <c r="O19" s="314">
        <f t="shared" ref="O19:O26" si="1">IF(M19&lt;1,(AVERAGE(F19:I19)/M19),SUM(F19:I19)/M19)</f>
        <v>2.8</v>
      </c>
      <c r="P19" s="438" t="str">
        <f t="shared" ref="P19:P26" si="2">IF(O19&lt;=V$17,"T",IF(O19&lt;$Y$17,"R",IF(O19&gt;=$Y$17,"P")))</f>
        <v>P</v>
      </c>
      <c r="Q19" s="317"/>
      <c r="R19" s="310"/>
      <c r="S19" s="1122"/>
      <c r="T19" s="1126"/>
    </row>
    <row r="20" spans="1:20" ht="42.75" customHeight="1">
      <c r="A20" s="1131"/>
      <c r="B20" s="1112"/>
      <c r="C20" s="1112"/>
      <c r="D20" s="1112"/>
      <c r="E20" s="311" t="s">
        <v>224</v>
      </c>
      <c r="F20" s="377">
        <v>7</v>
      </c>
      <c r="G20" s="377">
        <v>5</v>
      </c>
      <c r="H20" s="854">
        <v>6</v>
      </c>
      <c r="I20" s="377"/>
      <c r="J20" s="380" t="s">
        <v>249</v>
      </c>
      <c r="K20" s="456" t="s">
        <v>243</v>
      </c>
      <c r="L20" s="456" t="s">
        <v>243</v>
      </c>
      <c r="M20" s="377">
        <v>3</v>
      </c>
      <c r="N20" s="313">
        <f t="shared" si="0"/>
        <v>-15</v>
      </c>
      <c r="O20" s="314">
        <f>F20/M20</f>
        <v>2.3333333333333335</v>
      </c>
      <c r="P20" s="438" t="str">
        <f t="shared" si="2"/>
        <v>P</v>
      </c>
      <c r="Q20" s="317"/>
      <c r="R20" s="310"/>
      <c r="S20" s="1123"/>
      <c r="T20" s="1107"/>
    </row>
    <row r="21" spans="1:20" ht="29.25" customHeight="1">
      <c r="A21" s="1129"/>
      <c r="B21" s="1112"/>
      <c r="C21" s="1112"/>
      <c r="D21" s="1113"/>
      <c r="E21" s="380" t="s">
        <v>318</v>
      </c>
      <c r="F21" s="314">
        <v>1</v>
      </c>
      <c r="G21" s="314">
        <v>1</v>
      </c>
      <c r="H21" s="853">
        <v>1</v>
      </c>
      <c r="I21" s="636"/>
      <c r="J21" s="380" t="s">
        <v>245</v>
      </c>
      <c r="K21" s="456" t="s">
        <v>243</v>
      </c>
      <c r="L21" s="456" t="s">
        <v>243</v>
      </c>
      <c r="M21" s="314">
        <v>1</v>
      </c>
      <c r="N21" s="396">
        <f>AVERAGE(F21:I22)/M21</f>
        <v>1</v>
      </c>
      <c r="O21" s="314">
        <f t="shared" si="1"/>
        <v>3</v>
      </c>
      <c r="P21" s="438" t="str">
        <f t="shared" si="2"/>
        <v>P</v>
      </c>
      <c r="Q21" s="317"/>
      <c r="R21" s="310"/>
      <c r="S21" s="1121" t="s">
        <v>237</v>
      </c>
      <c r="T21" s="1105" t="s">
        <v>238</v>
      </c>
    </row>
    <row r="22" spans="1:20" ht="29.25">
      <c r="A22" s="1128">
        <v>2</v>
      </c>
      <c r="B22" s="1112"/>
      <c r="C22" s="1112"/>
      <c r="D22" s="1127" t="s">
        <v>231</v>
      </c>
      <c r="E22" s="380" t="s">
        <v>225</v>
      </c>
      <c r="F22" s="314">
        <v>1</v>
      </c>
      <c r="G22" s="314">
        <v>1</v>
      </c>
      <c r="H22" s="853">
        <v>1</v>
      </c>
      <c r="I22" s="636"/>
      <c r="J22" s="380" t="s">
        <v>250</v>
      </c>
      <c r="K22" s="456" t="s">
        <v>243</v>
      </c>
      <c r="L22" s="456" t="s">
        <v>243</v>
      </c>
      <c r="M22" s="314">
        <v>1</v>
      </c>
      <c r="N22" s="396">
        <f>AVERAGE(F22:I22)/M22</f>
        <v>1</v>
      </c>
      <c r="O22" s="314">
        <f t="shared" si="1"/>
        <v>3</v>
      </c>
      <c r="P22" s="438" t="str">
        <f t="shared" si="2"/>
        <v>P</v>
      </c>
      <c r="Q22" s="317"/>
      <c r="R22" s="310"/>
      <c r="S22" s="1122"/>
      <c r="T22" s="1107"/>
    </row>
    <row r="23" spans="1:20" ht="30">
      <c r="A23" s="1129"/>
      <c r="B23" s="1112"/>
      <c r="C23" s="1112"/>
      <c r="D23" s="1113"/>
      <c r="E23" s="380" t="s">
        <v>226</v>
      </c>
      <c r="F23" s="314">
        <v>1</v>
      </c>
      <c r="G23" s="314">
        <v>1</v>
      </c>
      <c r="H23" s="853">
        <v>1</v>
      </c>
      <c r="I23" s="636"/>
      <c r="J23" s="380" t="s">
        <v>246</v>
      </c>
      <c r="K23" s="456" t="s">
        <v>243</v>
      </c>
      <c r="L23" s="456" t="s">
        <v>243</v>
      </c>
      <c r="M23" s="314">
        <v>1</v>
      </c>
      <c r="N23" s="396">
        <f>AVERAGE(F23:I23)/M23</f>
        <v>1</v>
      </c>
      <c r="O23" s="314">
        <f t="shared" si="1"/>
        <v>3</v>
      </c>
      <c r="P23" s="438" t="str">
        <f t="shared" si="2"/>
        <v>P</v>
      </c>
      <c r="Q23" s="317"/>
      <c r="R23" s="310"/>
      <c r="S23" s="1123"/>
      <c r="T23" s="651" t="s">
        <v>239</v>
      </c>
    </row>
    <row r="24" spans="1:20" ht="43.5">
      <c r="A24" s="1119">
        <v>3</v>
      </c>
      <c r="B24" s="1113"/>
      <c r="C24" s="1113"/>
      <c r="D24" s="1089" t="s">
        <v>232</v>
      </c>
      <c r="E24" s="380" t="s">
        <v>227</v>
      </c>
      <c r="F24" s="377">
        <v>1</v>
      </c>
      <c r="G24" s="377">
        <v>2</v>
      </c>
      <c r="H24" s="854">
        <v>2</v>
      </c>
      <c r="I24" s="456"/>
      <c r="J24" s="380" t="s">
        <v>251</v>
      </c>
      <c r="K24" s="456"/>
      <c r="L24" s="456" t="s">
        <v>243</v>
      </c>
      <c r="M24" s="377">
        <v>1</v>
      </c>
      <c r="N24" s="313">
        <f t="shared" si="0"/>
        <v>-4</v>
      </c>
      <c r="O24" s="314">
        <f t="shared" si="1"/>
        <v>5</v>
      </c>
      <c r="P24" s="438" t="str">
        <f t="shared" si="2"/>
        <v>P</v>
      </c>
      <c r="Q24" s="317"/>
      <c r="R24" s="310"/>
      <c r="S24" s="652" t="s">
        <v>233</v>
      </c>
      <c r="T24" s="651" t="s">
        <v>235</v>
      </c>
    </row>
    <row r="25" spans="1:20" ht="38.25" customHeight="1">
      <c r="A25" s="1119"/>
      <c r="B25" s="1108" t="s">
        <v>258</v>
      </c>
      <c r="C25" s="1089" t="s">
        <v>313</v>
      </c>
      <c r="D25" s="1089"/>
      <c r="E25" s="446" t="s">
        <v>228</v>
      </c>
      <c r="F25" s="377">
        <v>1</v>
      </c>
      <c r="G25" s="377">
        <v>2</v>
      </c>
      <c r="H25" s="854">
        <v>2</v>
      </c>
      <c r="I25" s="456"/>
      <c r="J25" s="478" t="s">
        <v>247</v>
      </c>
      <c r="K25" s="456" t="s">
        <v>243</v>
      </c>
      <c r="L25" s="456" t="s">
        <v>243</v>
      </c>
      <c r="M25" s="377">
        <v>1</v>
      </c>
      <c r="N25" s="313">
        <f t="shared" si="0"/>
        <v>-4</v>
      </c>
      <c r="O25" s="314">
        <f t="shared" si="1"/>
        <v>5</v>
      </c>
      <c r="P25" s="438" t="str">
        <f t="shared" si="2"/>
        <v>P</v>
      </c>
      <c r="Q25" s="317"/>
      <c r="R25" s="317"/>
      <c r="S25" s="1103" t="s">
        <v>234</v>
      </c>
      <c r="T25" s="1105" t="s">
        <v>236</v>
      </c>
    </row>
    <row r="26" spans="1:20" ht="28.5" customHeight="1" thickBot="1">
      <c r="A26" s="1120"/>
      <c r="B26" s="1109"/>
      <c r="C26" s="1110"/>
      <c r="D26" s="1110"/>
      <c r="E26" s="560" t="s">
        <v>229</v>
      </c>
      <c r="F26" s="383">
        <v>44</v>
      </c>
      <c r="G26" s="383">
        <v>47</v>
      </c>
      <c r="H26" s="855">
        <v>99</v>
      </c>
      <c r="I26" s="653"/>
      <c r="J26" s="654" t="s">
        <v>248</v>
      </c>
      <c r="K26" s="653" t="s">
        <v>243</v>
      </c>
      <c r="L26" s="653" t="s">
        <v>243</v>
      </c>
      <c r="M26" s="383">
        <v>200</v>
      </c>
      <c r="N26" s="346">
        <f t="shared" si="0"/>
        <v>10</v>
      </c>
      <c r="O26" s="349">
        <f t="shared" si="1"/>
        <v>0.95</v>
      </c>
      <c r="P26" s="440" t="str">
        <f t="shared" si="2"/>
        <v>P</v>
      </c>
      <c r="Q26" s="452"/>
      <c r="R26" s="452"/>
      <c r="S26" s="1104"/>
      <c r="T26" s="1106"/>
    </row>
    <row r="27" spans="1:20">
      <c r="A27" s="2"/>
      <c r="B27" s="2"/>
      <c r="C27" s="2"/>
      <c r="D27" s="2"/>
      <c r="E27" s="2"/>
      <c r="F27" s="2"/>
      <c r="G27" s="2"/>
      <c r="H27" s="2"/>
      <c r="I27" s="2"/>
      <c r="J27" s="2"/>
      <c r="K27" s="2"/>
      <c r="L27" s="17"/>
      <c r="M27" s="2"/>
      <c r="N27" s="2"/>
      <c r="O27" s="2"/>
      <c r="P27" s="2"/>
      <c r="Q27" s="2"/>
      <c r="R27" s="2"/>
      <c r="S27" s="2"/>
      <c r="T27" s="2"/>
    </row>
    <row r="28" spans="1:20">
      <c r="A28" s="18" t="s">
        <v>24</v>
      </c>
      <c r="B28" s="18"/>
      <c r="C28" s="18"/>
      <c r="D28" s="18"/>
      <c r="E28" s="2"/>
      <c r="F28" s="2"/>
      <c r="G28" s="2"/>
      <c r="H28" s="2"/>
      <c r="I28" s="2"/>
      <c r="J28" s="2"/>
      <c r="K28" s="2"/>
      <c r="L28" s="2"/>
      <c r="M28" s="2"/>
      <c r="N28" s="2"/>
      <c r="O28" s="2"/>
      <c r="P28" s="2"/>
      <c r="Q28" s="2"/>
      <c r="R28" s="2"/>
      <c r="S28" s="2"/>
      <c r="T28" s="2"/>
    </row>
    <row r="29" spans="1:20">
      <c r="A29" s="2"/>
      <c r="B29" s="2"/>
      <c r="C29" s="2"/>
      <c r="D29" s="2"/>
      <c r="E29" s="2"/>
      <c r="F29" s="2"/>
      <c r="G29" s="2"/>
      <c r="H29" s="2"/>
      <c r="I29" s="2"/>
      <c r="J29" s="2"/>
      <c r="K29" s="2"/>
      <c r="L29" s="2"/>
      <c r="M29" s="2"/>
      <c r="N29" s="2"/>
      <c r="O29" s="2"/>
      <c r="P29" s="2"/>
      <c r="Q29" s="2"/>
      <c r="R29" s="2"/>
      <c r="S29" s="2"/>
      <c r="T29" s="2"/>
    </row>
    <row r="30" spans="1:20">
      <c r="A30" s="1116"/>
      <c r="B30" s="1117"/>
      <c r="C30" s="1117"/>
      <c r="D30" s="1117"/>
      <c r="E30" s="1117"/>
      <c r="F30" s="1117"/>
      <c r="G30" s="1117"/>
      <c r="H30" s="1117"/>
      <c r="I30" s="1117"/>
      <c r="J30" s="1117"/>
      <c r="K30" s="1117"/>
      <c r="L30" s="1117"/>
      <c r="M30" s="1117"/>
      <c r="N30" s="1117"/>
      <c r="O30" s="1117"/>
      <c r="P30" s="1117"/>
      <c r="Q30" s="1117"/>
      <c r="R30" s="1117"/>
      <c r="S30" s="1117"/>
      <c r="T30" s="1118"/>
    </row>
    <row r="31" spans="1:20">
      <c r="A31" s="1116"/>
      <c r="B31" s="1117"/>
      <c r="C31" s="1117"/>
      <c r="D31" s="1117"/>
      <c r="E31" s="1117"/>
      <c r="F31" s="1117"/>
      <c r="G31" s="1117"/>
      <c r="H31" s="1117"/>
      <c r="I31" s="1117"/>
      <c r="J31" s="1117"/>
      <c r="K31" s="1117"/>
      <c r="L31" s="1117"/>
      <c r="M31" s="1117"/>
      <c r="N31" s="1117"/>
      <c r="O31" s="1117"/>
      <c r="P31" s="1117"/>
      <c r="Q31" s="1117"/>
      <c r="R31" s="1117"/>
      <c r="S31" s="1117"/>
      <c r="T31" s="1118"/>
    </row>
    <row r="32" spans="1:20">
      <c r="A32" s="1116"/>
      <c r="B32" s="1117"/>
      <c r="C32" s="1117"/>
      <c r="D32" s="1117"/>
      <c r="E32" s="1117"/>
      <c r="F32" s="1117"/>
      <c r="G32" s="1117"/>
      <c r="H32" s="1117"/>
      <c r="I32" s="1117"/>
      <c r="J32" s="1117"/>
      <c r="K32" s="1117"/>
      <c r="L32" s="1117"/>
      <c r="M32" s="1117"/>
      <c r="N32" s="1117"/>
      <c r="O32" s="1117"/>
      <c r="P32" s="1117"/>
      <c r="Q32" s="1117"/>
      <c r="R32" s="1117"/>
      <c r="S32" s="1117"/>
      <c r="T32" s="1118"/>
    </row>
    <row r="33" spans="1:20">
      <c r="A33" s="1116"/>
      <c r="B33" s="1117"/>
      <c r="C33" s="1117"/>
      <c r="D33" s="1117"/>
      <c r="E33" s="1117"/>
      <c r="F33" s="1117"/>
      <c r="G33" s="1117"/>
      <c r="H33" s="1117"/>
      <c r="I33" s="1117"/>
      <c r="J33" s="1117"/>
      <c r="K33" s="1117"/>
      <c r="L33" s="1117"/>
      <c r="M33" s="1117"/>
      <c r="N33" s="1117"/>
      <c r="O33" s="1117"/>
      <c r="P33" s="1117"/>
      <c r="Q33" s="1117"/>
      <c r="R33" s="1117"/>
      <c r="S33" s="1117"/>
      <c r="T33" s="1118"/>
    </row>
    <row r="34" spans="1:20">
      <c r="A34" s="1116"/>
      <c r="B34" s="1117"/>
      <c r="C34" s="1117"/>
      <c r="D34" s="1117"/>
      <c r="E34" s="1117"/>
      <c r="F34" s="1117"/>
      <c r="G34" s="1117"/>
      <c r="H34" s="1117"/>
      <c r="I34" s="1117"/>
      <c r="J34" s="1117"/>
      <c r="K34" s="1117"/>
      <c r="L34" s="1117"/>
      <c r="M34" s="1117"/>
      <c r="N34" s="1117"/>
      <c r="O34" s="1117"/>
      <c r="P34" s="1117"/>
      <c r="Q34" s="1117"/>
      <c r="R34" s="1117"/>
      <c r="S34" s="1117"/>
      <c r="T34" s="1118"/>
    </row>
    <row r="35" spans="1:20">
      <c r="A35" s="1116"/>
      <c r="B35" s="1117"/>
      <c r="C35" s="1117"/>
      <c r="D35" s="1117"/>
      <c r="E35" s="1117"/>
      <c r="F35" s="1117"/>
      <c r="G35" s="1117"/>
      <c r="H35" s="1117"/>
      <c r="I35" s="1117"/>
      <c r="J35" s="1117"/>
      <c r="K35" s="1117"/>
      <c r="L35" s="1117"/>
      <c r="M35" s="1117"/>
      <c r="N35" s="1117"/>
      <c r="O35" s="1117"/>
      <c r="P35" s="1117"/>
      <c r="Q35" s="1117"/>
      <c r="R35" s="1117"/>
      <c r="S35" s="1117"/>
      <c r="T35" s="1118"/>
    </row>
    <row r="36" spans="1:20">
      <c r="A36" s="1116"/>
      <c r="B36" s="1117"/>
      <c r="C36" s="1117"/>
      <c r="D36" s="1117"/>
      <c r="E36" s="1117"/>
      <c r="F36" s="1117"/>
      <c r="G36" s="1117"/>
      <c r="H36" s="1117"/>
      <c r="I36" s="1117"/>
      <c r="J36" s="1117"/>
      <c r="K36" s="1117"/>
      <c r="L36" s="1117"/>
      <c r="M36" s="1117"/>
      <c r="N36" s="1117"/>
      <c r="O36" s="1117"/>
      <c r="P36" s="1117"/>
      <c r="Q36" s="1117"/>
      <c r="R36" s="1117"/>
      <c r="S36" s="1117"/>
      <c r="T36" s="1118"/>
    </row>
    <row r="37" spans="1:20">
      <c r="A37" s="1116"/>
      <c r="B37" s="1117"/>
      <c r="C37" s="1117"/>
      <c r="D37" s="1117"/>
      <c r="E37" s="1117"/>
      <c r="F37" s="1117"/>
      <c r="G37" s="1117"/>
      <c r="H37" s="1117"/>
      <c r="I37" s="1117"/>
      <c r="J37" s="1117"/>
      <c r="K37" s="1117"/>
      <c r="L37" s="1117"/>
      <c r="M37" s="1117"/>
      <c r="N37" s="1117"/>
      <c r="O37" s="1117"/>
      <c r="P37" s="1117"/>
      <c r="Q37" s="1117"/>
      <c r="R37" s="1117"/>
      <c r="S37" s="1117"/>
      <c r="T37" s="1118"/>
    </row>
    <row r="38" spans="1:20">
      <c r="A38" s="1116"/>
      <c r="B38" s="1117"/>
      <c r="C38" s="1117"/>
      <c r="D38" s="1117"/>
      <c r="E38" s="1117"/>
      <c r="F38" s="1117"/>
      <c r="G38" s="1117"/>
      <c r="H38" s="1117"/>
      <c r="I38" s="1117"/>
      <c r="J38" s="1117"/>
      <c r="K38" s="1117"/>
      <c r="L38" s="1117"/>
      <c r="M38" s="1117"/>
      <c r="N38" s="1117"/>
      <c r="O38" s="1117"/>
      <c r="P38" s="1117"/>
      <c r="Q38" s="1117"/>
      <c r="R38" s="1117"/>
      <c r="S38" s="1117"/>
      <c r="T38" s="1118"/>
    </row>
    <row r="39" spans="1:20">
      <c r="A39" s="1116"/>
      <c r="B39" s="1117"/>
      <c r="C39" s="1117"/>
      <c r="D39" s="1117"/>
      <c r="E39" s="1117"/>
      <c r="F39" s="1117"/>
      <c r="G39" s="1117"/>
      <c r="H39" s="1117"/>
      <c r="I39" s="1117"/>
      <c r="J39" s="1117"/>
      <c r="K39" s="1117"/>
      <c r="L39" s="1117"/>
      <c r="M39" s="1117"/>
      <c r="N39" s="1117"/>
      <c r="O39" s="1117"/>
      <c r="P39" s="1117"/>
      <c r="Q39" s="1117"/>
      <c r="R39" s="1117"/>
      <c r="S39" s="1117"/>
      <c r="T39" s="1118"/>
    </row>
    <row r="40" spans="1:20">
      <c r="A40" s="1116"/>
      <c r="B40" s="1117"/>
      <c r="C40" s="1117"/>
      <c r="D40" s="1117"/>
      <c r="E40" s="1117"/>
      <c r="F40" s="1117"/>
      <c r="G40" s="1117"/>
      <c r="H40" s="1117"/>
      <c r="I40" s="1117"/>
      <c r="J40" s="1117"/>
      <c r="K40" s="1117"/>
      <c r="L40" s="1117"/>
      <c r="M40" s="1117"/>
      <c r="N40" s="1117"/>
      <c r="O40" s="1117"/>
      <c r="P40" s="1117"/>
      <c r="Q40" s="1117"/>
      <c r="R40" s="1117"/>
      <c r="S40" s="1117"/>
      <c r="T40" s="1118"/>
    </row>
  </sheetData>
  <mergeCells count="69">
    <mergeCell ref="A6:E6"/>
    <mergeCell ref="F6:M6"/>
    <mergeCell ref="A7:E7"/>
    <mergeCell ref="F7:M7"/>
    <mergeCell ref="A8:E8"/>
    <mergeCell ref="F8:M8"/>
    <mergeCell ref="A2:E4"/>
    <mergeCell ref="F2:M2"/>
    <mergeCell ref="N2:T2"/>
    <mergeCell ref="F3:M4"/>
    <mergeCell ref="N3:T3"/>
    <mergeCell ref="N4:T4"/>
    <mergeCell ref="A9:E9"/>
    <mergeCell ref="F9:M9"/>
    <mergeCell ref="A11:T11"/>
    <mergeCell ref="A13:L13"/>
    <mergeCell ref="M13:T13"/>
    <mergeCell ref="D22:D23"/>
    <mergeCell ref="A22:A23"/>
    <mergeCell ref="A17:A21"/>
    <mergeCell ref="P17:P18"/>
    <mergeCell ref="G17:G18"/>
    <mergeCell ref="L17:L18"/>
    <mergeCell ref="J17:J18"/>
    <mergeCell ref="N17:N18"/>
    <mergeCell ref="O17:O18"/>
    <mergeCell ref="F17:F18"/>
    <mergeCell ref="I17:I18"/>
    <mergeCell ref="K17:K18"/>
    <mergeCell ref="D17:D21"/>
    <mergeCell ref="H17:H18"/>
    <mergeCell ref="K14:K15"/>
    <mergeCell ref="A14:A15"/>
    <mergeCell ref="D14:D15"/>
    <mergeCell ref="E14:E15"/>
    <mergeCell ref="F14:I14"/>
    <mergeCell ref="J14:J15"/>
    <mergeCell ref="A40:T40"/>
    <mergeCell ref="D24:D26"/>
    <mergeCell ref="A24:A26"/>
    <mergeCell ref="S21:S23"/>
    <mergeCell ref="S17:S20"/>
    <mergeCell ref="T17:T20"/>
    <mergeCell ref="A34:T34"/>
    <mergeCell ref="A35:T35"/>
    <mergeCell ref="A36:T36"/>
    <mergeCell ref="A37:T37"/>
    <mergeCell ref="A38:T38"/>
    <mergeCell ref="A39:T39"/>
    <mergeCell ref="A30:T30"/>
    <mergeCell ref="A31:T31"/>
    <mergeCell ref="A32:T32"/>
    <mergeCell ref="A33:T33"/>
    <mergeCell ref="S25:S26"/>
    <mergeCell ref="T25:T26"/>
    <mergeCell ref="T21:T22"/>
    <mergeCell ref="B14:B15"/>
    <mergeCell ref="C14:C15"/>
    <mergeCell ref="B25:B26"/>
    <mergeCell ref="C25:C26"/>
    <mergeCell ref="B17:B24"/>
    <mergeCell ref="C17:C24"/>
    <mergeCell ref="T14:T15"/>
    <mergeCell ref="L14:L15"/>
    <mergeCell ref="M14:M15"/>
    <mergeCell ref="N14:P14"/>
    <mergeCell ref="Q14:Q15"/>
    <mergeCell ref="R14:R15"/>
    <mergeCell ref="M17:M18"/>
  </mergeCells>
  <conditionalFormatting sqref="P17 P19:P26">
    <cfRule type="containsText" dxfId="126" priority="1" stopIfTrue="1" operator="containsText" text="P">
      <formula>NOT(ISERROR(SEARCH("P",P17)))</formula>
    </cfRule>
    <cfRule type="containsText" dxfId="125" priority="2" stopIfTrue="1" operator="containsText" text="R">
      <formula>NOT(ISERROR(SEARCH("R",P17)))</formula>
    </cfRule>
    <cfRule type="containsText" dxfId="124" priority="3" operator="containsText" text="T">
      <formula>NOT(ISERROR(SEARCH("T",P17)))</formula>
    </cfRule>
    <cfRule type="iconSet" priority="73">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56352-6F2B-4F80-A2EA-201E5B232546}">
  <dimension ref="A1:T19"/>
  <sheetViews>
    <sheetView zoomScale="70" zoomScaleNormal="70" workbookViewId="0">
      <selection activeCell="E22" sqref="E22"/>
    </sheetView>
  </sheetViews>
  <sheetFormatPr baseColWidth="10" defaultColWidth="11.42578125" defaultRowHeight="15"/>
  <cols>
    <col min="1" max="1" width="6.28515625" customWidth="1"/>
    <col min="2" max="2" width="19.140625" customWidth="1"/>
    <col min="3" max="3" width="33.5703125" customWidth="1"/>
    <col min="4" max="4" width="35.28515625" customWidth="1"/>
    <col min="5" max="5" width="5.140625" customWidth="1"/>
    <col min="6" max="6" width="6.85546875" customWidth="1"/>
    <col min="7" max="7" width="6.140625" customWidth="1"/>
    <col min="8" max="8" width="6.28515625" customWidth="1"/>
    <col min="9" max="9" width="43.28515625" customWidth="1"/>
    <col min="10" max="10" width="19.85546875" customWidth="1"/>
    <col min="13" max="13" width="17" customWidth="1"/>
    <col min="17" max="17" width="13.28515625" customWidth="1"/>
    <col min="18" max="18" width="27.42578125" customWidth="1"/>
    <col min="19" max="19" width="23.5703125" customWidth="1"/>
  </cols>
  <sheetData>
    <row r="1" spans="1:20" ht="15.75" thickBot="1">
      <c r="A1" s="260"/>
      <c r="B1" s="261"/>
      <c r="C1" s="261"/>
      <c r="D1" s="262"/>
      <c r="E1" s="321" t="s">
        <v>18</v>
      </c>
      <c r="F1" s="322"/>
      <c r="G1" s="322"/>
      <c r="H1" s="322"/>
      <c r="I1" s="322"/>
      <c r="J1" s="322"/>
      <c r="K1" s="322"/>
      <c r="L1" s="323"/>
      <c r="M1" s="321" t="s">
        <v>708</v>
      </c>
      <c r="N1" s="322"/>
      <c r="O1" s="322"/>
      <c r="P1" s="322"/>
      <c r="Q1" s="322"/>
      <c r="R1" s="322"/>
      <c r="S1" s="323"/>
    </row>
    <row r="2" spans="1:20" ht="48" customHeight="1" thickBot="1">
      <c r="A2" s="1143"/>
      <c r="B2" s="1144"/>
      <c r="C2" s="1144"/>
      <c r="D2" s="1145"/>
      <c r="E2" s="2123" t="s">
        <v>17</v>
      </c>
      <c r="F2" s="2124"/>
      <c r="G2" s="2124"/>
      <c r="H2" s="2124"/>
      <c r="I2" s="2124"/>
      <c r="J2" s="2124"/>
      <c r="K2" s="2124"/>
      <c r="L2" s="2125"/>
      <c r="M2" s="1288" t="s">
        <v>23</v>
      </c>
      <c r="N2" s="1289"/>
      <c r="O2" s="1289"/>
      <c r="P2" s="1289"/>
      <c r="Q2" s="1289"/>
      <c r="R2" s="1289"/>
      <c r="S2" s="1290"/>
    </row>
    <row r="3" spans="1:20" ht="15.75" thickBot="1">
      <c r="A3" s="1149"/>
      <c r="B3" s="1150"/>
      <c r="C3" s="1150"/>
      <c r="D3" s="1151"/>
      <c r="E3" s="1285"/>
      <c r="F3" s="1286"/>
      <c r="G3" s="1286"/>
      <c r="H3" s="1286"/>
      <c r="I3" s="1286"/>
      <c r="J3" s="1286"/>
      <c r="K3" s="1286"/>
      <c r="L3" s="1287"/>
      <c r="M3" s="1291" t="s">
        <v>8</v>
      </c>
      <c r="N3" s="1292"/>
      <c r="O3" s="1292"/>
      <c r="P3" s="1292"/>
      <c r="Q3" s="1292"/>
      <c r="R3" s="1292"/>
      <c r="S3" s="1293"/>
    </row>
    <row r="4" spans="1:20">
      <c r="A4" s="1143"/>
      <c r="B4" s="1144"/>
      <c r="C4" s="1144"/>
      <c r="D4" s="1144"/>
      <c r="E4" s="1144"/>
      <c r="F4" s="1144"/>
      <c r="G4" s="1144"/>
      <c r="H4" s="1144"/>
      <c r="I4" s="1144"/>
      <c r="J4" s="1144"/>
      <c r="K4" s="1144"/>
      <c r="L4" s="1144"/>
      <c r="M4" s="1144"/>
      <c r="N4" s="1144"/>
      <c r="O4" s="1144"/>
      <c r="P4" s="1144"/>
      <c r="Q4" s="1144"/>
      <c r="R4" s="1144"/>
      <c r="S4" s="1145"/>
    </row>
    <row r="5" spans="1:20">
      <c r="A5" s="216" t="s">
        <v>82</v>
      </c>
      <c r="B5" s="202"/>
      <c r="C5" s="202"/>
      <c r="D5" s="203"/>
      <c r="E5" s="2126" t="s">
        <v>711</v>
      </c>
      <c r="F5" s="2126"/>
      <c r="G5" s="2126"/>
      <c r="H5" s="2126"/>
      <c r="I5" s="2126"/>
      <c r="J5" s="2126"/>
      <c r="K5" s="2126"/>
      <c r="L5" s="2126"/>
      <c r="M5" s="2117"/>
      <c r="N5" s="2118"/>
      <c r="O5" s="2118"/>
      <c r="P5" s="2118"/>
      <c r="Q5" s="2118"/>
      <c r="R5" s="2118"/>
      <c r="S5" s="2119"/>
    </row>
    <row r="6" spans="1:20">
      <c r="A6" s="216" t="s">
        <v>25</v>
      </c>
      <c r="B6" s="202"/>
      <c r="C6" s="202"/>
      <c r="D6" s="203"/>
      <c r="E6" s="1257">
        <v>2025</v>
      </c>
      <c r="F6" s="1257"/>
      <c r="G6" s="1257"/>
      <c r="H6" s="1257"/>
      <c r="I6" s="1257"/>
      <c r="J6" s="1257"/>
      <c r="K6" s="1257"/>
      <c r="L6" s="1257"/>
      <c r="M6" s="2117"/>
      <c r="N6" s="2118"/>
      <c r="O6" s="2118"/>
      <c r="P6" s="2118"/>
      <c r="Q6" s="2118"/>
      <c r="R6" s="2118"/>
      <c r="S6" s="2119"/>
    </row>
    <row r="7" spans="1:20">
      <c r="A7" s="216" t="s">
        <v>6</v>
      </c>
      <c r="B7" s="202"/>
      <c r="C7" s="202"/>
      <c r="D7" s="203"/>
      <c r="E7" s="1257" t="s">
        <v>712</v>
      </c>
      <c r="F7" s="1257"/>
      <c r="G7" s="1257"/>
      <c r="H7" s="1257"/>
      <c r="I7" s="1257"/>
      <c r="J7" s="1257"/>
      <c r="K7" s="1257"/>
      <c r="L7" s="1257"/>
      <c r="M7" s="2117"/>
      <c r="N7" s="2118"/>
      <c r="O7" s="2118"/>
      <c r="P7" s="2118"/>
      <c r="Q7" s="2118"/>
      <c r="R7" s="2118"/>
      <c r="S7" s="2119"/>
    </row>
    <row r="8" spans="1:20" ht="15.75" thickBot="1">
      <c r="A8" s="217" t="s">
        <v>7</v>
      </c>
      <c r="B8" s="218"/>
      <c r="C8" s="218"/>
      <c r="D8" s="219"/>
      <c r="E8" s="1016" t="s">
        <v>1228</v>
      </c>
      <c r="F8" s="1017"/>
      <c r="G8" s="1017"/>
      <c r="H8" s="1017"/>
      <c r="I8" s="1017"/>
      <c r="J8" s="1017"/>
      <c r="K8" s="1017"/>
      <c r="L8" s="1018"/>
      <c r="M8" s="2120"/>
      <c r="N8" s="2121"/>
      <c r="O8" s="2121"/>
      <c r="P8" s="2121"/>
      <c r="Q8" s="2121"/>
      <c r="R8" s="2121"/>
      <c r="S8" s="2122"/>
    </row>
    <row r="9" spans="1:20" ht="15.75" thickBot="1">
      <c r="A9" s="2127"/>
      <c r="B9" s="2128"/>
      <c r="C9" s="2128"/>
      <c r="D9" s="2128"/>
      <c r="E9" s="2128"/>
      <c r="F9" s="2128"/>
      <c r="G9" s="2128"/>
      <c r="H9" s="2128"/>
      <c r="I9" s="2128"/>
      <c r="J9" s="2128"/>
      <c r="K9" s="2128"/>
      <c r="L9" s="2128"/>
      <c r="M9" s="2128"/>
      <c r="N9" s="2128"/>
      <c r="O9" s="2128"/>
      <c r="P9" s="2128"/>
      <c r="Q9" s="2128"/>
      <c r="R9" s="2128"/>
      <c r="S9" s="2129"/>
    </row>
    <row r="10" spans="1:20" ht="15.75" thickBot="1">
      <c r="A10" s="1268" t="s">
        <v>9</v>
      </c>
      <c r="B10" s="1269"/>
      <c r="C10" s="1269"/>
      <c r="D10" s="1269"/>
      <c r="E10" s="1269"/>
      <c r="F10" s="1269"/>
      <c r="G10" s="1269"/>
      <c r="H10" s="1269"/>
      <c r="I10" s="1269"/>
      <c r="J10" s="1269"/>
      <c r="K10" s="1269"/>
      <c r="L10" s="1269"/>
      <c r="M10" s="1269"/>
      <c r="N10" s="1269"/>
      <c r="O10" s="1269"/>
      <c r="P10" s="1269"/>
      <c r="Q10" s="1269"/>
      <c r="R10" s="1269"/>
      <c r="S10" s="1270"/>
      <c r="T10" s="174"/>
    </row>
    <row r="11" spans="1:20" ht="15.75" thickBot="1">
      <c r="A11" s="176"/>
      <c r="B11" s="1269"/>
      <c r="C11" s="1269"/>
      <c r="D11" s="1269"/>
      <c r="E11" s="1269"/>
      <c r="F11" s="1269"/>
      <c r="G11" s="1269"/>
      <c r="H11" s="1269"/>
      <c r="I11" s="1269"/>
      <c r="J11" s="1269"/>
      <c r="K11" s="1269"/>
      <c r="L11" s="1269"/>
      <c r="M11" s="1269"/>
      <c r="N11" s="1269"/>
      <c r="O11" s="1269"/>
      <c r="P11" s="1269"/>
      <c r="Q11" s="1269"/>
      <c r="R11" s="1269"/>
      <c r="S11" s="1270"/>
      <c r="T11" s="324"/>
    </row>
    <row r="12" spans="1:20" ht="15.75" thickBot="1">
      <c r="A12" s="1271" t="s">
        <v>16</v>
      </c>
      <c r="B12" s="1272"/>
      <c r="C12" s="1272"/>
      <c r="D12" s="1272"/>
      <c r="E12" s="1272"/>
      <c r="F12" s="1272"/>
      <c r="G12" s="1272"/>
      <c r="H12" s="1272"/>
      <c r="I12" s="1272"/>
      <c r="J12" s="1272"/>
      <c r="K12" s="1272"/>
      <c r="L12" s="1273"/>
      <c r="M12" s="2130" t="s">
        <v>1</v>
      </c>
      <c r="N12" s="1274"/>
      <c r="O12" s="1274"/>
      <c r="P12" s="1274"/>
      <c r="Q12" s="1274"/>
      <c r="R12" s="1274"/>
      <c r="S12" s="1275"/>
      <c r="T12" s="325"/>
    </row>
    <row r="13" spans="1:20" ht="120.75" thickBot="1">
      <c r="A13" s="198" t="s">
        <v>27</v>
      </c>
      <c r="B13" s="1297" t="s">
        <v>253</v>
      </c>
      <c r="C13" s="204" t="s">
        <v>26</v>
      </c>
      <c r="D13" s="205" t="s">
        <v>19</v>
      </c>
      <c r="E13" s="1184" t="s">
        <v>11</v>
      </c>
      <c r="F13" s="1185"/>
      <c r="G13" s="1185"/>
      <c r="H13" s="1186"/>
      <c r="I13" s="206" t="s">
        <v>20</v>
      </c>
      <c r="J13" s="206" t="s">
        <v>21</v>
      </c>
      <c r="K13" s="206" t="s">
        <v>2</v>
      </c>
      <c r="L13" s="196" t="s">
        <v>22</v>
      </c>
      <c r="M13" s="207" t="s">
        <v>3</v>
      </c>
      <c r="N13" s="208"/>
      <c r="O13" s="209"/>
      <c r="P13" s="197" t="s">
        <v>4</v>
      </c>
      <c r="Q13" s="135" t="s">
        <v>5</v>
      </c>
      <c r="R13" s="128" t="s">
        <v>29</v>
      </c>
      <c r="S13" s="210" t="s">
        <v>0</v>
      </c>
    </row>
    <row r="14" spans="1:20" ht="15.75" thickBot="1">
      <c r="A14" s="199"/>
      <c r="B14" s="1298"/>
      <c r="C14" s="211"/>
      <c r="D14" s="212"/>
      <c r="E14" s="213" t="s">
        <v>12</v>
      </c>
      <c r="F14" s="129" t="s">
        <v>13</v>
      </c>
      <c r="G14" s="213" t="s">
        <v>14</v>
      </c>
      <c r="H14" s="213" t="s">
        <v>15</v>
      </c>
      <c r="I14" s="214"/>
      <c r="J14" s="214"/>
      <c r="K14" s="214"/>
      <c r="L14" s="133"/>
      <c r="M14" s="130" t="s">
        <v>30</v>
      </c>
      <c r="N14" s="131" t="s">
        <v>28</v>
      </c>
      <c r="O14" s="132" t="s">
        <v>31</v>
      </c>
      <c r="P14" s="200"/>
      <c r="Q14" s="201"/>
      <c r="R14" s="133"/>
      <c r="S14" s="215"/>
    </row>
    <row r="15" spans="1:20" ht="15.75" thickBot="1">
      <c r="A15" s="326"/>
      <c r="B15" s="121"/>
      <c r="C15" s="121"/>
      <c r="D15" s="121"/>
      <c r="E15" s="327"/>
      <c r="F15" s="121"/>
      <c r="G15" s="327"/>
      <c r="H15" s="327"/>
      <c r="I15" s="121"/>
      <c r="J15" s="121"/>
      <c r="K15" s="148"/>
      <c r="L15" s="121"/>
      <c r="P15" s="121"/>
      <c r="Q15" s="121"/>
      <c r="R15" s="121"/>
      <c r="S15" s="328"/>
    </row>
    <row r="16" spans="1:20" ht="67.5" customHeight="1" thickBot="1">
      <c r="A16" s="435">
        <v>1</v>
      </c>
      <c r="B16" s="1396" t="s">
        <v>321</v>
      </c>
      <c r="C16" s="405" t="s">
        <v>1105</v>
      </c>
      <c r="D16" s="594" t="s">
        <v>1011</v>
      </c>
      <c r="E16" s="334">
        <v>1</v>
      </c>
      <c r="F16" s="778">
        <v>1</v>
      </c>
      <c r="G16" s="620"/>
      <c r="H16" s="620"/>
      <c r="I16" s="489" t="s">
        <v>1012</v>
      </c>
      <c r="J16" s="621"/>
      <c r="K16" s="621"/>
      <c r="L16" s="333">
        <v>1</v>
      </c>
      <c r="M16" s="337">
        <f t="shared" ref="M16:M17" si="0">IF(L16&lt;1,L16-AVERAGE(E16:H16),L16-(SUM(E16:H16)))</f>
        <v>-1</v>
      </c>
      <c r="N16" s="338">
        <f>AVERAGE(E16:H16)/L16</f>
        <v>1</v>
      </c>
      <c r="O16" s="437" t="str">
        <f t="shared" ref="O16:O17" si="1">IF(N16&lt;=U$17,"T",IF(N16&lt;$X$17,"R",IF(N16&gt;=$X$17,"P")))</f>
        <v>P</v>
      </c>
      <c r="P16" s="454"/>
      <c r="Q16" s="454"/>
      <c r="R16" s="405" t="s">
        <v>1014</v>
      </c>
      <c r="S16" s="622" t="s">
        <v>347</v>
      </c>
    </row>
    <row r="17" spans="1:19" ht="89.25" customHeight="1" thickBot="1">
      <c r="A17" s="439">
        <v>2</v>
      </c>
      <c r="B17" s="1398"/>
      <c r="C17" s="343" t="s">
        <v>710</v>
      </c>
      <c r="D17" s="613" t="s">
        <v>1011</v>
      </c>
      <c r="E17" s="623">
        <v>1</v>
      </c>
      <c r="F17" s="779">
        <v>1</v>
      </c>
      <c r="G17" s="624"/>
      <c r="H17" s="624"/>
      <c r="I17" s="503" t="s">
        <v>1013</v>
      </c>
      <c r="J17" s="625"/>
      <c r="K17" s="625"/>
      <c r="L17" s="340">
        <v>1</v>
      </c>
      <c r="M17" s="346">
        <f t="shared" si="0"/>
        <v>-1</v>
      </c>
      <c r="N17" s="338">
        <f>AVERAGE(E17:H17)/L17</f>
        <v>1</v>
      </c>
      <c r="O17" s="440" t="str">
        <f t="shared" si="1"/>
        <v>P</v>
      </c>
      <c r="P17" s="452"/>
      <c r="Q17" s="452"/>
      <c r="R17" s="343" t="s">
        <v>1014</v>
      </c>
      <c r="S17" s="626"/>
    </row>
    <row r="19" spans="1:19" ht="15.75">
      <c r="A19" s="76" t="s">
        <v>24</v>
      </c>
    </row>
  </sheetData>
  <mergeCells count="18">
    <mergeCell ref="B16:B17"/>
    <mergeCell ref="B13:B14"/>
    <mergeCell ref="E7:L7"/>
    <mergeCell ref="E8:L8"/>
    <mergeCell ref="E5:L5"/>
    <mergeCell ref="E6:L6"/>
    <mergeCell ref="A9:S9"/>
    <mergeCell ref="M12:S12"/>
    <mergeCell ref="A4:S4"/>
    <mergeCell ref="M5:S8"/>
    <mergeCell ref="E13:H13"/>
    <mergeCell ref="A12:L12"/>
    <mergeCell ref="E2:L3"/>
    <mergeCell ref="M2:S2"/>
    <mergeCell ref="M3:S3"/>
    <mergeCell ref="A10:S10"/>
    <mergeCell ref="B11:S11"/>
    <mergeCell ref="A2:D3"/>
  </mergeCells>
  <conditionalFormatting sqref="O16:O17">
    <cfRule type="iconSet" priority="411">
      <iconSet iconSet="3Symbols2">
        <cfvo type="percent" val="0"/>
        <cfvo type="percent" val="0.74"/>
        <cfvo type="percent" val="0.85"/>
      </iconSet>
    </cfRule>
    <cfRule type="containsText" dxfId="2" priority="412" stopIfTrue="1" operator="containsText" text="P">
      <formula>NOT(ISERROR(SEARCH("P",O16)))</formula>
    </cfRule>
    <cfRule type="containsText" dxfId="1" priority="413" stopIfTrue="1" operator="containsText" text="R">
      <formula>NOT(ISERROR(SEARCH("R",O16)))</formula>
    </cfRule>
    <cfRule type="containsText" dxfId="0" priority="414" operator="containsText" text="T">
      <formula>NOT(ISERROR(SEARCH("T",O16)))</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E9ED4-1478-43FD-829B-609159EC8201}">
  <dimension ref="A1:R34"/>
  <sheetViews>
    <sheetView topLeftCell="A9" zoomScale="60" zoomScaleNormal="60" workbookViewId="0">
      <selection activeCell="F16" sqref="F16:F18"/>
    </sheetView>
  </sheetViews>
  <sheetFormatPr baseColWidth="10" defaultColWidth="11.42578125" defaultRowHeight="15"/>
  <cols>
    <col min="2" max="2" width="55.7109375" customWidth="1"/>
    <col min="3" max="3" width="42.85546875" style="151" customWidth="1"/>
    <col min="4" max="4" width="4.140625" style="226" customWidth="1"/>
    <col min="5" max="5" width="6.140625" style="226" customWidth="1"/>
    <col min="6" max="6" width="4.7109375" customWidth="1"/>
    <col min="7" max="7" width="4.140625" customWidth="1"/>
    <col min="8" max="8" width="65.5703125" customWidth="1"/>
    <col min="9" max="9" width="21.140625" customWidth="1"/>
    <col min="10" max="10" width="27.140625" customWidth="1"/>
    <col min="11" max="11" width="17.7109375" customWidth="1"/>
    <col min="12" max="12" width="19" customWidth="1"/>
    <col min="15" max="15" width="25.42578125" customWidth="1"/>
    <col min="16" max="16" width="26.28515625" customWidth="1"/>
    <col min="17" max="17" width="26.140625" customWidth="1"/>
    <col min="18" max="18" width="31.42578125" customWidth="1"/>
  </cols>
  <sheetData>
    <row r="1" spans="1:18" ht="19.5" thickBot="1">
      <c r="A1" s="1143"/>
      <c r="B1" s="1144"/>
      <c r="C1" s="1144"/>
      <c r="D1" s="1144"/>
      <c r="E1" s="1145"/>
      <c r="F1" s="1152" t="s">
        <v>18</v>
      </c>
      <c r="G1" s="1153"/>
      <c r="H1" s="1153"/>
      <c r="I1" s="1153"/>
      <c r="J1" s="1153"/>
      <c r="K1" s="1153"/>
      <c r="L1" s="1153"/>
      <c r="M1" s="1154"/>
      <c r="N1" s="1155" t="s">
        <v>485</v>
      </c>
      <c r="O1" s="1156"/>
      <c r="P1" s="1156"/>
      <c r="Q1" s="1156"/>
      <c r="R1" s="1156"/>
    </row>
    <row r="2" spans="1:18" ht="16.5" thickBot="1">
      <c r="A2" s="1146"/>
      <c r="B2" s="1147"/>
      <c r="C2" s="1147"/>
      <c r="D2" s="1147"/>
      <c r="E2" s="1148"/>
      <c r="F2" s="1157" t="s">
        <v>17</v>
      </c>
      <c r="G2" s="1158"/>
      <c r="H2" s="1158"/>
      <c r="I2" s="1158"/>
      <c r="J2" s="1158"/>
      <c r="K2" s="1158"/>
      <c r="L2" s="1158"/>
      <c r="M2" s="1159"/>
      <c r="N2" s="1163" t="s">
        <v>357</v>
      </c>
      <c r="O2" s="1164"/>
      <c r="P2" s="1164"/>
      <c r="Q2" s="1164"/>
      <c r="R2" s="1164"/>
    </row>
    <row r="3" spans="1:18" ht="57.75" customHeight="1" thickBot="1">
      <c r="A3" s="1149"/>
      <c r="B3" s="1150"/>
      <c r="C3" s="1150"/>
      <c r="D3" s="1150"/>
      <c r="E3" s="1151"/>
      <c r="F3" s="1160"/>
      <c r="G3" s="1161"/>
      <c r="H3" s="1161"/>
      <c r="I3" s="1161"/>
      <c r="J3" s="1161"/>
      <c r="K3" s="1161"/>
      <c r="L3" s="1161"/>
      <c r="M3" s="1162"/>
      <c r="N3" s="1165" t="s">
        <v>8</v>
      </c>
      <c r="O3" s="1166"/>
      <c r="P3" s="1166"/>
      <c r="Q3" s="1166"/>
      <c r="R3" s="1166"/>
    </row>
    <row r="4" spans="1:18" ht="15.75">
      <c r="A4" s="121"/>
      <c r="B4" s="121"/>
      <c r="C4" s="220"/>
      <c r="D4" s="223"/>
      <c r="E4" s="223"/>
      <c r="F4" s="121"/>
      <c r="G4" s="121"/>
      <c r="H4" s="121"/>
      <c r="I4" s="121"/>
      <c r="J4" s="122"/>
      <c r="K4" s="154"/>
      <c r="L4" s="123"/>
      <c r="M4" s="123"/>
      <c r="N4" s="123"/>
      <c r="O4" s="123"/>
      <c r="P4" s="123"/>
      <c r="Q4" s="123"/>
      <c r="R4" s="123"/>
    </row>
    <row r="5" spans="1:18">
      <c r="A5" s="1171" t="s">
        <v>10</v>
      </c>
      <c r="B5" s="1171"/>
      <c r="C5" s="1171"/>
      <c r="D5" s="1171"/>
      <c r="E5" s="1171"/>
      <c r="F5" s="1016" t="s">
        <v>752</v>
      </c>
      <c r="G5" s="1017"/>
      <c r="H5" s="1017"/>
      <c r="I5" s="1017"/>
      <c r="J5" s="1017"/>
      <c r="K5" s="1017"/>
      <c r="L5" s="1017"/>
      <c r="M5" s="1018"/>
      <c r="N5" s="123"/>
      <c r="O5" s="123"/>
      <c r="P5" s="123"/>
      <c r="Q5" s="123"/>
      <c r="R5" s="123"/>
    </row>
    <row r="6" spans="1:18">
      <c r="A6" s="1171" t="s">
        <v>25</v>
      </c>
      <c r="B6" s="1171"/>
      <c r="C6" s="1171"/>
      <c r="D6" s="1171"/>
      <c r="E6" s="1171"/>
      <c r="F6" s="1016">
        <v>2025</v>
      </c>
      <c r="G6" s="1017"/>
      <c r="H6" s="1017"/>
      <c r="I6" s="1017"/>
      <c r="J6" s="1017"/>
      <c r="K6" s="1017"/>
      <c r="L6" s="1017"/>
      <c r="M6" s="1018"/>
      <c r="N6" s="123"/>
      <c r="O6" s="123"/>
      <c r="P6" s="123"/>
      <c r="Q6" s="123"/>
      <c r="R6" s="123"/>
    </row>
    <row r="7" spans="1:18">
      <c r="A7" s="1171" t="s">
        <v>6</v>
      </c>
      <c r="B7" s="1171"/>
      <c r="C7" s="1171"/>
      <c r="D7" s="1171"/>
      <c r="E7" s="1171"/>
      <c r="F7" s="1016" t="s">
        <v>712</v>
      </c>
      <c r="G7" s="1017"/>
      <c r="H7" s="1017"/>
      <c r="I7" s="1017"/>
      <c r="J7" s="1017"/>
      <c r="K7" s="1017"/>
      <c r="L7" s="1017"/>
      <c r="M7" s="1018"/>
      <c r="N7" s="123"/>
      <c r="O7" s="123"/>
      <c r="P7" s="123"/>
      <c r="Q7" s="123"/>
      <c r="R7" s="123"/>
    </row>
    <row r="8" spans="1:18">
      <c r="A8" s="1171" t="s">
        <v>7</v>
      </c>
      <c r="B8" s="1171"/>
      <c r="C8" s="1171"/>
      <c r="D8" s="1171"/>
      <c r="E8" s="1171"/>
      <c r="F8" s="1016" t="s">
        <v>1228</v>
      </c>
      <c r="G8" s="1017"/>
      <c r="H8" s="1017"/>
      <c r="I8" s="1017"/>
      <c r="J8" s="1017"/>
      <c r="K8" s="1017"/>
      <c r="L8" s="1017"/>
      <c r="M8" s="1018"/>
      <c r="N8" s="123"/>
      <c r="O8" s="123"/>
      <c r="P8" s="123"/>
      <c r="Q8" s="123"/>
      <c r="R8" s="123"/>
    </row>
    <row r="9" spans="1:18" ht="16.5" thickBot="1">
      <c r="A9" s="124"/>
      <c r="B9" s="124"/>
      <c r="C9" s="221"/>
      <c r="D9" s="224"/>
      <c r="E9" s="224"/>
      <c r="F9" s="124"/>
      <c r="G9" s="124"/>
      <c r="H9" s="124"/>
      <c r="I9" s="124"/>
      <c r="J9" s="122"/>
      <c r="K9" s="154"/>
      <c r="L9" s="122"/>
      <c r="M9" s="122"/>
      <c r="N9" s="123"/>
      <c r="O9" s="123"/>
      <c r="P9" s="123"/>
      <c r="Q9" s="123"/>
      <c r="R9" s="123"/>
    </row>
    <row r="10" spans="1:18" ht="32.25" thickBot="1">
      <c r="A10" s="1172" t="s">
        <v>9</v>
      </c>
      <c r="B10" s="1173"/>
      <c r="C10" s="1173"/>
      <c r="D10" s="1173"/>
      <c r="E10" s="1173"/>
      <c r="F10" s="1173"/>
      <c r="G10" s="1173"/>
      <c r="H10" s="1173"/>
      <c r="I10" s="1173"/>
      <c r="J10" s="1173"/>
      <c r="K10" s="1173"/>
      <c r="L10" s="1173"/>
      <c r="M10" s="1173"/>
      <c r="N10" s="1173"/>
      <c r="O10" s="1173"/>
      <c r="P10" s="1173"/>
      <c r="Q10" s="1173"/>
      <c r="R10" s="1174"/>
    </row>
    <row r="11" spans="1:18" ht="16.5" thickBot="1">
      <c r="A11" s="125"/>
      <c r="B11" s="126"/>
      <c r="C11" s="222"/>
      <c r="D11" s="225"/>
      <c r="E11" s="225"/>
      <c r="F11" s="126"/>
      <c r="G11" s="126"/>
      <c r="H11" s="126"/>
      <c r="I11" s="126"/>
      <c r="J11" s="126"/>
      <c r="K11" s="126"/>
      <c r="L11" s="126"/>
      <c r="M11" s="126"/>
      <c r="N11" s="126"/>
      <c r="O11" s="126"/>
      <c r="P11" s="126"/>
      <c r="Q11" s="126"/>
      <c r="R11" s="127"/>
    </row>
    <row r="12" spans="1:18" ht="27" thickBot="1">
      <c r="A12" s="1175" t="s">
        <v>16</v>
      </c>
      <c r="B12" s="1176"/>
      <c r="C12" s="1176"/>
      <c r="D12" s="1176"/>
      <c r="E12" s="1176"/>
      <c r="F12" s="1176"/>
      <c r="G12" s="1176"/>
      <c r="H12" s="1176"/>
      <c r="I12" s="1176"/>
      <c r="J12" s="1176"/>
      <c r="K12" s="1176"/>
      <c r="L12" s="1177"/>
      <c r="M12" s="1178" t="s">
        <v>1</v>
      </c>
      <c r="N12" s="1178"/>
      <c r="O12" s="1178"/>
      <c r="P12" s="1178"/>
      <c r="Q12" s="1178"/>
      <c r="R12" s="1179"/>
    </row>
    <row r="13" spans="1:18" ht="15.75" thickBot="1">
      <c r="A13" s="1167" t="s">
        <v>27</v>
      </c>
      <c r="B13" s="1167" t="s">
        <v>26</v>
      </c>
      <c r="C13" s="1169" t="s">
        <v>19</v>
      </c>
      <c r="D13" s="1184" t="s">
        <v>11</v>
      </c>
      <c r="E13" s="1185"/>
      <c r="F13" s="1185"/>
      <c r="G13" s="1186"/>
      <c r="H13" s="1187" t="s">
        <v>20</v>
      </c>
      <c r="I13" s="1189" t="s">
        <v>21</v>
      </c>
      <c r="J13" s="1187" t="s">
        <v>2</v>
      </c>
      <c r="K13" s="1191" t="s">
        <v>22</v>
      </c>
      <c r="L13" s="1193" t="s">
        <v>3</v>
      </c>
      <c r="M13" s="1194"/>
      <c r="N13" s="1195"/>
      <c r="O13" s="1204" t="s">
        <v>4</v>
      </c>
      <c r="P13" s="1180" t="s">
        <v>5</v>
      </c>
      <c r="Q13" s="128" t="s">
        <v>29</v>
      </c>
      <c r="R13" s="1182" t="s">
        <v>0</v>
      </c>
    </row>
    <row r="14" spans="1:18" ht="30.75" customHeight="1" thickBot="1">
      <c r="A14" s="1168"/>
      <c r="B14" s="1168"/>
      <c r="C14" s="1170"/>
      <c r="D14" s="129" t="s">
        <v>12</v>
      </c>
      <c r="E14" s="129" t="s">
        <v>13</v>
      </c>
      <c r="F14" s="129" t="s">
        <v>14</v>
      </c>
      <c r="G14" s="129" t="s">
        <v>15</v>
      </c>
      <c r="H14" s="1188"/>
      <c r="I14" s="1190"/>
      <c r="J14" s="1188"/>
      <c r="K14" s="1192"/>
      <c r="L14" s="130" t="s">
        <v>30</v>
      </c>
      <c r="M14" s="131" t="s">
        <v>28</v>
      </c>
      <c r="N14" s="132" t="s">
        <v>31</v>
      </c>
      <c r="O14" s="1205"/>
      <c r="P14" s="1181"/>
      <c r="Q14" s="133"/>
      <c r="R14" s="1183"/>
    </row>
    <row r="15" spans="1:18" ht="15.75" thickBot="1"/>
    <row r="16" spans="1:18" ht="49.5" customHeight="1">
      <c r="A16" s="1213">
        <v>1</v>
      </c>
      <c r="B16" s="1206" t="s">
        <v>1140</v>
      </c>
      <c r="C16" s="374" t="s">
        <v>753</v>
      </c>
      <c r="D16" s="1202">
        <v>3</v>
      </c>
      <c r="E16" s="1202">
        <v>4</v>
      </c>
      <c r="F16" s="1210"/>
      <c r="G16" s="1210"/>
      <c r="H16" s="1211" t="s">
        <v>754</v>
      </c>
      <c r="I16" s="1200" t="s">
        <v>779</v>
      </c>
      <c r="J16" s="1202" t="s">
        <v>779</v>
      </c>
      <c r="K16" s="1202">
        <v>5</v>
      </c>
      <c r="L16" s="1202">
        <v>0</v>
      </c>
      <c r="M16" s="1208">
        <f t="shared" ref="M16" si="0">IF(K16&lt;1,(AVERAGE(D16:G16)/K16),SUM(D16:G16)/K16)</f>
        <v>1.4</v>
      </c>
      <c r="N16" s="1218" t="s">
        <v>336</v>
      </c>
      <c r="O16" s="1208">
        <v>0.75</v>
      </c>
      <c r="P16" s="1088" t="s">
        <v>92</v>
      </c>
      <c r="Q16" s="1088" t="s">
        <v>93</v>
      </c>
      <c r="R16" s="1221" t="s">
        <v>740</v>
      </c>
    </row>
    <row r="17" spans="1:18" ht="30">
      <c r="A17" s="1214"/>
      <c r="B17" s="1207"/>
      <c r="C17" s="376" t="s">
        <v>777</v>
      </c>
      <c r="D17" s="1196"/>
      <c r="E17" s="1196"/>
      <c r="F17" s="1198"/>
      <c r="G17" s="1198"/>
      <c r="H17" s="1203"/>
      <c r="I17" s="1201"/>
      <c r="J17" s="1196"/>
      <c r="K17" s="1196"/>
      <c r="L17" s="1196"/>
      <c r="M17" s="1209"/>
      <c r="N17" s="1219"/>
      <c r="O17" s="1209"/>
      <c r="P17" s="1089"/>
      <c r="Q17" s="1089"/>
      <c r="R17" s="1222"/>
    </row>
    <row r="18" spans="1:18" ht="45">
      <c r="A18" s="1214"/>
      <c r="B18" s="1207"/>
      <c r="C18" s="376" t="s">
        <v>778</v>
      </c>
      <c r="D18" s="1196"/>
      <c r="E18" s="1196"/>
      <c r="F18" s="1198"/>
      <c r="G18" s="1198"/>
      <c r="H18" s="1203"/>
      <c r="I18" s="1201"/>
      <c r="J18" s="1196"/>
      <c r="K18" s="1196"/>
      <c r="L18" s="1196"/>
      <c r="M18" s="1209"/>
      <c r="N18" s="1219"/>
      <c r="O18" s="1209"/>
      <c r="P18" s="1089"/>
      <c r="Q18" s="1089"/>
      <c r="R18" s="1222"/>
    </row>
    <row r="19" spans="1:18" ht="35.25" customHeight="1">
      <c r="A19" s="1214">
        <v>2</v>
      </c>
      <c r="B19" s="1207" t="s">
        <v>760</v>
      </c>
      <c r="C19" s="376" t="s">
        <v>755</v>
      </c>
      <c r="D19" s="1196">
        <v>3</v>
      </c>
      <c r="E19" s="1196">
        <v>6</v>
      </c>
      <c r="F19" s="1196">
        <v>7</v>
      </c>
      <c r="G19" s="1198"/>
      <c r="H19" s="1212" t="s">
        <v>756</v>
      </c>
      <c r="I19" s="1196" t="s">
        <v>779</v>
      </c>
      <c r="J19" s="1196" t="s">
        <v>779</v>
      </c>
      <c r="K19" s="1196">
        <v>5</v>
      </c>
      <c r="L19" s="1196">
        <v>0</v>
      </c>
      <c r="M19" s="1209">
        <v>1</v>
      </c>
      <c r="N19" s="1219" t="s">
        <v>336</v>
      </c>
      <c r="O19" s="1209">
        <v>0.75</v>
      </c>
      <c r="P19" s="1089" t="s">
        <v>94</v>
      </c>
      <c r="Q19" s="1089" t="s">
        <v>95</v>
      </c>
      <c r="R19" s="1222" t="s">
        <v>96</v>
      </c>
    </row>
    <row r="20" spans="1:18" ht="65.25" customHeight="1">
      <c r="A20" s="1214"/>
      <c r="B20" s="1207"/>
      <c r="C20" s="376" t="s">
        <v>757</v>
      </c>
      <c r="D20" s="1196"/>
      <c r="E20" s="1196"/>
      <c r="F20" s="1196"/>
      <c r="G20" s="1198"/>
      <c r="H20" s="1212"/>
      <c r="I20" s="1196"/>
      <c r="J20" s="1196"/>
      <c r="K20" s="1196"/>
      <c r="L20" s="1196"/>
      <c r="M20" s="1209"/>
      <c r="N20" s="1219"/>
      <c r="O20" s="1209"/>
      <c r="P20" s="1089"/>
      <c r="Q20" s="1089"/>
      <c r="R20" s="1222"/>
    </row>
    <row r="21" spans="1:18" ht="61.5" customHeight="1">
      <c r="A21" s="1214">
        <v>3</v>
      </c>
      <c r="B21" s="1207" t="s">
        <v>761</v>
      </c>
      <c r="C21" s="379" t="s">
        <v>768</v>
      </c>
      <c r="D21" s="1196">
        <v>3</v>
      </c>
      <c r="E21" s="1196">
        <v>5</v>
      </c>
      <c r="F21" s="1198">
        <v>1</v>
      </c>
      <c r="G21" s="1198"/>
      <c r="H21" s="1203" t="s">
        <v>758</v>
      </c>
      <c r="I21" s="1196" t="s">
        <v>779</v>
      </c>
      <c r="J21" s="1196" t="s">
        <v>779</v>
      </c>
      <c r="K21" s="1196">
        <v>3</v>
      </c>
      <c r="L21" s="1196">
        <v>0</v>
      </c>
      <c r="M21" s="1209">
        <v>1</v>
      </c>
      <c r="N21" s="1219" t="s">
        <v>336</v>
      </c>
      <c r="O21" s="1209">
        <v>0.75</v>
      </c>
      <c r="P21" s="1089" t="s">
        <v>744</v>
      </c>
      <c r="Q21" s="1089" t="s">
        <v>745</v>
      </c>
      <c r="R21" s="1222" t="s">
        <v>746</v>
      </c>
    </row>
    <row r="22" spans="1:18" ht="15" customHeight="1">
      <c r="A22" s="1214"/>
      <c r="B22" s="1207"/>
      <c r="C22" s="380" t="s">
        <v>763</v>
      </c>
      <c r="D22" s="1196"/>
      <c r="E22" s="1196"/>
      <c r="F22" s="1198"/>
      <c r="G22" s="1198"/>
      <c r="H22" s="1203"/>
      <c r="I22" s="1196"/>
      <c r="J22" s="1196"/>
      <c r="K22" s="1196"/>
      <c r="L22" s="1196"/>
      <c r="M22" s="1209"/>
      <c r="N22" s="1219"/>
      <c r="O22" s="1209"/>
      <c r="P22" s="1089"/>
      <c r="Q22" s="1089"/>
      <c r="R22" s="1222"/>
    </row>
    <row r="23" spans="1:18" ht="15" customHeight="1">
      <c r="A23" s="1214"/>
      <c r="B23" s="1207"/>
      <c r="C23" s="380" t="s">
        <v>764</v>
      </c>
      <c r="D23" s="1196"/>
      <c r="E23" s="1196"/>
      <c r="F23" s="1198"/>
      <c r="G23" s="1198"/>
      <c r="H23" s="1203"/>
      <c r="I23" s="1196"/>
      <c r="J23" s="1196"/>
      <c r="K23" s="1196"/>
      <c r="L23" s="1196"/>
      <c r="M23" s="1209"/>
      <c r="N23" s="1219"/>
      <c r="O23" s="1209"/>
      <c r="P23" s="1089"/>
      <c r="Q23" s="1089"/>
      <c r="R23" s="1222"/>
    </row>
    <row r="24" spans="1:18" ht="15" customHeight="1">
      <c r="A24" s="1214"/>
      <c r="B24" s="1207"/>
      <c r="C24" s="380" t="s">
        <v>765</v>
      </c>
      <c r="D24" s="1196"/>
      <c r="E24" s="1196"/>
      <c r="F24" s="1198"/>
      <c r="G24" s="1198"/>
      <c r="H24" s="1203"/>
      <c r="I24" s="1196"/>
      <c r="J24" s="1196"/>
      <c r="K24" s="1196"/>
      <c r="L24" s="1196"/>
      <c r="M24" s="1209"/>
      <c r="N24" s="1219"/>
      <c r="O24" s="1209"/>
      <c r="P24" s="1089"/>
      <c r="Q24" s="1089"/>
      <c r="R24" s="1222"/>
    </row>
    <row r="25" spans="1:18" ht="15" customHeight="1">
      <c r="A25" s="1214"/>
      <c r="B25" s="1207"/>
      <c r="C25" s="380" t="s">
        <v>766</v>
      </c>
      <c r="D25" s="1196"/>
      <c r="E25" s="1196"/>
      <c r="F25" s="1198"/>
      <c r="G25" s="1198"/>
      <c r="H25" s="1203"/>
      <c r="I25" s="1196"/>
      <c r="J25" s="1196"/>
      <c r="K25" s="1196"/>
      <c r="L25" s="1196"/>
      <c r="M25" s="1209"/>
      <c r="N25" s="1219"/>
      <c r="O25" s="1209"/>
      <c r="P25" s="1089"/>
      <c r="Q25" s="1089"/>
      <c r="R25" s="1222"/>
    </row>
    <row r="26" spans="1:18" ht="15" customHeight="1">
      <c r="A26" s="1214"/>
      <c r="B26" s="1207"/>
      <c r="C26" s="380" t="s">
        <v>767</v>
      </c>
      <c r="D26" s="1196"/>
      <c r="E26" s="1196"/>
      <c r="F26" s="1198"/>
      <c r="G26" s="1198"/>
      <c r="H26" s="1203"/>
      <c r="I26" s="1196"/>
      <c r="J26" s="1196"/>
      <c r="K26" s="1196"/>
      <c r="L26" s="1196"/>
      <c r="M26" s="1209"/>
      <c r="N26" s="1219"/>
      <c r="O26" s="1209"/>
      <c r="P26" s="1089"/>
      <c r="Q26" s="1089"/>
      <c r="R26" s="1222"/>
    </row>
    <row r="27" spans="1:18" ht="27" customHeight="1">
      <c r="A27" s="1214">
        <v>4</v>
      </c>
      <c r="B27" s="1207" t="s">
        <v>762</v>
      </c>
      <c r="C27" s="356" t="s">
        <v>776</v>
      </c>
      <c r="D27" s="1196">
        <v>3</v>
      </c>
      <c r="E27" s="1196">
        <v>497</v>
      </c>
      <c r="F27" s="1196">
        <v>453</v>
      </c>
      <c r="G27" s="1198"/>
      <c r="H27" s="1080" t="s">
        <v>759</v>
      </c>
      <c r="I27" s="1196" t="s">
        <v>779</v>
      </c>
      <c r="J27" s="1196" t="s">
        <v>779</v>
      </c>
      <c r="K27" s="1196">
        <v>400</v>
      </c>
      <c r="L27" s="1196">
        <v>100</v>
      </c>
      <c r="M27" s="1209">
        <v>1</v>
      </c>
      <c r="N27" s="1219" t="s">
        <v>336</v>
      </c>
      <c r="O27" s="1209">
        <v>0.75</v>
      </c>
      <c r="P27" s="1089" t="s">
        <v>741</v>
      </c>
      <c r="Q27" s="1089" t="s">
        <v>750</v>
      </c>
      <c r="R27" s="1222" t="s">
        <v>751</v>
      </c>
    </row>
    <row r="28" spans="1:18" ht="15.75" customHeight="1">
      <c r="A28" s="1214"/>
      <c r="B28" s="1207"/>
      <c r="C28" s="380" t="s">
        <v>769</v>
      </c>
      <c r="D28" s="1196"/>
      <c r="E28" s="1196"/>
      <c r="F28" s="1196"/>
      <c r="G28" s="1198"/>
      <c r="H28" s="1080"/>
      <c r="I28" s="1196"/>
      <c r="J28" s="1196"/>
      <c r="K28" s="1196"/>
      <c r="L28" s="1196"/>
      <c r="M28" s="1209"/>
      <c r="N28" s="1219"/>
      <c r="O28" s="1209"/>
      <c r="P28" s="1089"/>
      <c r="Q28" s="1089"/>
      <c r="R28" s="1222"/>
    </row>
    <row r="29" spans="1:18" ht="15" customHeight="1">
      <c r="A29" s="1214"/>
      <c r="B29" s="1207"/>
      <c r="C29" s="380" t="s">
        <v>770</v>
      </c>
      <c r="D29" s="1196"/>
      <c r="E29" s="1196"/>
      <c r="F29" s="1196"/>
      <c r="G29" s="1198"/>
      <c r="H29" s="1080"/>
      <c r="I29" s="1196"/>
      <c r="J29" s="1196"/>
      <c r="K29" s="1196"/>
      <c r="L29" s="1196"/>
      <c r="M29" s="1209"/>
      <c r="N29" s="1219"/>
      <c r="O29" s="1209"/>
      <c r="P29" s="1089"/>
      <c r="Q29" s="1089"/>
      <c r="R29" s="1222"/>
    </row>
    <row r="30" spans="1:18" ht="15" customHeight="1">
      <c r="A30" s="1214"/>
      <c r="B30" s="1207"/>
      <c r="C30" s="380" t="s">
        <v>771</v>
      </c>
      <c r="D30" s="1196"/>
      <c r="E30" s="1196"/>
      <c r="F30" s="1196"/>
      <c r="G30" s="1198"/>
      <c r="H30" s="1080"/>
      <c r="I30" s="1196"/>
      <c r="J30" s="1196"/>
      <c r="K30" s="1196"/>
      <c r="L30" s="1196"/>
      <c r="M30" s="1209"/>
      <c r="N30" s="1219"/>
      <c r="O30" s="1209"/>
      <c r="P30" s="1089"/>
      <c r="Q30" s="1089"/>
      <c r="R30" s="1222"/>
    </row>
    <row r="31" spans="1:18" ht="15.75" customHeight="1">
      <c r="A31" s="1214"/>
      <c r="B31" s="1207"/>
      <c r="C31" s="380" t="s">
        <v>772</v>
      </c>
      <c r="D31" s="1196"/>
      <c r="E31" s="1196"/>
      <c r="F31" s="1196"/>
      <c r="G31" s="1198"/>
      <c r="H31" s="1080"/>
      <c r="I31" s="1196"/>
      <c r="J31" s="1196"/>
      <c r="K31" s="1196"/>
      <c r="L31" s="1196"/>
      <c r="M31" s="1209"/>
      <c r="N31" s="1219"/>
      <c r="O31" s="1209"/>
      <c r="P31" s="1089"/>
      <c r="Q31" s="1089"/>
      <c r="R31" s="1222"/>
    </row>
    <row r="32" spans="1:18" ht="29.25">
      <c r="A32" s="1214"/>
      <c r="B32" s="1207"/>
      <c r="C32" s="380" t="s">
        <v>773</v>
      </c>
      <c r="D32" s="1196"/>
      <c r="E32" s="1196"/>
      <c r="F32" s="1196"/>
      <c r="G32" s="1198"/>
      <c r="H32" s="1080"/>
      <c r="I32" s="1196"/>
      <c r="J32" s="1196"/>
      <c r="K32" s="1196"/>
      <c r="L32" s="1196"/>
      <c r="M32" s="1209"/>
      <c r="N32" s="1219"/>
      <c r="O32" s="1209"/>
      <c r="P32" s="1089"/>
      <c r="Q32" s="1089"/>
      <c r="R32" s="1222"/>
    </row>
    <row r="33" spans="1:18">
      <c r="A33" s="1214"/>
      <c r="B33" s="1207"/>
      <c r="C33" s="380" t="s">
        <v>774</v>
      </c>
      <c r="D33" s="1196"/>
      <c r="E33" s="1196"/>
      <c r="F33" s="1196"/>
      <c r="G33" s="1198"/>
      <c r="H33" s="1080"/>
      <c r="I33" s="1196"/>
      <c r="J33" s="1196"/>
      <c r="K33" s="1196"/>
      <c r="L33" s="1196"/>
      <c r="M33" s="1209"/>
      <c r="N33" s="1219"/>
      <c r="O33" s="1209"/>
      <c r="P33" s="1089"/>
      <c r="Q33" s="1089"/>
      <c r="R33" s="1222"/>
    </row>
    <row r="34" spans="1:18" ht="15.75" thickBot="1">
      <c r="A34" s="1215"/>
      <c r="B34" s="1216"/>
      <c r="C34" s="382" t="s">
        <v>775</v>
      </c>
      <c r="D34" s="1197"/>
      <c r="E34" s="1197"/>
      <c r="F34" s="1197"/>
      <c r="G34" s="1199"/>
      <c r="H34" s="1081"/>
      <c r="I34" s="1197"/>
      <c r="J34" s="1197"/>
      <c r="K34" s="1197"/>
      <c r="L34" s="1197"/>
      <c r="M34" s="1217"/>
      <c r="N34" s="1220"/>
      <c r="O34" s="1217"/>
      <c r="P34" s="1110"/>
      <c r="Q34" s="1110"/>
      <c r="R34" s="1223"/>
    </row>
  </sheetData>
  <mergeCells count="97">
    <mergeCell ref="R16:R18"/>
    <mergeCell ref="R19:R20"/>
    <mergeCell ref="R21:R26"/>
    <mergeCell ref="R27:R34"/>
    <mergeCell ref="P16:P18"/>
    <mergeCell ref="P19:P20"/>
    <mergeCell ref="P21:P26"/>
    <mergeCell ref="P27:P34"/>
    <mergeCell ref="Q16:Q18"/>
    <mergeCell ref="Q19:Q20"/>
    <mergeCell ref="Q21:Q26"/>
    <mergeCell ref="Q27:Q34"/>
    <mergeCell ref="O16:O18"/>
    <mergeCell ref="O19:O20"/>
    <mergeCell ref="O21:O26"/>
    <mergeCell ref="O27:O34"/>
    <mergeCell ref="M27:M34"/>
    <mergeCell ref="M21:M26"/>
    <mergeCell ref="M19:M20"/>
    <mergeCell ref="N16:N18"/>
    <mergeCell ref="N19:N20"/>
    <mergeCell ref="N21:N26"/>
    <mergeCell ref="N27:N34"/>
    <mergeCell ref="K27:K34"/>
    <mergeCell ref="H19:H20"/>
    <mergeCell ref="A16:A18"/>
    <mergeCell ref="A19:A20"/>
    <mergeCell ref="A21:A26"/>
    <mergeCell ref="A27:A34"/>
    <mergeCell ref="J27:J34"/>
    <mergeCell ref="B21:B26"/>
    <mergeCell ref="B27:B34"/>
    <mergeCell ref="D19:D20"/>
    <mergeCell ref="E19:E20"/>
    <mergeCell ref="D27:D34"/>
    <mergeCell ref="E27:E34"/>
    <mergeCell ref="D21:D26"/>
    <mergeCell ref="E21:E26"/>
    <mergeCell ref="O13:O14"/>
    <mergeCell ref="B16:B18"/>
    <mergeCell ref="B19:B20"/>
    <mergeCell ref="K16:K18"/>
    <mergeCell ref="L16:L18"/>
    <mergeCell ref="M16:M18"/>
    <mergeCell ref="D16:D18"/>
    <mergeCell ref="E16:E18"/>
    <mergeCell ref="F16:F18"/>
    <mergeCell ref="G16:G18"/>
    <mergeCell ref="H16:H18"/>
    <mergeCell ref="F19:F20"/>
    <mergeCell ref="G19:G20"/>
    <mergeCell ref="L19:L20"/>
    <mergeCell ref="I19:I20"/>
    <mergeCell ref="J19:J20"/>
    <mergeCell ref="L13:N13"/>
    <mergeCell ref="F27:F34"/>
    <mergeCell ref="G27:G34"/>
    <mergeCell ref="I16:I18"/>
    <mergeCell ref="J16:J18"/>
    <mergeCell ref="F21:F26"/>
    <mergeCell ref="G21:G26"/>
    <mergeCell ref="I27:I34"/>
    <mergeCell ref="L21:L26"/>
    <mergeCell ref="L27:L34"/>
    <mergeCell ref="H21:H26"/>
    <mergeCell ref="H27:H34"/>
    <mergeCell ref="K19:K20"/>
    <mergeCell ref="K21:K26"/>
    <mergeCell ref="J21:J26"/>
    <mergeCell ref="I21:I26"/>
    <mergeCell ref="D13:G13"/>
    <mergeCell ref="H13:H14"/>
    <mergeCell ref="I13:I14"/>
    <mergeCell ref="J13:J14"/>
    <mergeCell ref="K13:K14"/>
    <mergeCell ref="A13:A14"/>
    <mergeCell ref="B13:B14"/>
    <mergeCell ref="C13:C14"/>
    <mergeCell ref="A5:E5"/>
    <mergeCell ref="F5:M5"/>
    <mergeCell ref="A6:E6"/>
    <mergeCell ref="F6:M6"/>
    <mergeCell ref="A7:E7"/>
    <mergeCell ref="F7:M7"/>
    <mergeCell ref="A8:E8"/>
    <mergeCell ref="F8:M8"/>
    <mergeCell ref="A10:R10"/>
    <mergeCell ref="A12:L12"/>
    <mergeCell ref="M12:R12"/>
    <mergeCell ref="P13:P14"/>
    <mergeCell ref="R13:R14"/>
    <mergeCell ref="A1:E3"/>
    <mergeCell ref="F1:M1"/>
    <mergeCell ref="N1:R1"/>
    <mergeCell ref="F2:M3"/>
    <mergeCell ref="N2:R2"/>
    <mergeCell ref="N3:R3"/>
  </mergeCells>
  <conditionalFormatting sqref="N16 N19 N21 N27">
    <cfRule type="containsText" dxfId="123" priority="381" stopIfTrue="1" operator="containsText" text="P">
      <formula>NOT(ISERROR(SEARCH("P",N16)))</formula>
    </cfRule>
    <cfRule type="containsText" dxfId="122" priority="382" stopIfTrue="1" operator="containsText" text="R">
      <formula>NOT(ISERROR(SEARCH("R",N16)))</formula>
    </cfRule>
    <cfRule type="containsText" dxfId="121" priority="383" operator="containsText" text="T">
      <formula>NOT(ISERROR(SEARCH("T",N16)))</formula>
    </cfRule>
    <cfRule type="iconSet" priority="384">
      <iconSet iconSet="3Symbols2">
        <cfvo type="percent" val="0"/>
        <cfvo type="percent" val="0.74"/>
        <cfvo type="percent" val="0.85"/>
      </iconSet>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T54"/>
  <sheetViews>
    <sheetView topLeftCell="A23" zoomScale="70" zoomScaleNormal="70" workbookViewId="0">
      <selection activeCell="G44" sqref="G44"/>
    </sheetView>
  </sheetViews>
  <sheetFormatPr baseColWidth="10" defaultColWidth="26.42578125" defaultRowHeight="13.5"/>
  <cols>
    <col min="1" max="1" width="11.28515625" style="1" customWidth="1"/>
    <col min="2" max="2" width="28.7109375" style="1" customWidth="1"/>
    <col min="3" max="3" width="27.140625" style="1" customWidth="1"/>
    <col min="4" max="4" width="33.85546875" style="1" customWidth="1"/>
    <col min="5" max="5" width="41.140625" style="237" customWidth="1"/>
    <col min="6" max="6" width="8.42578125" style="1" bestFit="1" customWidth="1"/>
    <col min="7" max="7" width="10.5703125" style="59" customWidth="1"/>
    <col min="8" max="8" width="7" style="1" customWidth="1"/>
    <col min="9" max="9" width="11.28515625" style="1" customWidth="1"/>
    <col min="10" max="10" width="59.28515625" style="1" customWidth="1"/>
    <col min="11" max="11" width="21.28515625" style="1" customWidth="1"/>
    <col min="12" max="12" width="34.140625" style="1" customWidth="1"/>
    <col min="13" max="13" width="9.85546875" style="1" customWidth="1"/>
    <col min="14" max="14" width="15.7109375" style="1" customWidth="1"/>
    <col min="15" max="15" width="8.5703125" style="1" customWidth="1"/>
    <col min="16" max="16" width="11.5703125" style="1" customWidth="1"/>
    <col min="17" max="17" width="31.140625" style="1" customWidth="1"/>
    <col min="18" max="18" width="21.140625" style="1" customWidth="1"/>
    <col min="19" max="19" width="29.85546875" style="1" customWidth="1"/>
    <col min="20" max="16384" width="26.42578125" style="1"/>
  </cols>
  <sheetData>
    <row r="2" spans="1:20" ht="14.25" thickBot="1">
      <c r="A2" s="2"/>
      <c r="B2" s="2"/>
      <c r="C2" s="2"/>
      <c r="D2" s="2"/>
      <c r="E2" s="771"/>
      <c r="F2" s="2"/>
      <c r="G2" s="58"/>
      <c r="H2" s="2"/>
      <c r="I2" s="2"/>
      <c r="J2" s="2"/>
      <c r="K2" s="2"/>
      <c r="L2" s="2"/>
      <c r="M2" s="2"/>
      <c r="N2" s="2"/>
      <c r="O2" s="2"/>
      <c r="P2" s="2"/>
      <c r="Q2" s="2"/>
      <c r="R2" s="2"/>
      <c r="S2" s="19"/>
      <c r="T2" s="20"/>
    </row>
    <row r="3" spans="1:20">
      <c r="A3" s="1244" cm="1">
        <f t="array" aca="1" ref="A3" ca="1">A3:T25</f>
        <v>0</v>
      </c>
      <c r="B3" s="1245"/>
      <c r="C3" s="1245"/>
      <c r="D3" s="1245"/>
      <c r="E3" s="1245"/>
      <c r="F3" s="1248" t="s">
        <v>18</v>
      </c>
      <c r="G3" s="1248"/>
      <c r="H3" s="1248"/>
      <c r="I3" s="1248"/>
      <c r="J3" s="1248"/>
      <c r="K3" s="1248"/>
      <c r="L3" s="1248"/>
      <c r="M3" s="1248"/>
      <c r="N3" s="1248" t="s">
        <v>485</v>
      </c>
      <c r="O3" s="1248"/>
      <c r="P3" s="1248"/>
      <c r="Q3" s="1248"/>
      <c r="R3" s="1248"/>
      <c r="S3" s="1248"/>
      <c r="T3" s="1249"/>
    </row>
    <row r="4" spans="1:20">
      <c r="A4" s="1246"/>
      <c r="B4" s="1247"/>
      <c r="C4" s="1247"/>
      <c r="D4" s="1247"/>
      <c r="E4" s="1247"/>
      <c r="F4" s="1250" t="s">
        <v>17</v>
      </c>
      <c r="G4" s="1250"/>
      <c r="H4" s="1250"/>
      <c r="I4" s="1250"/>
      <c r="J4" s="1250"/>
      <c r="K4" s="1250"/>
      <c r="L4" s="1250"/>
      <c r="M4" s="1250"/>
      <c r="N4" s="1250" t="s">
        <v>23</v>
      </c>
      <c r="O4" s="1250"/>
      <c r="P4" s="1250"/>
      <c r="Q4" s="1250"/>
      <c r="R4" s="1250"/>
      <c r="S4" s="1250"/>
      <c r="T4" s="1251"/>
    </row>
    <row r="5" spans="1:20">
      <c r="A5" s="1246"/>
      <c r="B5" s="1247"/>
      <c r="C5" s="1247"/>
      <c r="D5" s="1247"/>
      <c r="E5" s="1247"/>
      <c r="F5" s="1250"/>
      <c r="G5" s="1250"/>
      <c r="H5" s="1250"/>
      <c r="I5" s="1250"/>
      <c r="J5" s="1250"/>
      <c r="K5" s="1250"/>
      <c r="L5" s="1250"/>
      <c r="M5" s="1250"/>
      <c r="N5" s="1252" t="s">
        <v>8</v>
      </c>
      <c r="O5" s="1252"/>
      <c r="P5" s="1252"/>
      <c r="Q5" s="1252"/>
      <c r="R5" s="1252"/>
      <c r="S5" s="1252"/>
      <c r="T5" s="1253"/>
    </row>
    <row r="6" spans="1:20">
      <c r="A6" s="706"/>
      <c r="B6" s="691"/>
      <c r="C6" s="691"/>
      <c r="D6" s="691"/>
      <c r="E6" s="772"/>
      <c r="F6" s="691"/>
      <c r="G6" s="692"/>
      <c r="H6" s="691"/>
      <c r="I6" s="691"/>
      <c r="J6" s="690"/>
      <c r="K6" s="690"/>
      <c r="L6" s="693"/>
      <c r="M6" s="693"/>
      <c r="N6" s="693"/>
      <c r="O6" s="693"/>
      <c r="P6" s="693"/>
      <c r="Q6" s="693"/>
      <c r="R6" s="693"/>
      <c r="S6" s="694"/>
      <c r="T6" s="707"/>
    </row>
    <row r="7" spans="1:20">
      <c r="A7" s="1255" t="s">
        <v>10</v>
      </c>
      <c r="B7" s="1015"/>
      <c r="C7" s="1015"/>
      <c r="D7" s="1015"/>
      <c r="E7" s="1015"/>
      <c r="F7" s="1256" t="s">
        <v>65</v>
      </c>
      <c r="G7" s="1256"/>
      <c r="H7" s="1256"/>
      <c r="I7" s="1256"/>
      <c r="J7" s="1256"/>
      <c r="K7" s="1256"/>
      <c r="L7" s="1256"/>
      <c r="M7" s="1256"/>
      <c r="N7" s="693"/>
      <c r="O7" s="693"/>
      <c r="P7" s="693"/>
      <c r="Q7" s="693"/>
      <c r="R7" s="693"/>
      <c r="S7" s="694"/>
      <c r="T7" s="707"/>
    </row>
    <row r="8" spans="1:20" ht="15">
      <c r="A8" s="1255" t="s">
        <v>25</v>
      </c>
      <c r="B8" s="1015"/>
      <c r="C8" s="1015"/>
      <c r="D8" s="1015"/>
      <c r="E8" s="1015"/>
      <c r="F8" s="1257">
        <v>2025</v>
      </c>
      <c r="G8" s="1257"/>
      <c r="H8" s="1257"/>
      <c r="I8" s="1257"/>
      <c r="J8" s="1257"/>
      <c r="K8" s="1257"/>
      <c r="L8" s="1257"/>
      <c r="M8" s="1257"/>
      <c r="N8" s="693"/>
      <c r="O8" s="693"/>
      <c r="P8" s="693"/>
      <c r="Q8" s="693"/>
      <c r="R8" s="693"/>
      <c r="S8" s="694"/>
      <c r="T8" s="707"/>
    </row>
    <row r="9" spans="1:20" ht="15">
      <c r="A9" s="1255" t="s">
        <v>6</v>
      </c>
      <c r="B9" s="1015"/>
      <c r="C9" s="1015"/>
      <c r="D9" s="1015"/>
      <c r="E9" s="1015"/>
      <c r="F9" s="1257" t="s">
        <v>712</v>
      </c>
      <c r="G9" s="1257"/>
      <c r="H9" s="1257"/>
      <c r="I9" s="1257"/>
      <c r="J9" s="1257"/>
      <c r="K9" s="1257"/>
      <c r="L9" s="1257"/>
      <c r="M9" s="1257"/>
      <c r="N9" s="693"/>
      <c r="O9" s="693"/>
      <c r="P9" s="693"/>
      <c r="Q9" s="693"/>
      <c r="R9" s="693"/>
      <c r="S9" s="694"/>
      <c r="T9" s="707"/>
    </row>
    <row r="10" spans="1:20" ht="15">
      <c r="A10" s="1255" t="s">
        <v>7</v>
      </c>
      <c r="B10" s="1015"/>
      <c r="C10" s="1015"/>
      <c r="D10" s="1015"/>
      <c r="E10" s="1015"/>
      <c r="F10" s="1016" t="s">
        <v>1229</v>
      </c>
      <c r="G10" s="1017"/>
      <c r="H10" s="1017"/>
      <c r="I10" s="1017"/>
      <c r="J10" s="1017"/>
      <c r="K10" s="1017"/>
      <c r="L10" s="1017"/>
      <c r="M10" s="1018"/>
      <c r="N10" s="693"/>
      <c r="O10" s="693"/>
      <c r="P10" s="693"/>
      <c r="Q10" s="693"/>
      <c r="R10" s="693"/>
      <c r="S10" s="694"/>
      <c r="T10" s="707"/>
    </row>
    <row r="11" spans="1:20">
      <c r="A11" s="708"/>
      <c r="B11" s="695"/>
      <c r="C11" s="695"/>
      <c r="D11" s="695"/>
      <c r="E11" s="773"/>
      <c r="F11" s="695"/>
      <c r="G11" s="696"/>
      <c r="H11" s="695"/>
      <c r="I11" s="695"/>
      <c r="J11" s="690"/>
      <c r="K11" s="690"/>
      <c r="L11" s="690"/>
      <c r="M11" s="690"/>
      <c r="N11" s="693"/>
      <c r="O11" s="693"/>
      <c r="P11" s="693"/>
      <c r="Q11" s="693"/>
      <c r="R11" s="693"/>
      <c r="S11" s="694"/>
      <c r="T11" s="707"/>
    </row>
    <row r="12" spans="1:20">
      <c r="A12" s="1258" t="s">
        <v>9</v>
      </c>
      <c r="B12" s="1259"/>
      <c r="C12" s="1259"/>
      <c r="D12" s="1259"/>
      <c r="E12" s="1259"/>
      <c r="F12" s="1259"/>
      <c r="G12" s="1259"/>
      <c r="H12" s="1259"/>
      <c r="I12" s="1259"/>
      <c r="J12" s="1259"/>
      <c r="K12" s="1259"/>
      <c r="L12" s="1259"/>
      <c r="M12" s="1259"/>
      <c r="N12" s="1259"/>
      <c r="O12" s="1259"/>
      <c r="P12" s="1259"/>
      <c r="Q12" s="1259"/>
      <c r="R12" s="1259"/>
      <c r="S12" s="1259"/>
      <c r="T12" s="1260"/>
    </row>
    <row r="13" spans="1:20">
      <c r="A13" s="709"/>
      <c r="B13" s="697"/>
      <c r="C13" s="697"/>
      <c r="D13" s="697"/>
      <c r="E13" s="774"/>
      <c r="F13" s="697"/>
      <c r="G13" s="698"/>
      <c r="H13" s="697"/>
      <c r="I13" s="697"/>
      <c r="J13" s="697"/>
      <c r="K13" s="697"/>
      <c r="L13" s="697"/>
      <c r="M13" s="697"/>
      <c r="N13" s="697"/>
      <c r="O13" s="697"/>
      <c r="P13" s="697"/>
      <c r="Q13" s="697"/>
      <c r="R13" s="697"/>
      <c r="S13" s="699"/>
      <c r="T13" s="710"/>
    </row>
    <row r="14" spans="1:20">
      <c r="A14" s="1261" t="s">
        <v>16</v>
      </c>
      <c r="B14" s="1262"/>
      <c r="C14" s="1262"/>
      <c r="D14" s="1262"/>
      <c r="E14" s="1262"/>
      <c r="F14" s="1262"/>
      <c r="G14" s="1262"/>
      <c r="H14" s="1262"/>
      <c r="I14" s="1262"/>
      <c r="J14" s="1262"/>
      <c r="K14" s="1262"/>
      <c r="L14" s="1262"/>
      <c r="M14" s="1263" t="s">
        <v>1</v>
      </c>
      <c r="N14" s="1263"/>
      <c r="O14" s="1263"/>
      <c r="P14" s="1263"/>
      <c r="Q14" s="1263"/>
      <c r="R14" s="1263"/>
      <c r="S14" s="1263"/>
      <c r="T14" s="1264"/>
    </row>
    <row r="15" spans="1:20">
      <c r="A15" s="1265" t="s">
        <v>27</v>
      </c>
      <c r="B15" s="1242" t="s">
        <v>252</v>
      </c>
      <c r="C15" s="1242" t="s">
        <v>253</v>
      </c>
      <c r="D15" s="1242" t="s">
        <v>26</v>
      </c>
      <c r="E15" s="1242" t="s">
        <v>19</v>
      </c>
      <c r="F15" s="1242" t="s">
        <v>11</v>
      </c>
      <c r="G15" s="1242"/>
      <c r="H15" s="1242"/>
      <c r="I15" s="1242"/>
      <c r="J15" s="1243" t="s">
        <v>20</v>
      </c>
      <c r="K15" s="1243" t="s">
        <v>21</v>
      </c>
      <c r="L15" s="1243" t="s">
        <v>2</v>
      </c>
      <c r="M15" s="1241" t="s">
        <v>22</v>
      </c>
      <c r="N15" s="1241" t="s">
        <v>3</v>
      </c>
      <c r="O15" s="1241"/>
      <c r="P15" s="1241"/>
      <c r="Q15" s="1241" t="s">
        <v>157</v>
      </c>
      <c r="R15" s="1241" t="s">
        <v>5</v>
      </c>
      <c r="S15" s="701" t="s">
        <v>29</v>
      </c>
      <c r="T15" s="1254" t="s">
        <v>0</v>
      </c>
    </row>
    <row r="16" spans="1:20" ht="40.5" customHeight="1">
      <c r="A16" s="1265"/>
      <c r="B16" s="1242"/>
      <c r="C16" s="1242"/>
      <c r="D16" s="1242"/>
      <c r="E16" s="1242"/>
      <c r="F16" s="700" t="s">
        <v>12</v>
      </c>
      <c r="G16" s="702" t="s">
        <v>13</v>
      </c>
      <c r="H16" s="700" t="s">
        <v>14</v>
      </c>
      <c r="I16" s="700" t="s">
        <v>15</v>
      </c>
      <c r="J16" s="1243"/>
      <c r="K16" s="1243"/>
      <c r="L16" s="1243"/>
      <c r="M16" s="1241"/>
      <c r="N16" s="703" t="s">
        <v>30</v>
      </c>
      <c r="O16" s="704" t="s">
        <v>28</v>
      </c>
      <c r="P16" s="704" t="s">
        <v>31</v>
      </c>
      <c r="Q16" s="1241"/>
      <c r="R16" s="1241"/>
      <c r="S16" s="705"/>
      <c r="T16" s="1254"/>
    </row>
    <row r="17" spans="1:20" ht="15.75" customHeight="1" thickBot="1">
      <c r="A17" s="784"/>
      <c r="B17" s="785"/>
      <c r="C17" s="785"/>
      <c r="D17" s="785"/>
      <c r="E17" s="785"/>
      <c r="F17" s="785"/>
      <c r="G17" s="786"/>
      <c r="H17" s="785"/>
      <c r="I17" s="785"/>
      <c r="J17" s="787"/>
      <c r="K17" s="787"/>
      <c r="L17" s="787"/>
      <c r="M17" s="787"/>
      <c r="N17" s="788"/>
      <c r="O17" s="789"/>
      <c r="P17" s="789"/>
      <c r="Q17" s="787"/>
      <c r="R17" s="787"/>
      <c r="S17" s="790"/>
      <c r="T17" s="791"/>
    </row>
    <row r="18" spans="1:20" s="811" customFormat="1" ht="144.75" customHeight="1" thickBot="1">
      <c r="A18" s="1239">
        <v>1</v>
      </c>
      <c r="B18" s="1236" t="s">
        <v>1169</v>
      </c>
      <c r="C18" s="1235" t="s">
        <v>1100</v>
      </c>
      <c r="D18" s="1233" t="s">
        <v>1187</v>
      </c>
      <c r="E18" s="800" t="s">
        <v>920</v>
      </c>
      <c r="F18" s="792"/>
      <c r="G18" s="822"/>
      <c r="H18" s="831">
        <v>0.8</v>
      </c>
      <c r="I18" s="831"/>
      <c r="J18" s="809" t="s">
        <v>920</v>
      </c>
      <c r="K18" s="793">
        <v>0</v>
      </c>
      <c r="L18" s="794"/>
      <c r="M18" s="795">
        <v>1</v>
      </c>
      <c r="N18" s="796">
        <f t="shared" ref="N18:N20" si="0">IF(M18&lt;1,M18-AVERAGE(F18:I18),M18-(SUM(F18:I18)))</f>
        <v>0.19999999999999996</v>
      </c>
      <c r="O18" s="797">
        <f>AVERAGE(F18:I18)/M18</f>
        <v>0.8</v>
      </c>
      <c r="P18" s="780" t="str">
        <f t="shared" ref="P18:P34" si="1">IF(O18&lt;=V$18,"T",IF(O18&lt;$Y$18,"R",IF(O18&gt;=$Y$18,"P")))</f>
        <v>P</v>
      </c>
      <c r="Q18" s="798"/>
      <c r="R18" s="798"/>
      <c r="S18" s="810" t="s">
        <v>1175</v>
      </c>
      <c r="T18" s="799" t="s">
        <v>66</v>
      </c>
    </row>
    <row r="19" spans="1:20" s="811" customFormat="1" ht="81" customHeight="1" thickBot="1">
      <c r="A19" s="1240"/>
      <c r="B19" s="1237"/>
      <c r="C19" s="1232"/>
      <c r="D19" s="1234"/>
      <c r="E19" s="801" t="s">
        <v>921</v>
      </c>
      <c r="F19" s="361">
        <v>1</v>
      </c>
      <c r="G19" s="369">
        <v>0</v>
      </c>
      <c r="H19" s="832">
        <v>1</v>
      </c>
      <c r="I19" s="832"/>
      <c r="J19" s="356" t="s">
        <v>921</v>
      </c>
      <c r="K19" s="363"/>
      <c r="L19" s="364"/>
      <c r="M19" s="365">
        <v>1</v>
      </c>
      <c r="N19" s="366">
        <v>-9</v>
      </c>
      <c r="O19" s="797">
        <f t="shared" ref="O19:O41" si="2">AVERAGE(F19:I19)/M19</f>
        <v>0.66666666666666663</v>
      </c>
      <c r="P19" s="357" t="str">
        <f t="shared" si="1"/>
        <v>P</v>
      </c>
      <c r="Q19" s="358"/>
      <c r="R19" s="358"/>
      <c r="S19" s="812" t="s">
        <v>1176</v>
      </c>
      <c r="T19" s="367" t="s">
        <v>68</v>
      </c>
    </row>
    <row r="20" spans="1:20" s="811" customFormat="1" ht="39.75" customHeight="1" thickBot="1">
      <c r="A20" s="1240"/>
      <c r="B20" s="1237"/>
      <c r="C20" s="1232"/>
      <c r="D20" s="1234"/>
      <c r="E20" s="801" t="s">
        <v>346</v>
      </c>
      <c r="F20" s="361">
        <v>0.25</v>
      </c>
      <c r="G20" s="361">
        <v>0.25</v>
      </c>
      <c r="H20" s="833">
        <v>1</v>
      </c>
      <c r="I20" s="833"/>
      <c r="J20" s="356" t="s">
        <v>346</v>
      </c>
      <c r="K20" s="363">
        <v>0</v>
      </c>
      <c r="L20" s="368"/>
      <c r="M20" s="365">
        <v>0.5</v>
      </c>
      <c r="N20" s="366">
        <f t="shared" si="0"/>
        <v>0</v>
      </c>
      <c r="O20" s="797">
        <f t="shared" si="2"/>
        <v>1</v>
      </c>
      <c r="P20" s="357" t="str">
        <f t="shared" si="1"/>
        <v>P</v>
      </c>
      <c r="Q20" s="358"/>
      <c r="R20" s="358"/>
      <c r="S20" s="813" t="s">
        <v>1177</v>
      </c>
      <c r="T20" s="367" t="s">
        <v>68</v>
      </c>
    </row>
    <row r="21" spans="1:20" s="811" customFormat="1" ht="54.75" customHeight="1" thickBot="1">
      <c r="A21" s="1240"/>
      <c r="B21" s="1237"/>
      <c r="C21" s="1232"/>
      <c r="D21" s="1234"/>
      <c r="E21" s="801" t="s">
        <v>67</v>
      </c>
      <c r="F21" s="369"/>
      <c r="G21" s="369"/>
      <c r="H21" s="834">
        <v>1</v>
      </c>
      <c r="I21" s="834">
        <v>1</v>
      </c>
      <c r="J21" s="356" t="s">
        <v>67</v>
      </c>
      <c r="K21" s="363">
        <v>0</v>
      </c>
      <c r="L21" s="368"/>
      <c r="M21" s="365">
        <v>1</v>
      </c>
      <c r="N21" s="366">
        <v>0</v>
      </c>
      <c r="O21" s="797">
        <f t="shared" si="2"/>
        <v>1</v>
      </c>
      <c r="P21" s="357" t="str">
        <f t="shared" si="1"/>
        <v>P</v>
      </c>
      <c r="Q21" s="358"/>
      <c r="R21" s="358"/>
      <c r="S21" s="813" t="s">
        <v>1178</v>
      </c>
      <c r="T21" s="367" t="s">
        <v>68</v>
      </c>
    </row>
    <row r="22" spans="1:20" s="811" customFormat="1" ht="59.25" customHeight="1" thickBot="1">
      <c r="A22" s="1240"/>
      <c r="B22" s="1237"/>
      <c r="C22" s="1232"/>
      <c r="D22" s="1234"/>
      <c r="E22" s="801" t="s">
        <v>567</v>
      </c>
      <c r="F22" s="361">
        <v>1</v>
      </c>
      <c r="G22" s="361">
        <v>1</v>
      </c>
      <c r="H22" s="835">
        <v>1</v>
      </c>
      <c r="I22" s="835"/>
      <c r="J22" s="356" t="s">
        <v>567</v>
      </c>
      <c r="K22" s="370"/>
      <c r="L22" s="371"/>
      <c r="M22" s="365">
        <v>1</v>
      </c>
      <c r="N22" s="366">
        <v>-39</v>
      </c>
      <c r="O22" s="797">
        <f t="shared" si="2"/>
        <v>1</v>
      </c>
      <c r="P22" s="357" t="str">
        <f t="shared" si="1"/>
        <v>P</v>
      </c>
      <c r="Q22" s="358"/>
      <c r="R22" s="358"/>
      <c r="S22" s="813" t="s">
        <v>1179</v>
      </c>
      <c r="T22" s="367" t="s">
        <v>68</v>
      </c>
    </row>
    <row r="23" spans="1:20" s="811" customFormat="1" ht="30.75" thickBot="1">
      <c r="A23" s="1240"/>
      <c r="B23" s="1237"/>
      <c r="C23" s="1232"/>
      <c r="D23" s="1234"/>
      <c r="E23" s="801" t="s">
        <v>922</v>
      </c>
      <c r="F23" s="361"/>
      <c r="G23" s="361"/>
      <c r="H23" s="835">
        <v>0.8</v>
      </c>
      <c r="I23" s="835"/>
      <c r="J23" s="356"/>
      <c r="K23" s="370">
        <v>3972000</v>
      </c>
      <c r="L23" s="371"/>
      <c r="M23" s="365">
        <v>1</v>
      </c>
      <c r="N23" s="366">
        <v>-39</v>
      </c>
      <c r="O23" s="797">
        <f t="shared" si="2"/>
        <v>0.8</v>
      </c>
      <c r="P23" s="357" t="str">
        <f t="shared" si="1"/>
        <v>P</v>
      </c>
      <c r="Q23" s="358"/>
      <c r="R23" s="358"/>
      <c r="S23" s="813"/>
      <c r="T23" s="367"/>
    </row>
    <row r="24" spans="1:20" s="811" customFormat="1" ht="30.75" thickBot="1">
      <c r="A24" s="1240"/>
      <c r="B24" s="1237"/>
      <c r="C24" s="1232"/>
      <c r="D24" s="1234"/>
      <c r="E24" s="801" t="s">
        <v>1131</v>
      </c>
      <c r="F24" s="361">
        <v>1</v>
      </c>
      <c r="G24" s="361">
        <v>1</v>
      </c>
      <c r="H24" s="836">
        <v>1</v>
      </c>
      <c r="I24" s="836"/>
      <c r="J24" s="356"/>
      <c r="K24" s="370"/>
      <c r="L24" s="371"/>
      <c r="M24" s="365">
        <v>1</v>
      </c>
      <c r="N24" s="366">
        <v>-39</v>
      </c>
      <c r="O24" s="797">
        <f t="shared" si="2"/>
        <v>1</v>
      </c>
      <c r="P24" s="357" t="str">
        <f t="shared" si="1"/>
        <v>P</v>
      </c>
      <c r="Q24" s="358"/>
      <c r="R24" s="358"/>
      <c r="S24" s="813"/>
      <c r="T24" s="367"/>
    </row>
    <row r="25" spans="1:20" s="811" customFormat="1" ht="30.75" thickBot="1">
      <c r="A25" s="1240"/>
      <c r="B25" s="1237"/>
      <c r="C25" s="1232"/>
      <c r="D25" s="1234"/>
      <c r="E25" s="801" t="s">
        <v>1132</v>
      </c>
      <c r="F25" s="361">
        <v>0.25</v>
      </c>
      <c r="G25" s="361">
        <v>0.25</v>
      </c>
      <c r="H25" s="836">
        <v>1</v>
      </c>
      <c r="I25" s="836"/>
      <c r="J25" s="356"/>
      <c r="K25" s="370"/>
      <c r="L25" s="371"/>
      <c r="M25" s="365">
        <v>0.5</v>
      </c>
      <c r="N25" s="366">
        <v>-39</v>
      </c>
      <c r="O25" s="797">
        <f t="shared" si="2"/>
        <v>1</v>
      </c>
      <c r="P25" s="357" t="str">
        <f t="shared" si="1"/>
        <v>P</v>
      </c>
      <c r="Q25" s="358"/>
      <c r="R25" s="358"/>
      <c r="S25" s="813"/>
      <c r="T25" s="367"/>
    </row>
    <row r="26" spans="1:20" s="811" customFormat="1" ht="31.5" customHeight="1" thickBot="1">
      <c r="A26" s="1229">
        <v>2</v>
      </c>
      <c r="B26" s="1237" t="s">
        <v>1170</v>
      </c>
      <c r="C26" s="1238" t="s">
        <v>1164</v>
      </c>
      <c r="D26" s="1207" t="s">
        <v>1165</v>
      </c>
      <c r="E26" s="801" t="s">
        <v>1188</v>
      </c>
      <c r="F26" s="802"/>
      <c r="G26" s="802"/>
      <c r="H26" s="835">
        <v>0.25</v>
      </c>
      <c r="I26" s="775"/>
      <c r="J26" s="356" t="s">
        <v>1131</v>
      </c>
      <c r="K26" s="1266"/>
      <c r="L26" s="1266"/>
      <c r="M26" s="365">
        <v>1</v>
      </c>
      <c r="N26" s="366">
        <v>-99</v>
      </c>
      <c r="O26" s="797">
        <f t="shared" si="2"/>
        <v>0.25</v>
      </c>
      <c r="P26" s="357" t="str">
        <f t="shared" si="1"/>
        <v>P</v>
      </c>
      <c r="Q26" s="358"/>
      <c r="R26" s="372"/>
      <c r="S26" s="813" t="s">
        <v>1180</v>
      </c>
      <c r="T26" s="367"/>
    </row>
    <row r="27" spans="1:20" s="811" customFormat="1" ht="47.25" customHeight="1" thickBot="1">
      <c r="A27" s="1229"/>
      <c r="B27" s="1237"/>
      <c r="C27" s="1238"/>
      <c r="D27" s="1207"/>
      <c r="E27" s="815" t="s">
        <v>1189</v>
      </c>
      <c r="F27" s="802">
        <v>1</v>
      </c>
      <c r="G27" s="802">
        <v>1</v>
      </c>
      <c r="H27" s="837">
        <v>1</v>
      </c>
      <c r="I27" s="776"/>
      <c r="J27" s="356" t="s">
        <v>1132</v>
      </c>
      <c r="K27" s="1267"/>
      <c r="L27" s="1267"/>
      <c r="M27" s="365">
        <v>1</v>
      </c>
      <c r="N27" s="366">
        <v>-99</v>
      </c>
      <c r="O27" s="797">
        <f t="shared" si="2"/>
        <v>1</v>
      </c>
      <c r="P27" s="357" t="str">
        <f t="shared" si="1"/>
        <v>P</v>
      </c>
      <c r="Q27" s="358"/>
      <c r="R27" s="372"/>
      <c r="S27" s="813" t="s">
        <v>1181</v>
      </c>
      <c r="T27" s="367"/>
    </row>
    <row r="28" spans="1:20" s="811" customFormat="1" ht="31.5" customHeight="1" thickBot="1">
      <c r="A28" s="1229"/>
      <c r="B28" s="1237"/>
      <c r="C28" s="1238"/>
      <c r="D28" s="1207"/>
      <c r="E28" s="815" t="s">
        <v>1190</v>
      </c>
      <c r="F28" s="802">
        <v>1</v>
      </c>
      <c r="G28" s="802">
        <v>1</v>
      </c>
      <c r="H28" s="836">
        <v>1</v>
      </c>
      <c r="I28" s="775"/>
      <c r="J28" s="356" t="s">
        <v>1166</v>
      </c>
      <c r="K28" s="373"/>
      <c r="L28" s="364"/>
      <c r="M28" s="365">
        <v>1</v>
      </c>
      <c r="N28" s="366">
        <v>-99</v>
      </c>
      <c r="O28" s="797">
        <f t="shared" si="2"/>
        <v>1</v>
      </c>
      <c r="P28" s="357" t="str">
        <f t="shared" si="1"/>
        <v>P</v>
      </c>
      <c r="Q28" s="358"/>
      <c r="R28" s="372"/>
      <c r="S28" s="1225" t="s">
        <v>1182</v>
      </c>
      <c r="T28" s="367"/>
    </row>
    <row r="29" spans="1:20" s="811" customFormat="1" ht="47.25" customHeight="1" thickBot="1">
      <c r="A29" s="1229">
        <v>3</v>
      </c>
      <c r="B29" s="1232" t="s">
        <v>1171</v>
      </c>
      <c r="C29" s="1232" t="s">
        <v>1115</v>
      </c>
      <c r="D29" s="1207" t="s">
        <v>1191</v>
      </c>
      <c r="E29" s="801" t="s">
        <v>1192</v>
      </c>
      <c r="F29" s="802">
        <v>0.25</v>
      </c>
      <c r="G29" s="802">
        <v>0.25</v>
      </c>
      <c r="H29" s="835">
        <v>0.25</v>
      </c>
      <c r="I29" s="775"/>
      <c r="J29" s="814" t="s">
        <v>1167</v>
      </c>
      <c r="K29" s="373"/>
      <c r="L29" s="364"/>
      <c r="M29" s="365">
        <v>0.5</v>
      </c>
      <c r="N29" s="366">
        <v>-99</v>
      </c>
      <c r="O29" s="797">
        <f t="shared" si="2"/>
        <v>0.5</v>
      </c>
      <c r="P29" s="357" t="str">
        <f t="shared" si="1"/>
        <v>P</v>
      </c>
      <c r="Q29" s="358"/>
      <c r="R29" s="372"/>
      <c r="S29" s="1225"/>
      <c r="T29" s="367"/>
    </row>
    <row r="30" spans="1:20" s="811" customFormat="1" ht="30.75" thickBot="1">
      <c r="A30" s="1229"/>
      <c r="B30" s="1232"/>
      <c r="C30" s="1232"/>
      <c r="D30" s="1207"/>
      <c r="E30" s="816" t="s">
        <v>1193</v>
      </c>
      <c r="F30" s="802">
        <v>0.25</v>
      </c>
      <c r="G30" s="802">
        <v>0.25</v>
      </c>
      <c r="H30" s="835">
        <v>1</v>
      </c>
      <c r="I30" s="775"/>
      <c r="J30" s="814" t="s">
        <v>1168</v>
      </c>
      <c r="K30" s="373"/>
      <c r="L30" s="364"/>
      <c r="M30" s="365">
        <v>0.5</v>
      </c>
      <c r="N30" s="366">
        <v>-99</v>
      </c>
      <c r="O30" s="797">
        <f t="shared" si="2"/>
        <v>1</v>
      </c>
      <c r="P30" s="357" t="str">
        <f t="shared" si="1"/>
        <v>P</v>
      </c>
      <c r="Q30" s="358"/>
      <c r="R30" s="372"/>
      <c r="S30" s="1225"/>
      <c r="T30" s="367"/>
    </row>
    <row r="31" spans="1:20" s="811" customFormat="1" ht="30" customHeight="1" thickBot="1">
      <c r="A31" s="1229"/>
      <c r="B31" s="1232"/>
      <c r="C31" s="1232"/>
      <c r="D31" s="1207"/>
      <c r="E31" s="801" t="s">
        <v>1194</v>
      </c>
      <c r="F31" s="802">
        <v>0.25</v>
      </c>
      <c r="G31" s="802">
        <v>0.25</v>
      </c>
      <c r="H31" s="837">
        <v>1</v>
      </c>
      <c r="I31" s="775"/>
      <c r="J31" s="356" t="s">
        <v>1116</v>
      </c>
      <c r="K31" s="373"/>
      <c r="L31" s="364"/>
      <c r="M31" s="365">
        <v>0.5</v>
      </c>
      <c r="N31" s="366">
        <v>-99</v>
      </c>
      <c r="O31" s="797">
        <f t="shared" si="2"/>
        <v>1</v>
      </c>
      <c r="P31" s="357" t="str">
        <f t="shared" si="1"/>
        <v>P</v>
      </c>
      <c r="Q31" s="358"/>
      <c r="R31" s="372"/>
      <c r="S31" s="1226" t="s">
        <v>1183</v>
      </c>
      <c r="T31" s="367"/>
    </row>
    <row r="32" spans="1:20" s="811" customFormat="1" ht="39.75" customHeight="1" thickBot="1">
      <c r="A32" s="1229"/>
      <c r="B32" s="1232"/>
      <c r="C32" s="1232"/>
      <c r="D32" s="1207"/>
      <c r="E32" s="801" t="s">
        <v>1195</v>
      </c>
      <c r="F32" s="802">
        <v>1</v>
      </c>
      <c r="G32" s="802"/>
      <c r="H32" s="835">
        <v>1</v>
      </c>
      <c r="I32" s="775"/>
      <c r="J32" s="817" t="s">
        <v>1117</v>
      </c>
      <c r="K32" s="373"/>
      <c r="L32" s="364"/>
      <c r="M32" s="365">
        <v>1</v>
      </c>
      <c r="N32" s="366">
        <v>-99</v>
      </c>
      <c r="O32" s="797">
        <f t="shared" si="2"/>
        <v>1</v>
      </c>
      <c r="P32" s="357" t="str">
        <f t="shared" si="1"/>
        <v>P</v>
      </c>
      <c r="Q32" s="358"/>
      <c r="R32" s="372"/>
      <c r="S32" s="1226"/>
      <c r="T32" s="367"/>
    </row>
    <row r="33" spans="1:20" s="811" customFormat="1" ht="15.75" customHeight="1" thickBot="1">
      <c r="A33" s="1229">
        <v>4</v>
      </c>
      <c r="B33" s="1232" t="s">
        <v>1172</v>
      </c>
      <c r="C33" s="1238" t="s">
        <v>1111</v>
      </c>
      <c r="D33" s="1207" t="s">
        <v>1126</v>
      </c>
      <c r="E33" s="801" t="s">
        <v>1196</v>
      </c>
      <c r="F33" s="803">
        <v>1</v>
      </c>
      <c r="G33" s="803">
        <v>1</v>
      </c>
      <c r="H33" s="836">
        <v>1</v>
      </c>
      <c r="I33" s="775"/>
      <c r="J33" s="356" t="s">
        <v>1118</v>
      </c>
      <c r="K33" s="373"/>
      <c r="L33" s="364"/>
      <c r="M33" s="365">
        <v>1</v>
      </c>
      <c r="N33" s="366">
        <v>-99</v>
      </c>
      <c r="O33" s="797">
        <f t="shared" si="2"/>
        <v>1</v>
      </c>
      <c r="P33" s="357" t="str">
        <f t="shared" si="1"/>
        <v>P</v>
      </c>
      <c r="Q33" s="358"/>
      <c r="R33" s="372"/>
      <c r="S33" s="1226"/>
      <c r="T33" s="367"/>
    </row>
    <row r="34" spans="1:20" s="811" customFormat="1" ht="15" customHeight="1" thickBot="1">
      <c r="A34" s="1229"/>
      <c r="B34" s="1232"/>
      <c r="C34" s="1238"/>
      <c r="D34" s="1207"/>
      <c r="E34" s="801" t="s">
        <v>1197</v>
      </c>
      <c r="F34" s="804">
        <v>25</v>
      </c>
      <c r="G34" s="803">
        <v>0.25</v>
      </c>
      <c r="H34" s="835">
        <v>0.25</v>
      </c>
      <c r="I34" s="775"/>
      <c r="J34" s="356" t="s">
        <v>1119</v>
      </c>
      <c r="K34" s="373"/>
      <c r="L34" s="364"/>
      <c r="M34" s="365">
        <v>0.5</v>
      </c>
      <c r="N34" s="366">
        <v>-99</v>
      </c>
      <c r="O34" s="797">
        <f t="shared" si="2"/>
        <v>17</v>
      </c>
      <c r="P34" s="357" t="str">
        <f t="shared" si="1"/>
        <v>P</v>
      </c>
      <c r="Q34" s="358"/>
      <c r="R34" s="372"/>
      <c r="S34" s="1226"/>
      <c r="T34" s="367"/>
    </row>
    <row r="35" spans="1:20" s="811" customFormat="1" ht="15.75" customHeight="1" thickBot="1">
      <c r="A35" s="1229">
        <v>5</v>
      </c>
      <c r="B35" s="1232" t="s">
        <v>1173</v>
      </c>
      <c r="C35" s="1238"/>
      <c r="D35" s="1207" t="s">
        <v>1108</v>
      </c>
      <c r="E35" s="801" t="s">
        <v>1196</v>
      </c>
      <c r="F35" s="803">
        <v>0.25</v>
      </c>
      <c r="G35" s="803">
        <v>0.25</v>
      </c>
      <c r="H35" s="835">
        <v>0.8</v>
      </c>
      <c r="I35" s="775"/>
      <c r="J35" s="356" t="s">
        <v>1109</v>
      </c>
      <c r="K35" s="373"/>
      <c r="L35" s="364"/>
      <c r="M35" s="365">
        <v>0.5</v>
      </c>
      <c r="N35" s="366">
        <v>-99</v>
      </c>
      <c r="O35" s="797">
        <f t="shared" si="2"/>
        <v>0.8666666666666667</v>
      </c>
      <c r="P35" s="357" t="str">
        <f>IF(O35&lt;=V$18,"T",IF(O35&lt;$Y$18,"R",IF(O35&gt;=$Y$18,"P")))</f>
        <v>P</v>
      </c>
      <c r="Q35" s="358"/>
      <c r="R35" s="372"/>
      <c r="S35" s="1227" t="s">
        <v>1184</v>
      </c>
      <c r="T35" s="367"/>
    </row>
    <row r="36" spans="1:20" s="811" customFormat="1" ht="33" customHeight="1" thickBot="1">
      <c r="A36" s="1229"/>
      <c r="B36" s="1232"/>
      <c r="C36" s="1238"/>
      <c r="D36" s="1207"/>
      <c r="E36" s="801" t="s">
        <v>1197</v>
      </c>
      <c r="F36" s="803">
        <v>0.25</v>
      </c>
      <c r="G36" s="803">
        <v>0.25</v>
      </c>
      <c r="H36" s="835">
        <v>1</v>
      </c>
      <c r="I36" s="687"/>
      <c r="J36" s="356" t="s">
        <v>1110</v>
      </c>
      <c r="K36" s="807">
        <v>652488</v>
      </c>
      <c r="L36" s="364"/>
      <c r="M36" s="365">
        <v>0.5</v>
      </c>
      <c r="N36" s="366">
        <v>-99</v>
      </c>
      <c r="O36" s="797">
        <f t="shared" si="2"/>
        <v>1</v>
      </c>
      <c r="P36" s="357" t="str">
        <f t="shared" ref="P36:P41" si="3">IF(O36&lt;=V$18,"T",IF(O36&lt;$Y$18,"R",IF(O36&gt;=$Y$18,"P")))</f>
        <v>P</v>
      </c>
      <c r="Q36" s="358"/>
      <c r="R36" s="372"/>
      <c r="S36" s="1227"/>
      <c r="T36" s="367"/>
    </row>
    <row r="37" spans="1:20" s="811" customFormat="1" ht="31.5" customHeight="1" thickBot="1">
      <c r="A37" s="1229">
        <v>6</v>
      </c>
      <c r="B37" s="1232" t="s">
        <v>1174</v>
      </c>
      <c r="C37" s="1230" t="s">
        <v>1114</v>
      </c>
      <c r="D37" s="1207" t="s">
        <v>1127</v>
      </c>
      <c r="E37" s="801" t="s">
        <v>1198</v>
      </c>
      <c r="F37" s="803"/>
      <c r="G37" s="803"/>
      <c r="H37" s="838">
        <v>1</v>
      </c>
      <c r="I37" s="687"/>
      <c r="J37" s="356" t="s">
        <v>1109</v>
      </c>
      <c r="K37" s="807"/>
      <c r="L37" s="364"/>
      <c r="M37" s="365">
        <v>1</v>
      </c>
      <c r="N37" s="366">
        <v>-99</v>
      </c>
      <c r="O37" s="797">
        <f t="shared" si="2"/>
        <v>1</v>
      </c>
      <c r="P37" s="357" t="str">
        <f t="shared" si="3"/>
        <v>P</v>
      </c>
      <c r="Q37" s="358"/>
      <c r="R37" s="372"/>
      <c r="S37" s="1228" t="s">
        <v>1184</v>
      </c>
      <c r="T37" s="367"/>
    </row>
    <row r="38" spans="1:20" s="811" customFormat="1" ht="31.5" customHeight="1" thickBot="1">
      <c r="A38" s="1229"/>
      <c r="B38" s="1232"/>
      <c r="C38" s="1230"/>
      <c r="D38" s="1207"/>
      <c r="E38" s="801" t="s">
        <v>1199</v>
      </c>
      <c r="F38" s="803">
        <v>1</v>
      </c>
      <c r="G38" s="803">
        <v>1</v>
      </c>
      <c r="H38" s="838">
        <v>1</v>
      </c>
      <c r="I38" s="687"/>
      <c r="J38" s="356" t="s">
        <v>1110</v>
      </c>
      <c r="K38" s="807"/>
      <c r="L38" s="364"/>
      <c r="M38" s="365">
        <v>1</v>
      </c>
      <c r="N38" s="366">
        <v>-99</v>
      </c>
      <c r="O38" s="797">
        <f t="shared" si="2"/>
        <v>1</v>
      </c>
      <c r="P38" s="357" t="str">
        <f t="shared" si="3"/>
        <v>P</v>
      </c>
      <c r="Q38" s="358"/>
      <c r="R38" s="372"/>
      <c r="S38" s="1228"/>
      <c r="T38" s="367"/>
    </row>
    <row r="39" spans="1:20" s="811" customFormat="1" ht="16.5" customHeight="1" thickBot="1">
      <c r="A39" s="1229"/>
      <c r="B39" s="1232"/>
      <c r="C39" s="1230"/>
      <c r="D39" s="1231" t="s">
        <v>1112</v>
      </c>
      <c r="E39" s="818" t="s">
        <v>1200</v>
      </c>
      <c r="F39" s="803">
        <v>1</v>
      </c>
      <c r="G39" s="803"/>
      <c r="H39" s="803"/>
      <c r="I39" s="687"/>
      <c r="J39" s="356" t="s">
        <v>1128</v>
      </c>
      <c r="K39" s="807">
        <v>200000</v>
      </c>
      <c r="L39" s="364"/>
      <c r="M39" s="365">
        <v>1</v>
      </c>
      <c r="N39" s="366">
        <v>-99</v>
      </c>
      <c r="O39" s="797">
        <f t="shared" si="2"/>
        <v>1</v>
      </c>
      <c r="P39" s="357" t="str">
        <f t="shared" si="3"/>
        <v>P</v>
      </c>
      <c r="Q39" s="358"/>
      <c r="R39" s="372"/>
      <c r="S39" s="1224" t="s">
        <v>1185</v>
      </c>
      <c r="T39" s="367"/>
    </row>
    <row r="40" spans="1:20" s="811" customFormat="1" ht="33" customHeight="1" thickBot="1">
      <c r="A40" s="1229"/>
      <c r="B40" s="1232"/>
      <c r="C40" s="1230"/>
      <c r="D40" s="1231"/>
      <c r="E40" s="818" t="s">
        <v>1201</v>
      </c>
      <c r="F40" s="805"/>
      <c r="G40" s="805">
        <v>1</v>
      </c>
      <c r="H40" s="362"/>
      <c r="I40" s="365"/>
      <c r="J40" s="356" t="s">
        <v>1129</v>
      </c>
      <c r="K40" s="807">
        <v>300000</v>
      </c>
      <c r="L40" s="819"/>
      <c r="M40" s="365">
        <v>1</v>
      </c>
      <c r="N40" s="366">
        <v>-99</v>
      </c>
      <c r="O40" s="797">
        <f t="shared" si="2"/>
        <v>1</v>
      </c>
      <c r="P40" s="357" t="str">
        <f t="shared" si="3"/>
        <v>P</v>
      </c>
      <c r="Q40" s="358"/>
      <c r="R40" s="372"/>
      <c r="S40" s="1224"/>
      <c r="T40" s="367"/>
    </row>
    <row r="41" spans="1:20" s="811" customFormat="1" ht="33.75" customHeight="1">
      <c r="A41" s="1229"/>
      <c r="B41" s="1232"/>
      <c r="C41" s="1230"/>
      <c r="D41" s="1231"/>
      <c r="E41" s="818" t="s">
        <v>1202</v>
      </c>
      <c r="F41" s="806"/>
      <c r="G41" s="805"/>
      <c r="H41" s="805">
        <v>1</v>
      </c>
      <c r="I41" s="820"/>
      <c r="J41" s="821" t="s">
        <v>1113</v>
      </c>
      <c r="K41" s="807">
        <v>300000</v>
      </c>
      <c r="L41" s="819"/>
      <c r="M41" s="365">
        <v>1</v>
      </c>
      <c r="N41" s="366">
        <v>-99</v>
      </c>
      <c r="O41" s="797">
        <f t="shared" si="2"/>
        <v>1</v>
      </c>
      <c r="P41" s="357" t="str">
        <f t="shared" si="3"/>
        <v>P</v>
      </c>
      <c r="Q41" s="358"/>
      <c r="R41" s="372"/>
      <c r="S41" s="885" t="s">
        <v>1186</v>
      </c>
      <c r="T41" s="367"/>
    </row>
    <row r="42" spans="1:20" ht="15.75">
      <c r="B42" s="770"/>
      <c r="C42" s="352"/>
      <c r="D42" s="353"/>
      <c r="E42" s="350"/>
      <c r="F42" s="351"/>
      <c r="H42" s="155"/>
      <c r="I42" s="155"/>
      <c r="J42" s="783"/>
      <c r="S42" s="353"/>
    </row>
    <row r="43" spans="1:20" ht="13.5" customHeight="1">
      <c r="A43" s="18" t="s">
        <v>24</v>
      </c>
      <c r="B43" s="770"/>
      <c r="C43" s="18"/>
      <c r="D43" s="18"/>
      <c r="E43" s="771"/>
      <c r="F43" s="2"/>
      <c r="G43" s="2"/>
      <c r="H43" s="808"/>
      <c r="I43" s="2"/>
      <c r="J43" s="783"/>
      <c r="K43" s="2"/>
      <c r="L43" s="2"/>
      <c r="M43" s="2"/>
      <c r="N43" s="2"/>
      <c r="O43" s="2"/>
      <c r="P43" s="2"/>
      <c r="Q43" s="2"/>
      <c r="R43" s="2"/>
      <c r="S43" s="353"/>
      <c r="T43" s="2"/>
    </row>
    <row r="44" spans="1:20">
      <c r="A44" s="2"/>
      <c r="B44" s="2"/>
      <c r="C44" s="2"/>
      <c r="D44" s="2"/>
      <c r="E44" s="771"/>
      <c r="F44" s="2"/>
      <c r="G44" s="2"/>
      <c r="H44" s="2"/>
      <c r="I44" s="2"/>
      <c r="J44" s="2"/>
      <c r="K44" s="2"/>
      <c r="L44" s="2"/>
      <c r="M44" s="2"/>
      <c r="N44" s="2"/>
      <c r="O44" s="2"/>
      <c r="P44" s="2"/>
      <c r="Q44" s="2"/>
      <c r="R44" s="2"/>
      <c r="S44" s="2"/>
      <c r="T44" s="2"/>
    </row>
    <row r="46" spans="1:20">
      <c r="A46" s="1116"/>
      <c r="B46" s="1117"/>
      <c r="C46" s="1117"/>
      <c r="D46" s="1117"/>
      <c r="E46" s="1117"/>
      <c r="F46" s="1117"/>
      <c r="G46" s="1117"/>
      <c r="H46" s="1117"/>
      <c r="I46" s="1117"/>
      <c r="J46" s="1117"/>
      <c r="K46" s="1117"/>
      <c r="L46" s="1117"/>
      <c r="M46" s="1117"/>
      <c r="N46" s="1117"/>
      <c r="O46" s="1117"/>
      <c r="P46" s="1117"/>
      <c r="Q46" s="1117"/>
      <c r="R46" s="1117"/>
      <c r="S46" s="1117"/>
      <c r="T46" s="1118"/>
    </row>
    <row r="47" spans="1:20">
      <c r="A47" s="1116"/>
      <c r="B47" s="1117"/>
      <c r="C47" s="1117"/>
      <c r="D47" s="1117"/>
      <c r="E47" s="1117"/>
      <c r="F47" s="1117"/>
      <c r="G47" s="1117"/>
      <c r="H47" s="1117"/>
      <c r="I47" s="1117"/>
      <c r="J47" s="1117"/>
      <c r="K47" s="1117"/>
      <c r="L47" s="1117"/>
      <c r="M47" s="1117"/>
      <c r="N47" s="1117"/>
      <c r="O47" s="1117"/>
      <c r="P47" s="1117"/>
      <c r="Q47" s="1117"/>
      <c r="R47" s="1117"/>
      <c r="S47" s="1117"/>
      <c r="T47" s="1118"/>
    </row>
    <row r="48" spans="1:20">
      <c r="A48" s="1116"/>
      <c r="B48" s="1117"/>
      <c r="C48" s="1117"/>
      <c r="D48" s="1117"/>
      <c r="E48" s="1117"/>
      <c r="F48" s="1117"/>
      <c r="G48" s="1117"/>
      <c r="H48" s="1117"/>
      <c r="I48" s="1117"/>
      <c r="J48" s="1117"/>
      <c r="K48" s="1117"/>
      <c r="L48" s="1117"/>
      <c r="M48" s="1117"/>
      <c r="N48" s="1117"/>
      <c r="O48" s="1117"/>
      <c r="P48" s="1117"/>
      <c r="Q48" s="1117"/>
      <c r="R48" s="1117"/>
      <c r="S48" s="1117"/>
      <c r="T48" s="1118"/>
    </row>
    <row r="49" spans="1:20">
      <c r="A49" s="1116"/>
      <c r="B49" s="1117"/>
      <c r="C49" s="1117"/>
      <c r="D49" s="1117"/>
      <c r="E49" s="1117"/>
      <c r="F49" s="1117"/>
      <c r="G49" s="1117"/>
      <c r="H49" s="1117"/>
      <c r="I49" s="1117"/>
      <c r="J49" s="1117"/>
      <c r="K49" s="1117"/>
      <c r="L49" s="1117"/>
      <c r="M49" s="1117"/>
      <c r="N49" s="1117"/>
      <c r="O49" s="1117"/>
      <c r="P49" s="1117"/>
      <c r="Q49" s="1117"/>
      <c r="R49" s="1117"/>
      <c r="S49" s="1117"/>
      <c r="T49" s="1118"/>
    </row>
    <row r="50" spans="1:20">
      <c r="A50" s="1116"/>
      <c r="B50" s="1117"/>
      <c r="C50" s="1117"/>
      <c r="D50" s="1117"/>
      <c r="E50" s="1117"/>
      <c r="F50" s="1117"/>
      <c r="G50" s="1117"/>
      <c r="H50" s="1117"/>
      <c r="I50" s="1117"/>
      <c r="J50" s="1117"/>
      <c r="K50" s="1117"/>
      <c r="L50" s="1117"/>
      <c r="M50" s="1117"/>
      <c r="N50" s="1117"/>
      <c r="O50" s="1117"/>
      <c r="P50" s="1117"/>
      <c r="Q50" s="1117"/>
      <c r="R50" s="1117"/>
      <c r="S50" s="1117"/>
      <c r="T50" s="1118"/>
    </row>
    <row r="51" spans="1:20">
      <c r="A51" s="1116"/>
      <c r="B51" s="1117"/>
      <c r="C51" s="1117"/>
      <c r="D51" s="1117"/>
      <c r="E51" s="1117"/>
      <c r="F51" s="1117"/>
      <c r="G51" s="1117"/>
      <c r="H51" s="1117"/>
      <c r="I51" s="1117"/>
      <c r="J51" s="1117"/>
      <c r="K51" s="1117"/>
      <c r="L51" s="1117"/>
      <c r="M51" s="1117"/>
      <c r="N51" s="1117"/>
      <c r="O51" s="1117"/>
      <c r="P51" s="1117"/>
      <c r="Q51" s="1117"/>
      <c r="R51" s="1117"/>
      <c r="S51" s="1117"/>
      <c r="T51" s="1118"/>
    </row>
    <row r="52" spans="1:20">
      <c r="A52" s="1116"/>
      <c r="B52" s="1117"/>
      <c r="C52" s="1117"/>
      <c r="D52" s="1117"/>
      <c r="E52" s="1117"/>
      <c r="F52" s="1117"/>
      <c r="G52" s="1117"/>
      <c r="H52" s="1117"/>
      <c r="I52" s="1117"/>
      <c r="J52" s="1117"/>
      <c r="K52" s="1117"/>
      <c r="L52" s="1117"/>
      <c r="M52" s="1117"/>
      <c r="N52" s="1117"/>
      <c r="O52" s="1117"/>
      <c r="P52" s="1117"/>
      <c r="Q52" s="1117"/>
      <c r="R52" s="1117"/>
      <c r="S52" s="1117"/>
      <c r="T52" s="1118"/>
    </row>
    <row r="53" spans="1:20">
      <c r="A53" s="1116"/>
      <c r="B53" s="1117"/>
      <c r="C53" s="1117"/>
      <c r="D53" s="1117"/>
      <c r="E53" s="1117"/>
      <c r="F53" s="1117"/>
      <c r="G53" s="1117"/>
      <c r="H53" s="1117"/>
      <c r="I53" s="1117"/>
      <c r="J53" s="1117"/>
      <c r="K53" s="1117"/>
      <c r="L53" s="1117"/>
      <c r="M53" s="1117"/>
      <c r="N53" s="1117"/>
      <c r="O53" s="1117"/>
      <c r="P53" s="1117"/>
      <c r="Q53" s="1117"/>
      <c r="R53" s="1117"/>
      <c r="S53" s="1117"/>
      <c r="T53" s="1118"/>
    </row>
    <row r="54" spans="1:20">
      <c r="A54" s="1116"/>
      <c r="B54" s="1117"/>
      <c r="C54" s="1117"/>
      <c r="D54" s="1117"/>
      <c r="E54" s="1117"/>
      <c r="F54" s="1117"/>
      <c r="G54" s="1117"/>
      <c r="H54" s="1117"/>
      <c r="I54" s="1117"/>
      <c r="J54" s="1117"/>
      <c r="K54" s="1117"/>
      <c r="L54" s="1117"/>
      <c r="M54" s="1117"/>
      <c r="N54" s="1117"/>
      <c r="O54" s="1117"/>
      <c r="P54" s="1117"/>
      <c r="Q54" s="1117"/>
      <c r="R54" s="1117"/>
      <c r="S54" s="1117"/>
      <c r="T54" s="1118"/>
    </row>
  </sheetData>
  <mergeCells count="71">
    <mergeCell ref="K26:K27"/>
    <mergeCell ref="L26:L27"/>
    <mergeCell ref="A54:T54"/>
    <mergeCell ref="A49:T49"/>
    <mergeCell ref="A50:T50"/>
    <mergeCell ref="A51:T51"/>
    <mergeCell ref="A52:T52"/>
    <mergeCell ref="A53:T53"/>
    <mergeCell ref="A46:T46"/>
    <mergeCell ref="A47:T47"/>
    <mergeCell ref="A48:T48"/>
    <mergeCell ref="C29:C32"/>
    <mergeCell ref="D29:D32"/>
    <mergeCell ref="C33:C36"/>
    <mergeCell ref="D33:D34"/>
    <mergeCell ref="T15:T16"/>
    <mergeCell ref="A7:E7"/>
    <mergeCell ref="F7:M7"/>
    <mergeCell ref="A8:E8"/>
    <mergeCell ref="F8:M8"/>
    <mergeCell ref="A9:E9"/>
    <mergeCell ref="F9:M9"/>
    <mergeCell ref="R15:R16"/>
    <mergeCell ref="N15:P15"/>
    <mergeCell ref="A10:E10"/>
    <mergeCell ref="F10:M10"/>
    <mergeCell ref="A12:T12"/>
    <mergeCell ref="A14:L14"/>
    <mergeCell ref="M14:T14"/>
    <mergeCell ref="A15:A16"/>
    <mergeCell ref="A3:E5"/>
    <mergeCell ref="F3:M3"/>
    <mergeCell ref="N3:T3"/>
    <mergeCell ref="F4:M5"/>
    <mergeCell ref="N4:T4"/>
    <mergeCell ref="N5:T5"/>
    <mergeCell ref="A18:A25"/>
    <mergeCell ref="Q15:Q16"/>
    <mergeCell ref="B15:B16"/>
    <mergeCell ref="C15:C16"/>
    <mergeCell ref="L15:L16"/>
    <mergeCell ref="M15:M16"/>
    <mergeCell ref="E15:E16"/>
    <mergeCell ref="F15:I15"/>
    <mergeCell ref="K15:K16"/>
    <mergeCell ref="J15:J16"/>
    <mergeCell ref="D15:D16"/>
    <mergeCell ref="C37:C41"/>
    <mergeCell ref="D37:D38"/>
    <mergeCell ref="D39:D41"/>
    <mergeCell ref="B35:B36"/>
    <mergeCell ref="D18:D25"/>
    <mergeCell ref="C18:C25"/>
    <mergeCell ref="B18:B25"/>
    <mergeCell ref="C26:C28"/>
    <mergeCell ref="D26:D28"/>
    <mergeCell ref="B26:B28"/>
    <mergeCell ref="B29:B32"/>
    <mergeCell ref="B33:B34"/>
    <mergeCell ref="B37:B41"/>
    <mergeCell ref="D35:D36"/>
    <mergeCell ref="A26:A28"/>
    <mergeCell ref="A29:A32"/>
    <mergeCell ref="A33:A34"/>
    <mergeCell ref="A35:A36"/>
    <mergeCell ref="A37:A41"/>
    <mergeCell ref="S28:S30"/>
    <mergeCell ref="S31:S34"/>
    <mergeCell ref="S35:S36"/>
    <mergeCell ref="S37:S38"/>
    <mergeCell ref="S39:S40"/>
  </mergeCells>
  <conditionalFormatting sqref="P18:P41">
    <cfRule type="containsText" dxfId="120" priority="527" stopIfTrue="1" operator="containsText" text="P">
      <formula>NOT(ISERROR(SEARCH("P",P18)))</formula>
    </cfRule>
    <cfRule type="containsText" dxfId="119" priority="528" stopIfTrue="1" operator="containsText" text="R">
      <formula>NOT(ISERROR(SEARCH("R",P18)))</formula>
    </cfRule>
    <cfRule type="containsText" dxfId="118" priority="529" operator="containsText" text="T">
      <formula>NOT(ISERROR(SEARCH("T",P18)))</formula>
    </cfRule>
    <cfRule type="iconSet" priority="530">
      <iconSet iconSet="3Symbols2">
        <cfvo type="percent" val="0"/>
        <cfvo type="percent" val="0.74"/>
        <cfvo type="percent" val="0.85"/>
      </iconSet>
    </cfRule>
  </conditionalFormatting>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T36"/>
  <sheetViews>
    <sheetView topLeftCell="A9" zoomScale="90" zoomScaleNormal="90" workbookViewId="0">
      <selection activeCell="M30" sqref="M30"/>
    </sheetView>
  </sheetViews>
  <sheetFormatPr baseColWidth="10" defaultColWidth="11.42578125" defaultRowHeight="15"/>
  <cols>
    <col min="2" max="2" width="14.7109375" customWidth="1"/>
    <col min="3" max="3" width="17.85546875" customWidth="1"/>
    <col min="4" max="4" width="22" customWidth="1"/>
    <col min="5" max="5" width="38.5703125" customWidth="1"/>
    <col min="6" max="6" width="7.85546875" customWidth="1"/>
    <col min="7" max="7" width="6.42578125" customWidth="1"/>
    <col min="8" max="8" width="6.140625" customWidth="1"/>
    <col min="9" max="9" width="7.85546875" customWidth="1"/>
    <col min="10" max="10" width="62.140625" customWidth="1"/>
    <col min="11" max="11" width="8.85546875" customWidth="1"/>
    <col min="12" max="12" width="15.7109375" customWidth="1"/>
    <col min="14" max="14" width="14" customWidth="1"/>
    <col min="17" max="17" width="25.28515625" customWidth="1"/>
    <col min="18" max="18" width="17" customWidth="1"/>
    <col min="19" max="19" width="28.140625" customWidth="1"/>
    <col min="20" max="20" width="32.42578125" customWidth="1"/>
  </cols>
  <sheetData>
    <row r="2" spans="1:20" ht="15.75" thickBot="1">
      <c r="A2" s="270"/>
      <c r="B2" s="270"/>
      <c r="C2" s="270"/>
      <c r="D2" s="270"/>
      <c r="E2" s="270"/>
      <c r="F2" s="270"/>
      <c r="G2" s="270"/>
      <c r="H2" s="270"/>
      <c r="I2" s="270"/>
      <c r="J2" s="270"/>
      <c r="K2" s="270"/>
      <c r="L2" s="270"/>
      <c r="M2" s="270"/>
      <c r="N2" s="270"/>
      <c r="O2" s="270"/>
      <c r="P2" s="270"/>
      <c r="Q2" s="270"/>
      <c r="R2" s="270"/>
      <c r="S2" s="270"/>
      <c r="T2" s="270"/>
    </row>
    <row r="3" spans="1:20" ht="15.75" thickBot="1">
      <c r="A3" s="1143"/>
      <c r="B3" s="1144"/>
      <c r="C3" s="1144"/>
      <c r="D3" s="1144"/>
      <c r="E3" s="1145"/>
      <c r="F3" s="1276" t="s">
        <v>18</v>
      </c>
      <c r="G3" s="1277"/>
      <c r="H3" s="1277"/>
      <c r="I3" s="1277"/>
      <c r="J3" s="1277"/>
      <c r="K3" s="1277"/>
      <c r="L3" s="1277"/>
      <c r="M3" s="1278"/>
      <c r="N3" s="1279" t="s">
        <v>486</v>
      </c>
      <c r="O3" s="1280"/>
      <c r="P3" s="1280"/>
      <c r="Q3" s="1280"/>
      <c r="R3" s="1280"/>
      <c r="S3" s="1280"/>
      <c r="T3" s="1281"/>
    </row>
    <row r="4" spans="1:20" ht="15.75" thickBot="1">
      <c r="A4" s="1146"/>
      <c r="B4" s="1147"/>
      <c r="C4" s="1147"/>
      <c r="D4" s="1147"/>
      <c r="E4" s="1148"/>
      <c r="F4" s="1282" t="s">
        <v>17</v>
      </c>
      <c r="G4" s="1283"/>
      <c r="H4" s="1283"/>
      <c r="I4" s="1283"/>
      <c r="J4" s="1283"/>
      <c r="K4" s="1283"/>
      <c r="L4" s="1283"/>
      <c r="M4" s="1284"/>
      <c r="N4" s="1288" t="s">
        <v>23</v>
      </c>
      <c r="O4" s="1289"/>
      <c r="P4" s="1289"/>
      <c r="Q4" s="1289"/>
      <c r="R4" s="1289"/>
      <c r="S4" s="1289"/>
      <c r="T4" s="1290"/>
    </row>
    <row r="5" spans="1:20" ht="15.75" thickBot="1">
      <c r="A5" s="1149"/>
      <c r="B5" s="1150"/>
      <c r="C5" s="1150"/>
      <c r="D5" s="1150"/>
      <c r="E5" s="1151"/>
      <c r="F5" s="1285"/>
      <c r="G5" s="1286"/>
      <c r="H5" s="1286"/>
      <c r="I5" s="1286"/>
      <c r="J5" s="1286"/>
      <c r="K5" s="1286"/>
      <c r="L5" s="1286"/>
      <c r="M5" s="1287"/>
      <c r="N5" s="1291" t="s">
        <v>8</v>
      </c>
      <c r="O5" s="1292"/>
      <c r="P5" s="1292"/>
      <c r="Q5" s="1292"/>
      <c r="R5" s="1292"/>
      <c r="S5" s="1292"/>
      <c r="T5" s="1293"/>
    </row>
    <row r="6" spans="1:20">
      <c r="A6" s="121"/>
      <c r="B6" s="121"/>
      <c r="C6" s="121"/>
      <c r="D6" s="121"/>
      <c r="E6" s="121"/>
      <c r="F6" s="121"/>
      <c r="G6" s="121"/>
      <c r="H6" s="121"/>
      <c r="I6" s="121"/>
      <c r="J6" s="122"/>
      <c r="K6" s="122"/>
      <c r="L6" s="175"/>
      <c r="M6" s="175"/>
      <c r="N6" s="175"/>
      <c r="O6" s="175"/>
      <c r="P6" s="175"/>
      <c r="Q6" s="175"/>
      <c r="R6" s="175"/>
      <c r="S6" s="175"/>
      <c r="T6" s="175"/>
    </row>
    <row r="7" spans="1:20">
      <c r="A7" s="1171" t="s">
        <v>10</v>
      </c>
      <c r="B7" s="1171"/>
      <c r="C7" s="1171"/>
      <c r="D7" s="1171"/>
      <c r="E7" s="1171"/>
      <c r="F7" s="1016" t="s">
        <v>254</v>
      </c>
      <c r="G7" s="1017"/>
      <c r="H7" s="1017"/>
      <c r="I7" s="1017"/>
      <c r="J7" s="1017"/>
      <c r="K7" s="1017"/>
      <c r="L7" s="1017"/>
      <c r="M7" s="1018"/>
      <c r="N7" s="175"/>
      <c r="O7" s="175"/>
      <c r="P7" s="175"/>
      <c r="Q7" s="175"/>
      <c r="R7" s="175"/>
      <c r="S7" s="175"/>
      <c r="T7" s="175"/>
    </row>
    <row r="8" spans="1:20">
      <c r="A8" s="1171" t="s">
        <v>25</v>
      </c>
      <c r="B8" s="1171"/>
      <c r="C8" s="1171"/>
      <c r="D8" s="1171"/>
      <c r="E8" s="1171"/>
      <c r="F8" s="1016">
        <v>2025</v>
      </c>
      <c r="G8" s="1017"/>
      <c r="H8" s="1017"/>
      <c r="I8" s="1017"/>
      <c r="J8" s="1017"/>
      <c r="K8" s="1017"/>
      <c r="L8" s="1017"/>
      <c r="M8" s="1018"/>
      <c r="N8" s="175"/>
      <c r="O8" s="175"/>
      <c r="P8" s="175"/>
      <c r="Q8" s="175"/>
      <c r="R8" s="175"/>
      <c r="S8" s="175"/>
      <c r="T8" s="175"/>
    </row>
    <row r="9" spans="1:20">
      <c r="A9" s="1171" t="s">
        <v>6</v>
      </c>
      <c r="B9" s="1171"/>
      <c r="C9" s="1171"/>
      <c r="D9" s="1171"/>
      <c r="E9" s="1171"/>
      <c r="F9" s="1016" t="s">
        <v>712</v>
      </c>
      <c r="G9" s="1017"/>
      <c r="H9" s="1017"/>
      <c r="I9" s="1017"/>
      <c r="J9" s="1017"/>
      <c r="K9" s="1017"/>
      <c r="L9" s="1017"/>
      <c r="M9" s="1018"/>
      <c r="N9" s="175"/>
      <c r="O9" s="175"/>
      <c r="P9" s="175"/>
      <c r="Q9" s="175"/>
      <c r="R9" s="175"/>
      <c r="S9" s="175"/>
      <c r="T9" s="175"/>
    </row>
    <row r="10" spans="1:20">
      <c r="A10" s="1171" t="s">
        <v>7</v>
      </c>
      <c r="B10" s="1171"/>
      <c r="C10" s="1171"/>
      <c r="D10" s="1171"/>
      <c r="E10" s="1171"/>
      <c r="F10" s="1016" t="s">
        <v>1228</v>
      </c>
      <c r="G10" s="1017"/>
      <c r="H10" s="1017"/>
      <c r="I10" s="1017"/>
      <c r="J10" s="1017"/>
      <c r="K10" s="1017"/>
      <c r="L10" s="1017"/>
      <c r="M10" s="1018"/>
      <c r="N10" s="175"/>
      <c r="O10" s="175"/>
      <c r="P10" s="175"/>
      <c r="Q10" s="175"/>
      <c r="R10" s="175"/>
      <c r="S10" s="175"/>
      <c r="T10" s="175"/>
    </row>
    <row r="11" spans="1:20" ht="15.75" thickBot="1">
      <c r="A11" s="124"/>
      <c r="B11" s="124"/>
      <c r="C11" s="124"/>
      <c r="D11" s="124"/>
      <c r="E11" s="124"/>
      <c r="F11" s="124"/>
      <c r="G11" s="124"/>
      <c r="H11" s="124"/>
      <c r="I11" s="124"/>
      <c r="J11" s="122"/>
      <c r="K11" s="122"/>
      <c r="L11" s="122"/>
      <c r="M11" s="122"/>
      <c r="N11" s="175"/>
      <c r="O11" s="175"/>
      <c r="P11" s="175"/>
      <c r="Q11" s="175"/>
      <c r="R11" s="175"/>
      <c r="S11" s="175"/>
      <c r="T11" s="175"/>
    </row>
    <row r="12" spans="1:20" ht="15.75" thickBot="1">
      <c r="A12" s="1268" t="s">
        <v>9</v>
      </c>
      <c r="B12" s="1269"/>
      <c r="C12" s="1269"/>
      <c r="D12" s="1269"/>
      <c r="E12" s="1269"/>
      <c r="F12" s="1269"/>
      <c r="G12" s="1269"/>
      <c r="H12" s="1269"/>
      <c r="I12" s="1269"/>
      <c r="J12" s="1269"/>
      <c r="K12" s="1269"/>
      <c r="L12" s="1269"/>
      <c r="M12" s="1269"/>
      <c r="N12" s="1269"/>
      <c r="O12" s="1269"/>
      <c r="P12" s="1269"/>
      <c r="Q12" s="1269"/>
      <c r="R12" s="1269"/>
      <c r="S12" s="1269"/>
      <c r="T12" s="1270"/>
    </row>
    <row r="13" spans="1:20" ht="15.75" thickBot="1">
      <c r="A13" s="176"/>
      <c r="B13" s="177"/>
      <c r="C13" s="177"/>
      <c r="D13" s="177"/>
      <c r="E13" s="177"/>
      <c r="F13" s="177"/>
      <c r="G13" s="177"/>
      <c r="H13" s="177"/>
      <c r="I13" s="177"/>
      <c r="J13" s="177"/>
      <c r="K13" s="177"/>
      <c r="L13" s="177"/>
      <c r="M13" s="177"/>
      <c r="N13" s="177"/>
      <c r="O13" s="177"/>
      <c r="P13" s="177"/>
      <c r="Q13" s="177"/>
      <c r="R13" s="177"/>
      <c r="S13" s="177"/>
      <c r="T13" s="178"/>
    </row>
    <row r="14" spans="1:20" ht="15.75" thickBot="1">
      <c r="A14" s="1271" t="s">
        <v>16</v>
      </c>
      <c r="B14" s="1272"/>
      <c r="C14" s="1272"/>
      <c r="D14" s="1272"/>
      <c r="E14" s="1272"/>
      <c r="F14" s="1272"/>
      <c r="G14" s="1272"/>
      <c r="H14" s="1272"/>
      <c r="I14" s="1272"/>
      <c r="J14" s="1272"/>
      <c r="K14" s="1272"/>
      <c r="L14" s="1273"/>
      <c r="M14" s="1274" t="s">
        <v>1</v>
      </c>
      <c r="N14" s="1274"/>
      <c r="O14" s="1274"/>
      <c r="P14" s="1274"/>
      <c r="Q14" s="1274"/>
      <c r="R14" s="1274"/>
      <c r="S14" s="1274"/>
      <c r="T14" s="1275"/>
    </row>
    <row r="15" spans="1:20" ht="26.25" customHeight="1" thickBot="1">
      <c r="A15" s="1167" t="s">
        <v>27</v>
      </c>
      <c r="B15" s="1297" t="s">
        <v>252</v>
      </c>
      <c r="C15" s="1297" t="s">
        <v>253</v>
      </c>
      <c r="D15" s="1167" t="s">
        <v>26</v>
      </c>
      <c r="E15" s="1169" t="s">
        <v>19</v>
      </c>
      <c r="F15" s="1184" t="s">
        <v>11</v>
      </c>
      <c r="G15" s="1185"/>
      <c r="H15" s="1185"/>
      <c r="I15" s="1186"/>
      <c r="J15" s="1187" t="s">
        <v>20</v>
      </c>
      <c r="K15" s="1187" t="s">
        <v>21</v>
      </c>
      <c r="L15" s="1187" t="s">
        <v>2</v>
      </c>
      <c r="M15" s="1191" t="s">
        <v>22</v>
      </c>
      <c r="N15" s="1193" t="s">
        <v>3</v>
      </c>
      <c r="O15" s="1194"/>
      <c r="P15" s="1195"/>
      <c r="Q15" s="1204" t="s">
        <v>157</v>
      </c>
      <c r="R15" s="1180" t="s">
        <v>5</v>
      </c>
      <c r="S15" s="128" t="s">
        <v>29</v>
      </c>
      <c r="T15" s="1182" t="s">
        <v>0</v>
      </c>
    </row>
    <row r="16" spans="1:20" ht="27" customHeight="1" thickBot="1">
      <c r="A16" s="1168"/>
      <c r="B16" s="1298"/>
      <c r="C16" s="1298"/>
      <c r="D16" s="1168"/>
      <c r="E16" s="1170"/>
      <c r="F16" s="129" t="s">
        <v>12</v>
      </c>
      <c r="G16" s="129" t="s">
        <v>13</v>
      </c>
      <c r="H16" s="129" t="s">
        <v>14</v>
      </c>
      <c r="I16" s="129" t="s">
        <v>15</v>
      </c>
      <c r="J16" s="1188"/>
      <c r="K16" s="1188"/>
      <c r="L16" s="1188"/>
      <c r="M16" s="1192"/>
      <c r="N16" s="288" t="s">
        <v>30</v>
      </c>
      <c r="O16" s="131" t="s">
        <v>28</v>
      </c>
      <c r="P16" s="132" t="s">
        <v>31</v>
      </c>
      <c r="Q16" s="1205"/>
      <c r="R16" s="1181"/>
      <c r="S16" s="133"/>
      <c r="T16" s="1183"/>
    </row>
    <row r="17" spans="1:20" ht="15.75" thickBot="1">
      <c r="A17" s="183"/>
      <c r="B17" s="183"/>
      <c r="C17" s="183"/>
      <c r="D17" s="183"/>
      <c r="E17" s="183"/>
      <c r="F17" s="183"/>
      <c r="G17" s="183"/>
      <c r="H17" s="183"/>
      <c r="I17" s="183"/>
      <c r="J17" s="183"/>
      <c r="K17" s="183"/>
      <c r="L17" s="283"/>
      <c r="M17" s="183"/>
      <c r="N17" s="270"/>
      <c r="O17" s="270"/>
      <c r="P17" s="270"/>
      <c r="Q17" s="183"/>
      <c r="R17" s="183"/>
      <c r="S17" s="183"/>
      <c r="T17" s="183"/>
    </row>
    <row r="18" spans="1:20" ht="42.75">
      <c r="A18" s="1294">
        <v>1</v>
      </c>
      <c r="B18" s="1088" t="s">
        <v>255</v>
      </c>
      <c r="C18" s="1088" t="s">
        <v>321</v>
      </c>
      <c r="D18" s="309" t="s">
        <v>811</v>
      </c>
      <c r="E18" s="550" t="s">
        <v>568</v>
      </c>
      <c r="F18" s="631">
        <v>1</v>
      </c>
      <c r="G18" s="632">
        <v>1</v>
      </c>
      <c r="H18" s="632">
        <v>1</v>
      </c>
      <c r="I18" s="633"/>
      <c r="J18" s="489" t="s">
        <v>816</v>
      </c>
      <c r="K18" s="455" t="s">
        <v>517</v>
      </c>
      <c r="L18" s="455" t="s">
        <v>517</v>
      </c>
      <c r="M18" s="338">
        <v>1</v>
      </c>
      <c r="N18" s="390">
        <v>0</v>
      </c>
      <c r="O18" s="375">
        <v>1</v>
      </c>
      <c r="P18" s="437" t="str">
        <f t="shared" ref="P18:P22" si="0">IF(O18&lt;=V$17,"T",IF(O18&lt;$Y$17,"R",IF(O18&gt;=$Y$17,"P")))</f>
        <v>P</v>
      </c>
      <c r="Q18" s="454"/>
      <c r="R18" s="339"/>
      <c r="S18" s="634" t="s">
        <v>821</v>
      </c>
      <c r="T18" s="635"/>
    </row>
    <row r="19" spans="1:20" ht="57.75">
      <c r="A19" s="1295"/>
      <c r="B19" s="1089"/>
      <c r="C19" s="1089"/>
      <c r="D19" s="1089" t="s">
        <v>812</v>
      </c>
      <c r="E19" s="380" t="s">
        <v>813</v>
      </c>
      <c r="F19" s="636">
        <v>0.5</v>
      </c>
      <c r="G19" s="637">
        <v>0.5</v>
      </c>
      <c r="H19" s="637"/>
      <c r="I19" s="638"/>
      <c r="J19" s="480" t="s">
        <v>817</v>
      </c>
      <c r="K19" s="456" t="s">
        <v>517</v>
      </c>
      <c r="L19" s="456" t="s">
        <v>517</v>
      </c>
      <c r="M19" s="314">
        <v>0.5</v>
      </c>
      <c r="N19" s="396">
        <v>0</v>
      </c>
      <c r="O19" s="314">
        <v>1</v>
      </c>
      <c r="P19" s="438" t="str">
        <f t="shared" si="0"/>
        <v>P</v>
      </c>
      <c r="Q19" s="317"/>
      <c r="R19" s="310"/>
      <c r="S19" s="499" t="s">
        <v>821</v>
      </c>
      <c r="T19" s="639"/>
    </row>
    <row r="20" spans="1:20" ht="57">
      <c r="A20" s="1295"/>
      <c r="B20" s="1089"/>
      <c r="C20" s="1089"/>
      <c r="D20" s="1089"/>
      <c r="E20" s="380" t="s">
        <v>814</v>
      </c>
      <c r="F20" s="636">
        <v>1</v>
      </c>
      <c r="G20" s="637">
        <v>1</v>
      </c>
      <c r="H20" s="637">
        <v>1</v>
      </c>
      <c r="I20" s="640"/>
      <c r="J20" s="480" t="s">
        <v>818</v>
      </c>
      <c r="K20" s="641">
        <v>0</v>
      </c>
      <c r="L20" s="641">
        <v>0</v>
      </c>
      <c r="M20" s="447">
        <v>1</v>
      </c>
      <c r="N20" s="313">
        <f>G20-M21</f>
        <v>0</v>
      </c>
      <c r="O20" s="314">
        <v>1</v>
      </c>
      <c r="P20" s="438" t="str">
        <f t="shared" si="0"/>
        <v>P</v>
      </c>
      <c r="Q20" s="317"/>
      <c r="R20" s="310"/>
      <c r="S20" s="499" t="s">
        <v>821</v>
      </c>
      <c r="T20" s="639"/>
    </row>
    <row r="21" spans="1:20" ht="71.25">
      <c r="A21" s="1295"/>
      <c r="B21" s="1089"/>
      <c r="C21" s="1089"/>
      <c r="D21" s="1089"/>
      <c r="E21" s="311" t="s">
        <v>815</v>
      </c>
      <c r="F21" s="642">
        <v>1</v>
      </c>
      <c r="G21" s="637">
        <v>1</v>
      </c>
      <c r="H21" s="637">
        <v>1</v>
      </c>
      <c r="I21" s="640"/>
      <c r="J21" s="480" t="s">
        <v>819</v>
      </c>
      <c r="K21" s="641">
        <v>0</v>
      </c>
      <c r="L21" s="641">
        <v>0</v>
      </c>
      <c r="M21" s="447">
        <v>1</v>
      </c>
      <c r="N21" s="313">
        <f t="shared" ref="N21" si="1">G21-M22</f>
        <v>0</v>
      </c>
      <c r="O21" s="314">
        <v>1</v>
      </c>
      <c r="P21" s="438" t="str">
        <f t="shared" si="0"/>
        <v>P</v>
      </c>
      <c r="Q21" s="317"/>
      <c r="R21" s="310"/>
      <c r="S21" s="499" t="s">
        <v>821</v>
      </c>
      <c r="T21" s="639"/>
    </row>
    <row r="22" spans="1:20" ht="114.75" thickBot="1">
      <c r="A22" s="1296"/>
      <c r="B22" s="1110"/>
      <c r="C22" s="1110"/>
      <c r="D22" s="1110"/>
      <c r="E22" s="341" t="s">
        <v>569</v>
      </c>
      <c r="F22" s="643">
        <v>1</v>
      </c>
      <c r="G22" s="644">
        <v>1</v>
      </c>
      <c r="H22" s="644">
        <v>1</v>
      </c>
      <c r="I22" s="645"/>
      <c r="J22" s="646" t="s">
        <v>820</v>
      </c>
      <c r="K22" s="647">
        <v>0</v>
      </c>
      <c r="L22" s="647">
        <v>0</v>
      </c>
      <c r="M22" s="450">
        <v>1</v>
      </c>
      <c r="N22" s="402">
        <v>0</v>
      </c>
      <c r="O22" s="349">
        <v>1</v>
      </c>
      <c r="P22" s="440" t="str">
        <f t="shared" si="0"/>
        <v>P</v>
      </c>
      <c r="Q22" s="452"/>
      <c r="R22" s="348"/>
      <c r="S22" s="502" t="s">
        <v>821</v>
      </c>
      <c r="T22" s="648"/>
    </row>
    <row r="23" spans="1:20">
      <c r="A23" s="271"/>
      <c r="B23" s="271"/>
      <c r="C23" s="271"/>
      <c r="D23" s="271"/>
      <c r="E23" s="271"/>
      <c r="F23" s="271"/>
      <c r="G23" s="271"/>
      <c r="H23" s="271"/>
      <c r="I23" s="271"/>
      <c r="J23" s="271"/>
      <c r="K23" s="271"/>
      <c r="L23" s="271"/>
      <c r="M23" s="271"/>
      <c r="N23" s="271"/>
      <c r="O23" s="271"/>
      <c r="P23" s="285"/>
      <c r="Q23" s="271"/>
      <c r="R23" s="271"/>
      <c r="S23" s="271"/>
      <c r="T23" s="271"/>
    </row>
    <row r="24" spans="1:20">
      <c r="A24" s="286" t="s">
        <v>24</v>
      </c>
      <c r="B24" s="287"/>
      <c r="C24" s="287"/>
      <c r="D24" s="287"/>
      <c r="E24" s="195"/>
      <c r="F24" s="287"/>
      <c r="G24" s="287"/>
      <c r="H24" s="287"/>
      <c r="I24" s="287"/>
      <c r="J24" s="287"/>
      <c r="K24" s="287"/>
      <c r="L24" s="287"/>
      <c r="M24" s="287"/>
      <c r="N24" s="287"/>
      <c r="O24" s="182"/>
      <c r="P24" s="182"/>
      <c r="Q24" s="182"/>
      <c r="R24" s="182"/>
      <c r="S24" s="182"/>
      <c r="T24" s="184"/>
    </row>
    <row r="25" spans="1:20">
      <c r="A25" s="185"/>
      <c r="B25" s="186"/>
      <c r="C25" s="186"/>
      <c r="D25" s="186"/>
      <c r="E25" s="186"/>
      <c r="F25" s="186"/>
      <c r="G25" s="186"/>
      <c r="H25" s="186"/>
      <c r="I25" s="186"/>
      <c r="J25" s="186"/>
      <c r="K25" s="186"/>
      <c r="L25" s="186"/>
      <c r="M25" s="186"/>
      <c r="N25" s="186"/>
      <c r="O25" s="186"/>
      <c r="P25" s="186"/>
      <c r="Q25" s="186"/>
      <c r="R25" s="186"/>
      <c r="S25" s="186"/>
      <c r="T25" s="188"/>
    </row>
    <row r="26" spans="1:20">
      <c r="A26" s="185"/>
      <c r="B26" s="186"/>
      <c r="C26" s="186"/>
      <c r="D26" s="186"/>
      <c r="E26" s="186"/>
      <c r="F26" s="186"/>
      <c r="G26" s="186"/>
      <c r="H26" s="186"/>
      <c r="I26" s="186"/>
      <c r="J26" s="186"/>
      <c r="K26" s="186"/>
      <c r="L26" s="186"/>
      <c r="M26" s="186"/>
      <c r="N26" s="186"/>
      <c r="O26" s="186"/>
      <c r="P26" s="186"/>
      <c r="Q26" s="186"/>
      <c r="R26" s="186"/>
      <c r="S26" s="186"/>
      <c r="T26" s="188"/>
    </row>
    <row r="27" spans="1:20">
      <c r="A27" s="185"/>
      <c r="B27" s="186"/>
      <c r="C27" s="186"/>
      <c r="D27" s="186"/>
      <c r="E27" s="186"/>
      <c r="F27" s="186"/>
      <c r="G27" s="186"/>
      <c r="H27" s="186"/>
      <c r="I27" s="186"/>
      <c r="J27" s="186"/>
      <c r="K27" s="186"/>
      <c r="L27" s="186"/>
      <c r="M27" s="186"/>
      <c r="N27" s="186"/>
      <c r="O27" s="186"/>
      <c r="P27" s="186"/>
      <c r="Q27" s="186"/>
      <c r="R27" s="186"/>
      <c r="S27" s="186"/>
      <c r="T27" s="188"/>
    </row>
    <row r="28" spans="1:20">
      <c r="A28" s="185"/>
      <c r="B28" s="186"/>
      <c r="C28" s="186"/>
      <c r="D28" s="186"/>
      <c r="E28" s="186"/>
      <c r="F28" s="186"/>
      <c r="G28" s="186"/>
      <c r="H28" s="186"/>
      <c r="I28" s="186"/>
      <c r="J28" s="186"/>
      <c r="K28" s="186"/>
      <c r="L28" s="186"/>
      <c r="M28" s="186"/>
      <c r="N28" s="186"/>
      <c r="O28" s="186"/>
      <c r="P28" s="186"/>
      <c r="Q28" s="186"/>
      <c r="R28" s="186"/>
      <c r="S28" s="186"/>
      <c r="T28" s="188"/>
    </row>
    <row r="29" spans="1:20">
      <c r="A29" s="185"/>
      <c r="B29" s="186"/>
      <c r="C29" s="186"/>
      <c r="D29" s="186"/>
      <c r="E29" s="186"/>
      <c r="F29" s="186"/>
      <c r="G29" s="186"/>
      <c r="H29" s="186"/>
      <c r="I29" s="186"/>
      <c r="J29" s="186"/>
      <c r="K29" s="186"/>
      <c r="L29" s="186"/>
      <c r="M29" s="186"/>
      <c r="N29" s="186"/>
      <c r="O29" s="186"/>
      <c r="P29" s="186"/>
      <c r="Q29" s="186"/>
      <c r="R29" s="186"/>
      <c r="S29" s="186"/>
      <c r="T29" s="188"/>
    </row>
    <row r="30" spans="1:20">
      <c r="A30" s="185"/>
      <c r="B30" s="186"/>
      <c r="C30" s="186"/>
      <c r="D30" s="186"/>
      <c r="E30" s="186"/>
      <c r="F30" s="186"/>
      <c r="G30" s="186"/>
      <c r="H30" s="186"/>
      <c r="I30" s="186"/>
      <c r="J30" s="186"/>
      <c r="K30" s="186"/>
      <c r="L30" s="186"/>
      <c r="M30" s="186"/>
      <c r="N30" s="186"/>
      <c r="O30" s="186"/>
      <c r="P30" s="186"/>
      <c r="Q30" s="186"/>
      <c r="R30" s="186"/>
      <c r="S30" s="186"/>
      <c r="T30" s="188"/>
    </row>
    <row r="31" spans="1:20">
      <c r="A31" s="185"/>
      <c r="B31" s="186"/>
      <c r="C31" s="186"/>
      <c r="D31" s="186"/>
      <c r="E31" s="186"/>
      <c r="F31" s="186"/>
      <c r="G31" s="186"/>
      <c r="H31" s="186"/>
      <c r="I31" s="186"/>
      <c r="J31" s="186"/>
      <c r="K31" s="186"/>
      <c r="L31" s="186"/>
      <c r="M31" s="186"/>
      <c r="N31" s="186"/>
      <c r="O31" s="186"/>
      <c r="P31" s="186"/>
      <c r="Q31" s="186"/>
      <c r="R31" s="186"/>
      <c r="S31" s="186"/>
      <c r="T31" s="188"/>
    </row>
    <row r="32" spans="1:20">
      <c r="A32" s="185"/>
      <c r="B32" s="186"/>
      <c r="C32" s="186"/>
      <c r="D32" s="186"/>
      <c r="E32" s="186"/>
      <c r="F32" s="186"/>
      <c r="G32" s="186"/>
      <c r="H32" s="186"/>
      <c r="I32" s="186"/>
      <c r="J32" s="186"/>
      <c r="K32" s="186"/>
      <c r="L32" s="186"/>
      <c r="M32" s="186"/>
      <c r="N32" s="186"/>
      <c r="O32" s="186"/>
      <c r="P32" s="186"/>
      <c r="Q32" s="186"/>
      <c r="R32" s="186"/>
      <c r="S32" s="186"/>
      <c r="T32" s="188"/>
    </row>
    <row r="33" spans="1:20">
      <c r="A33" s="185"/>
      <c r="B33" s="186"/>
      <c r="C33" s="186"/>
      <c r="D33" s="186"/>
      <c r="E33" s="186"/>
      <c r="F33" s="186"/>
      <c r="G33" s="186"/>
      <c r="H33" s="186"/>
      <c r="I33" s="186"/>
      <c r="J33" s="186"/>
      <c r="K33" s="186"/>
      <c r="L33" s="186"/>
      <c r="M33" s="186"/>
      <c r="N33" s="186"/>
      <c r="O33" s="186"/>
      <c r="P33" s="186"/>
      <c r="Q33" s="186"/>
      <c r="R33" s="186"/>
      <c r="S33" s="186"/>
      <c r="T33" s="188"/>
    </row>
    <row r="34" spans="1:20">
      <c r="A34" s="185"/>
      <c r="B34" s="186"/>
      <c r="C34" s="186"/>
      <c r="D34" s="186"/>
      <c r="E34" s="186"/>
      <c r="F34" s="186"/>
      <c r="G34" s="186"/>
      <c r="H34" s="186"/>
      <c r="I34" s="186"/>
      <c r="J34" s="186"/>
      <c r="K34" s="186"/>
      <c r="L34" s="186"/>
      <c r="M34" s="186"/>
      <c r="N34" s="186"/>
      <c r="O34" s="186"/>
      <c r="P34" s="186"/>
      <c r="Q34" s="186"/>
      <c r="R34" s="186"/>
      <c r="S34" s="186"/>
      <c r="T34" s="188"/>
    </row>
    <row r="35" spans="1:20">
      <c r="J35" s="271"/>
    </row>
    <row r="36" spans="1:20">
      <c r="J36" s="271"/>
    </row>
  </sheetData>
  <mergeCells count="35">
    <mergeCell ref="A18:A22"/>
    <mergeCell ref="E15:E16"/>
    <mergeCell ref="K15:K16"/>
    <mergeCell ref="L15:L16"/>
    <mergeCell ref="M15:M16"/>
    <mergeCell ref="C18:C22"/>
    <mergeCell ref="B18:B22"/>
    <mergeCell ref="B15:B16"/>
    <mergeCell ref="C15:C16"/>
    <mergeCell ref="D15:D16"/>
    <mergeCell ref="D19:D22"/>
    <mergeCell ref="A3:E5"/>
    <mergeCell ref="F3:M3"/>
    <mergeCell ref="N3:T3"/>
    <mergeCell ref="F4:M5"/>
    <mergeCell ref="N4:T4"/>
    <mergeCell ref="N5:T5"/>
    <mergeCell ref="A7:E7"/>
    <mergeCell ref="F7:M7"/>
    <mergeCell ref="A8:E8"/>
    <mergeCell ref="F8:M8"/>
    <mergeCell ref="A9:E9"/>
    <mergeCell ref="F9:M9"/>
    <mergeCell ref="T15:T16"/>
    <mergeCell ref="R15:R16"/>
    <mergeCell ref="A15:A16"/>
    <mergeCell ref="J15:J16"/>
    <mergeCell ref="A10:E10"/>
    <mergeCell ref="F10:M10"/>
    <mergeCell ref="A12:T12"/>
    <mergeCell ref="A14:L14"/>
    <mergeCell ref="M14:T14"/>
    <mergeCell ref="N15:P15"/>
    <mergeCell ref="Q15:Q16"/>
    <mergeCell ref="F15:I15"/>
  </mergeCells>
  <conditionalFormatting sqref="P18:P22">
    <cfRule type="containsText" dxfId="117" priority="387" stopIfTrue="1" operator="containsText" text="P">
      <formula>NOT(ISERROR(SEARCH("P",P18)))</formula>
    </cfRule>
    <cfRule type="containsText" dxfId="116" priority="388" stopIfTrue="1" operator="containsText" text="R">
      <formula>NOT(ISERROR(SEARCH("R",P18)))</formula>
    </cfRule>
    <cfRule type="containsText" dxfId="115" priority="389" operator="containsText" text="T">
      <formula>NOT(ISERROR(SEARCH("T",P18)))</formula>
    </cfRule>
    <cfRule type="iconSet" priority="390">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2368"/>
  <sheetViews>
    <sheetView topLeftCell="A20" zoomScale="68" zoomScaleNormal="68" workbookViewId="0">
      <selection activeCell="J18" sqref="J18"/>
    </sheetView>
  </sheetViews>
  <sheetFormatPr baseColWidth="10" defaultColWidth="11.42578125" defaultRowHeight="12.75"/>
  <cols>
    <col min="1" max="1" width="10.7109375" style="289" customWidth="1"/>
    <col min="2" max="2" width="21.140625" style="270" customWidth="1"/>
    <col min="3" max="3" width="23.85546875" style="270" customWidth="1"/>
    <col min="4" max="4" width="62.85546875" style="270" customWidth="1"/>
    <col min="5" max="5" width="38.28515625" style="270" customWidth="1"/>
    <col min="6" max="6" width="4.42578125" style="270" bestFit="1" customWidth="1"/>
    <col min="7" max="7" width="5" style="270" bestFit="1" customWidth="1"/>
    <col min="8" max="8" width="6.140625" style="270" customWidth="1"/>
    <col min="9" max="9" width="4.85546875" style="270" bestFit="1" customWidth="1"/>
    <col min="10" max="10" width="31.7109375" style="270" customWidth="1"/>
    <col min="11" max="11" width="19.5703125" style="270" customWidth="1"/>
    <col min="12" max="12" width="24.5703125" style="270" customWidth="1"/>
    <col min="13" max="13" width="11.85546875" style="270" customWidth="1"/>
    <col min="14" max="14" width="20.140625" style="270" customWidth="1"/>
    <col min="15" max="15" width="9.42578125" style="270" customWidth="1"/>
    <col min="16" max="16" width="18.7109375" style="270" customWidth="1"/>
    <col min="17" max="17" width="31.5703125" style="270" customWidth="1"/>
    <col min="18" max="18" width="34.28515625" style="270" customWidth="1"/>
    <col min="19" max="19" width="39.140625" style="270" customWidth="1"/>
    <col min="20" max="20" width="42.85546875" style="270" customWidth="1"/>
    <col min="21" max="16384" width="11.42578125" style="270"/>
  </cols>
  <sheetData>
    <row r="1" spans="1:20" ht="13.5" thickBot="1"/>
    <row r="2" spans="1:20" ht="13.5" thickBot="1">
      <c r="A2" s="1345"/>
      <c r="B2" s="1346"/>
      <c r="C2" s="1346"/>
      <c r="D2" s="1346"/>
      <c r="E2" s="1347"/>
      <c r="F2" s="1354" t="s">
        <v>18</v>
      </c>
      <c r="G2" s="1355"/>
      <c r="H2" s="1355"/>
      <c r="I2" s="1355"/>
      <c r="J2" s="1355"/>
      <c r="K2" s="1355"/>
      <c r="L2" s="1355"/>
      <c r="M2" s="1356"/>
      <c r="N2" s="1357" t="s">
        <v>486</v>
      </c>
      <c r="O2" s="1358"/>
      <c r="P2" s="1358"/>
      <c r="Q2" s="1358"/>
      <c r="R2" s="1358"/>
      <c r="S2" s="1358"/>
      <c r="T2" s="1359"/>
    </row>
    <row r="3" spans="1:20" ht="13.5" thickBot="1">
      <c r="A3" s="1348"/>
      <c r="B3" s="1349"/>
      <c r="C3" s="1349"/>
      <c r="D3" s="1349"/>
      <c r="E3" s="1350"/>
      <c r="F3" s="1360" t="s">
        <v>17</v>
      </c>
      <c r="G3" s="1361"/>
      <c r="H3" s="1361"/>
      <c r="I3" s="1361"/>
      <c r="J3" s="1361"/>
      <c r="K3" s="1361"/>
      <c r="L3" s="1361"/>
      <c r="M3" s="1362"/>
      <c r="N3" s="1366" t="s">
        <v>85</v>
      </c>
      <c r="O3" s="1367"/>
      <c r="P3" s="1367"/>
      <c r="Q3" s="1367"/>
      <c r="R3" s="1367"/>
      <c r="S3" s="1367"/>
      <c r="T3" s="1368"/>
    </row>
    <row r="4" spans="1:20" ht="13.5" thickBot="1">
      <c r="A4" s="1351"/>
      <c r="B4" s="1352"/>
      <c r="C4" s="1352"/>
      <c r="D4" s="1352"/>
      <c r="E4" s="1353"/>
      <c r="F4" s="1363"/>
      <c r="G4" s="1364"/>
      <c r="H4" s="1364"/>
      <c r="I4" s="1364"/>
      <c r="J4" s="1364"/>
      <c r="K4" s="1364"/>
      <c r="L4" s="1364"/>
      <c r="M4" s="1365"/>
      <c r="N4" s="1369" t="s">
        <v>8</v>
      </c>
      <c r="O4" s="1370"/>
      <c r="P4" s="1370"/>
      <c r="Q4" s="1370"/>
      <c r="R4" s="1370"/>
      <c r="S4" s="1370"/>
      <c r="T4" s="1371"/>
    </row>
    <row r="5" spans="1:20">
      <c r="A5" s="284"/>
      <c r="B5" s="183"/>
      <c r="C5" s="183"/>
      <c r="D5" s="183"/>
      <c r="E5" s="183"/>
      <c r="F5" s="183"/>
      <c r="G5" s="183"/>
      <c r="H5" s="183"/>
      <c r="I5" s="183"/>
      <c r="J5" s="271"/>
      <c r="K5" s="271"/>
      <c r="L5" s="123"/>
      <c r="M5" s="123"/>
      <c r="N5" s="123"/>
      <c r="O5" s="123"/>
      <c r="P5" s="123"/>
      <c r="Q5" s="123"/>
      <c r="R5" s="123"/>
      <c r="S5" s="123"/>
      <c r="T5" s="123"/>
    </row>
    <row r="6" spans="1:20">
      <c r="A6" s="1376" t="s">
        <v>10</v>
      </c>
      <c r="B6" s="1376"/>
      <c r="C6" s="1376"/>
      <c r="D6" s="1376"/>
      <c r="E6" s="1376"/>
      <c r="F6" s="1322" t="s">
        <v>86</v>
      </c>
      <c r="G6" s="1323"/>
      <c r="H6" s="1323"/>
      <c r="I6" s="1323"/>
      <c r="J6" s="1323"/>
      <c r="K6" s="1323"/>
      <c r="L6" s="1323"/>
      <c r="M6" s="1324"/>
      <c r="N6" s="123"/>
      <c r="O6" s="123"/>
      <c r="P6" s="123"/>
      <c r="Q6" s="123"/>
      <c r="R6" s="123"/>
      <c r="S6" s="123"/>
      <c r="T6" s="123"/>
    </row>
    <row r="7" spans="1:20" ht="15">
      <c r="A7" s="1376" t="s">
        <v>25</v>
      </c>
      <c r="B7" s="1376"/>
      <c r="C7" s="1376"/>
      <c r="D7" s="1376"/>
      <c r="E7" s="1376"/>
      <c r="F7" s="1016">
        <v>2025</v>
      </c>
      <c r="G7" s="1017"/>
      <c r="H7" s="1017"/>
      <c r="I7" s="1017"/>
      <c r="J7" s="1017"/>
      <c r="K7" s="1017"/>
      <c r="L7" s="1017"/>
      <c r="M7" s="1018"/>
      <c r="N7" s="123"/>
      <c r="O7" s="123"/>
      <c r="P7" s="123"/>
      <c r="Q7" s="123"/>
      <c r="R7" s="123"/>
      <c r="S7" s="123"/>
      <c r="T7" s="123"/>
    </row>
    <row r="8" spans="1:20" ht="15">
      <c r="A8" s="1376" t="s">
        <v>6</v>
      </c>
      <c r="B8" s="1376"/>
      <c r="C8" s="1376"/>
      <c r="D8" s="1376"/>
      <c r="E8" s="1376"/>
      <c r="F8" s="1016" t="s">
        <v>712</v>
      </c>
      <c r="G8" s="1017"/>
      <c r="H8" s="1017"/>
      <c r="I8" s="1017"/>
      <c r="J8" s="1017"/>
      <c r="K8" s="1017"/>
      <c r="L8" s="1017"/>
      <c r="M8" s="1018"/>
      <c r="N8" s="123"/>
      <c r="O8" s="123"/>
      <c r="P8" s="123"/>
      <c r="Q8" s="123"/>
      <c r="R8" s="123"/>
      <c r="S8" s="123"/>
      <c r="T8" s="123"/>
    </row>
    <row r="9" spans="1:20" ht="15">
      <c r="A9" s="1376" t="s">
        <v>7</v>
      </c>
      <c r="B9" s="1376"/>
      <c r="C9" s="1376"/>
      <c r="D9" s="1376"/>
      <c r="E9" s="1376"/>
      <c r="F9" s="1016" t="s">
        <v>1228</v>
      </c>
      <c r="G9" s="1017"/>
      <c r="H9" s="1017"/>
      <c r="I9" s="1017"/>
      <c r="J9" s="1017"/>
      <c r="K9" s="1017"/>
      <c r="L9" s="1017"/>
      <c r="M9" s="1018"/>
      <c r="N9" s="123"/>
      <c r="O9" s="123"/>
      <c r="P9" s="123"/>
      <c r="Q9" s="123"/>
      <c r="R9" s="123"/>
      <c r="S9" s="123"/>
      <c r="T9" s="123"/>
    </row>
    <row r="10" spans="1:20" ht="13.5" thickBot="1">
      <c r="A10" s="290"/>
      <c r="B10" s="272"/>
      <c r="C10" s="272"/>
      <c r="D10" s="272"/>
      <c r="E10" s="272"/>
      <c r="F10" s="272"/>
      <c r="G10" s="272"/>
      <c r="H10" s="272"/>
      <c r="I10" s="272"/>
      <c r="J10" s="271"/>
      <c r="K10" s="271"/>
      <c r="L10" s="271"/>
      <c r="M10" s="271"/>
      <c r="N10" s="123"/>
      <c r="O10" s="123"/>
      <c r="P10" s="123"/>
      <c r="Q10" s="123"/>
      <c r="R10" s="123"/>
      <c r="S10" s="123"/>
      <c r="T10" s="123"/>
    </row>
    <row r="11" spans="1:20" ht="13.5" thickBot="1">
      <c r="A11" s="1377" t="s">
        <v>9</v>
      </c>
      <c r="B11" s="1378"/>
      <c r="C11" s="1378"/>
      <c r="D11" s="1378"/>
      <c r="E11" s="1378"/>
      <c r="F11" s="1378"/>
      <c r="G11" s="1378"/>
      <c r="H11" s="1378"/>
      <c r="I11" s="1378"/>
      <c r="J11" s="1378"/>
      <c r="K11" s="1378"/>
      <c r="L11" s="1378"/>
      <c r="M11" s="1378"/>
      <c r="N11" s="1378"/>
      <c r="O11" s="1378"/>
      <c r="P11" s="1378"/>
      <c r="Q11" s="1378"/>
      <c r="R11" s="1378"/>
      <c r="S11" s="1378"/>
      <c r="T11" s="1379"/>
    </row>
    <row r="12" spans="1:20" ht="13.5" thickBot="1">
      <c r="A12" s="291"/>
      <c r="B12" s="274"/>
      <c r="C12" s="274"/>
      <c r="D12" s="274"/>
      <c r="E12" s="274"/>
      <c r="F12" s="274"/>
      <c r="G12" s="274"/>
      <c r="H12" s="274"/>
      <c r="I12" s="274"/>
      <c r="J12" s="274"/>
      <c r="K12" s="274"/>
      <c r="L12" s="274"/>
      <c r="M12" s="274"/>
      <c r="N12" s="274"/>
      <c r="O12" s="274"/>
      <c r="P12" s="274"/>
      <c r="Q12" s="274"/>
      <c r="R12" s="274"/>
      <c r="S12" s="274"/>
      <c r="T12" s="275"/>
    </row>
    <row r="13" spans="1:20" ht="13.5" thickBot="1">
      <c r="A13" s="1380" t="s">
        <v>16</v>
      </c>
      <c r="B13" s="1381"/>
      <c r="C13" s="1381"/>
      <c r="D13" s="1381"/>
      <c r="E13" s="1381"/>
      <c r="F13" s="1381"/>
      <c r="G13" s="1381"/>
      <c r="H13" s="1381"/>
      <c r="I13" s="1381"/>
      <c r="J13" s="1381"/>
      <c r="K13" s="1381"/>
      <c r="L13" s="1382"/>
      <c r="M13" s="1383" t="s">
        <v>1</v>
      </c>
      <c r="N13" s="1383"/>
      <c r="O13" s="1383"/>
      <c r="P13" s="1383"/>
      <c r="Q13" s="1383"/>
      <c r="R13" s="1383"/>
      <c r="S13" s="1383"/>
      <c r="T13" s="1384"/>
    </row>
    <row r="14" spans="1:20" ht="13.5" thickBot="1">
      <c r="A14" s="1385" t="s">
        <v>27</v>
      </c>
      <c r="B14" s="1372" t="s">
        <v>252</v>
      </c>
      <c r="C14" s="1374" t="s">
        <v>253</v>
      </c>
      <c r="D14" s="1386" t="s">
        <v>26</v>
      </c>
      <c r="E14" s="1388" t="s">
        <v>19</v>
      </c>
      <c r="F14" s="1329" t="s">
        <v>11</v>
      </c>
      <c r="G14" s="1330"/>
      <c r="H14" s="1330"/>
      <c r="I14" s="1331"/>
      <c r="J14" s="1332" t="s">
        <v>20</v>
      </c>
      <c r="K14" s="1332" t="s">
        <v>21</v>
      </c>
      <c r="L14" s="1332" t="s">
        <v>2</v>
      </c>
      <c r="M14" s="1336" t="s">
        <v>22</v>
      </c>
      <c r="N14" s="1338" t="s">
        <v>3</v>
      </c>
      <c r="O14" s="1339"/>
      <c r="P14" s="1340"/>
      <c r="Q14" s="1341" t="s">
        <v>157</v>
      </c>
      <c r="R14" s="1343" t="s">
        <v>5</v>
      </c>
      <c r="S14" s="277" t="s">
        <v>29</v>
      </c>
      <c r="T14" s="1334" t="s">
        <v>0</v>
      </c>
    </row>
    <row r="15" spans="1:20" ht="48" customHeight="1" thickBot="1">
      <c r="A15" s="1385"/>
      <c r="B15" s="1373"/>
      <c r="C15" s="1375"/>
      <c r="D15" s="1387"/>
      <c r="E15" s="1389"/>
      <c r="F15" s="279" t="s">
        <v>12</v>
      </c>
      <c r="G15" s="279" t="s">
        <v>13</v>
      </c>
      <c r="H15" s="279" t="s">
        <v>14</v>
      </c>
      <c r="I15" s="279" t="s">
        <v>15</v>
      </c>
      <c r="J15" s="1333"/>
      <c r="K15" s="1333"/>
      <c r="L15" s="1333"/>
      <c r="M15" s="1337"/>
      <c r="N15" s="292" t="s">
        <v>30</v>
      </c>
      <c r="O15" s="280" t="s">
        <v>28</v>
      </c>
      <c r="P15" s="281" t="s">
        <v>31</v>
      </c>
      <c r="Q15" s="1342"/>
      <c r="R15" s="1344"/>
      <c r="S15" s="282"/>
      <c r="T15" s="1335"/>
    </row>
    <row r="16" spans="1:20" ht="13.5" thickBot="1">
      <c r="A16" s="293"/>
      <c r="B16" s="183"/>
      <c r="C16" s="183"/>
      <c r="D16" s="183"/>
      <c r="E16" s="183"/>
      <c r="F16" s="183"/>
      <c r="G16" s="183"/>
      <c r="H16" s="183"/>
      <c r="I16" s="183"/>
      <c r="J16" s="183"/>
      <c r="K16" s="183"/>
      <c r="L16" s="283"/>
      <c r="M16" s="183"/>
      <c r="Q16" s="183"/>
      <c r="R16" s="183"/>
      <c r="S16" s="183"/>
      <c r="T16" s="183"/>
    </row>
    <row r="17" spans="1:20" ht="156.75">
      <c r="A17" s="1310">
        <v>1</v>
      </c>
      <c r="B17" s="1088" t="s">
        <v>257</v>
      </c>
      <c r="C17" s="1088" t="s">
        <v>314</v>
      </c>
      <c r="D17" s="436" t="s">
        <v>781</v>
      </c>
      <c r="E17" s="309" t="s">
        <v>782</v>
      </c>
      <c r="F17" s="331">
        <v>3</v>
      </c>
      <c r="G17" s="331">
        <v>3</v>
      </c>
      <c r="H17" s="849">
        <v>3</v>
      </c>
      <c r="I17" s="331"/>
      <c r="J17" s="592" t="s">
        <v>416</v>
      </c>
      <c r="K17" s="736">
        <v>0</v>
      </c>
      <c r="L17" s="736">
        <v>0</v>
      </c>
      <c r="M17" s="334">
        <v>3</v>
      </c>
      <c r="N17" s="337">
        <f>IF(M17&lt;1,M17-AVERAGE(F17:I17),M17-(SUM(F17:I17)))</f>
        <v>-6</v>
      </c>
      <c r="O17" s="338">
        <f>AVERAGE(F17:I17)/M17</f>
        <v>1</v>
      </c>
      <c r="P17" s="437" t="str">
        <f>IF(O17&lt;=V$18,"T",IF(O17&lt;$Y$18,"R",IF(O17&gt;=$Y$18,"P")))</f>
        <v>P</v>
      </c>
      <c r="Q17" s="526">
        <v>0.25</v>
      </c>
      <c r="R17" s="627" t="s">
        <v>666</v>
      </c>
      <c r="S17" s="628" t="s">
        <v>87</v>
      </c>
      <c r="T17" s="2131" t="s">
        <v>673</v>
      </c>
    </row>
    <row r="18" spans="1:20" ht="112.5" customHeight="1">
      <c r="A18" s="1311"/>
      <c r="B18" s="1089"/>
      <c r="C18" s="1089"/>
      <c r="D18" s="432" t="s">
        <v>783</v>
      </c>
      <c r="E18" s="311" t="s">
        <v>784</v>
      </c>
      <c r="F18" s="332">
        <v>3</v>
      </c>
      <c r="G18" s="332">
        <v>3</v>
      </c>
      <c r="H18" s="850">
        <v>3</v>
      </c>
      <c r="I18" s="332"/>
      <c r="J18" s="381" t="s">
        <v>417</v>
      </c>
      <c r="K18" s="737">
        <v>0</v>
      </c>
      <c r="L18" s="737">
        <v>0</v>
      </c>
      <c r="M18" s="335">
        <v>3</v>
      </c>
      <c r="N18" s="313">
        <v>0</v>
      </c>
      <c r="O18" s="314">
        <f>AVERAGE(F18:I18)/M18</f>
        <v>1</v>
      </c>
      <c r="P18" s="438" t="str">
        <f>IF(O18&lt;=V$18,"T",IF(O18&lt;$Y$18,"R",IF(O18&gt;=$Y$18,"P")))</f>
        <v>P</v>
      </c>
      <c r="Q18" s="590">
        <v>0.25</v>
      </c>
      <c r="R18" s="586" t="s">
        <v>88</v>
      </c>
      <c r="S18" s="629" t="s">
        <v>89</v>
      </c>
      <c r="T18" s="2132" t="s">
        <v>674</v>
      </c>
    </row>
    <row r="19" spans="1:20" ht="114">
      <c r="A19" s="1311"/>
      <c r="B19" s="1089"/>
      <c r="C19" s="1089"/>
      <c r="D19" s="432" t="s">
        <v>785</v>
      </c>
      <c r="E19" s="311" t="s">
        <v>786</v>
      </c>
      <c r="F19" s="332">
        <v>12</v>
      </c>
      <c r="G19" s="332">
        <v>12</v>
      </c>
      <c r="H19" s="546">
        <v>12</v>
      </c>
      <c r="I19" s="332"/>
      <c r="J19" s="381" t="s">
        <v>787</v>
      </c>
      <c r="K19" s="735">
        <v>5400000</v>
      </c>
      <c r="L19" s="738">
        <v>1113125.06</v>
      </c>
      <c r="M19" s="335">
        <v>12</v>
      </c>
      <c r="N19" s="313">
        <f t="shared" ref="N19" si="0">IF(M19&lt;1,M19-AVERAGE(F19:I19),M19-(SUM(F19:I19)))</f>
        <v>-24</v>
      </c>
      <c r="O19" s="314">
        <f>AVERAGE(F19:I19)/M19</f>
        <v>1</v>
      </c>
      <c r="P19" s="438" t="str">
        <f>IF(O19&lt;=V$18,"T",IF(O19&lt;$Y$18,"R",IF(O19&gt;=$Y$18,"P")))</f>
        <v>P</v>
      </c>
      <c r="Q19" s="590">
        <v>0.25</v>
      </c>
      <c r="R19" s="586" t="s">
        <v>90</v>
      </c>
      <c r="S19" s="629" t="s">
        <v>657</v>
      </c>
      <c r="T19" s="2132" t="s">
        <v>675</v>
      </c>
    </row>
    <row r="20" spans="1:20" ht="71.25">
      <c r="A20" s="1311"/>
      <c r="B20" s="1089"/>
      <c r="C20" s="1089"/>
      <c r="D20" s="433" t="s">
        <v>788</v>
      </c>
      <c r="E20" s="311" t="s">
        <v>789</v>
      </c>
      <c r="F20" s="312">
        <v>3</v>
      </c>
      <c r="G20" s="312">
        <v>3</v>
      </c>
      <c r="H20" s="823">
        <v>3</v>
      </c>
      <c r="I20" s="312"/>
      <c r="J20" s="311" t="s">
        <v>418</v>
      </c>
      <c r="K20" s="735">
        <v>0</v>
      </c>
      <c r="L20" s="735">
        <v>0</v>
      </c>
      <c r="M20" s="630">
        <v>3</v>
      </c>
      <c r="N20" s="630">
        <f>IF(M20&lt;1,M20-AVERAGE(F20:I20),M20-(SUM(F20:I20)))</f>
        <v>-6</v>
      </c>
      <c r="O20" s="314">
        <f>AVERAGE(F20:I20)/M20</f>
        <v>1</v>
      </c>
      <c r="P20" s="438" t="str">
        <f>IF(O20&lt;=V$18,"T",IF(O20&lt;$Y$18,"R",IF(O20&gt;=$Y$18,"P")))</f>
        <v>P</v>
      </c>
      <c r="Q20" s="447">
        <v>0.25</v>
      </c>
      <c r="R20" s="586" t="s">
        <v>667</v>
      </c>
      <c r="S20" s="629" t="s">
        <v>658</v>
      </c>
      <c r="T20" s="2132" t="s">
        <v>676</v>
      </c>
    </row>
    <row r="21" spans="1:20" ht="99.75">
      <c r="A21" s="1311"/>
      <c r="B21" s="1089"/>
      <c r="C21" s="1089"/>
      <c r="D21" s="432" t="s">
        <v>790</v>
      </c>
      <c r="E21" s="311" t="s">
        <v>791</v>
      </c>
      <c r="F21" s="332">
        <v>12</v>
      </c>
      <c r="G21" s="312">
        <v>12</v>
      </c>
      <c r="H21" s="546">
        <v>12</v>
      </c>
      <c r="I21" s="332"/>
      <c r="J21" s="381" t="s">
        <v>419</v>
      </c>
      <c r="K21" s="735">
        <v>0</v>
      </c>
      <c r="L21" s="712">
        <v>0</v>
      </c>
      <c r="M21" s="335">
        <v>12</v>
      </c>
      <c r="N21" s="313">
        <f t="shared" ref="N21:N32" si="1">IF(M21&lt;1,M21-AVERAGE(F21:I21),M21-(SUM(F21:I21)))</f>
        <v>-24</v>
      </c>
      <c r="O21" s="314">
        <f>AVERAGE(F21:I21)/M21</f>
        <v>1</v>
      </c>
      <c r="P21" s="438" t="str">
        <f>IF(O21&lt;=V$18,"T",IF(O21&lt;$Y$18,"R",IF(O21&gt;=$Y$18,"P")))</f>
        <v>P</v>
      </c>
      <c r="Q21" s="447">
        <v>0.25</v>
      </c>
      <c r="R21" s="586" t="s">
        <v>92</v>
      </c>
      <c r="S21" s="629" t="s">
        <v>659</v>
      </c>
      <c r="T21" s="2132" t="s">
        <v>677</v>
      </c>
    </row>
    <row r="22" spans="1:20" ht="28.5">
      <c r="A22" s="1311"/>
      <c r="B22" s="1089"/>
      <c r="C22" s="1089"/>
      <c r="D22" s="999" t="s">
        <v>792</v>
      </c>
      <c r="E22" s="311" t="s">
        <v>793</v>
      </c>
      <c r="F22" s="1305">
        <v>3</v>
      </c>
      <c r="G22" s="1305">
        <v>3</v>
      </c>
      <c r="H22" s="1307">
        <v>3</v>
      </c>
      <c r="I22" s="1305"/>
      <c r="J22" s="1080" t="s">
        <v>794</v>
      </c>
      <c r="K22" s="1308">
        <v>0</v>
      </c>
      <c r="L22" s="1309">
        <v>0</v>
      </c>
      <c r="M22" s="1301">
        <v>3</v>
      </c>
      <c r="N22" s="1302">
        <f t="shared" si="1"/>
        <v>-6</v>
      </c>
      <c r="O22" s="1209">
        <f>AVERAGE(F22:I23)/M22</f>
        <v>1</v>
      </c>
      <c r="P22" s="1077" t="str">
        <f t="shared" ref="P22:P30" si="2">IF(O22&lt;=V$18,"T",IF(O22&lt;$Y$18,"R",IF(O22&gt;=$Y$18,"P")))</f>
        <v>P</v>
      </c>
      <c r="Q22" s="1076">
        <v>0.25</v>
      </c>
      <c r="R22" s="998" t="s">
        <v>94</v>
      </c>
      <c r="S22" s="1299" t="s">
        <v>660</v>
      </c>
      <c r="T22" s="2133" t="s">
        <v>678</v>
      </c>
    </row>
    <row r="23" spans="1:20" ht="28.5">
      <c r="A23" s="1311"/>
      <c r="B23" s="1089"/>
      <c r="C23" s="1089"/>
      <c r="D23" s="999"/>
      <c r="E23" s="311" t="s">
        <v>795</v>
      </c>
      <c r="F23" s="1305"/>
      <c r="G23" s="1305"/>
      <c r="H23" s="1307"/>
      <c r="I23" s="1305"/>
      <c r="J23" s="1080"/>
      <c r="K23" s="1308"/>
      <c r="L23" s="1309"/>
      <c r="M23" s="1301"/>
      <c r="N23" s="1302"/>
      <c r="O23" s="1209"/>
      <c r="P23" s="1077"/>
      <c r="Q23" s="1300"/>
      <c r="R23" s="998"/>
      <c r="S23" s="1299"/>
      <c r="T23" s="2133"/>
    </row>
    <row r="24" spans="1:20" ht="12.75" customHeight="1">
      <c r="A24" s="1311"/>
      <c r="B24" s="1089"/>
      <c r="C24" s="1089"/>
      <c r="D24" s="999" t="s">
        <v>796</v>
      </c>
      <c r="E24" s="1089" t="s">
        <v>797</v>
      </c>
      <c r="F24" s="1305">
        <v>1</v>
      </c>
      <c r="G24" s="1305">
        <v>1</v>
      </c>
      <c r="H24" s="1307">
        <v>1</v>
      </c>
      <c r="I24" s="1305"/>
      <c r="J24" s="1080" t="s">
        <v>798</v>
      </c>
      <c r="K24" s="1309">
        <v>1462300</v>
      </c>
      <c r="L24" s="1309">
        <v>660800.57999999996</v>
      </c>
      <c r="M24" s="1301">
        <v>1</v>
      </c>
      <c r="N24" s="1302">
        <f t="shared" ref="N24" si="3">IF(M24&lt;1,M24-AVERAGE(F24:I24),M24-(SUM(F24:I24)))</f>
        <v>-2</v>
      </c>
      <c r="O24" s="1209">
        <f>AVERAGE(F24:I25)/M24</f>
        <v>1</v>
      </c>
      <c r="P24" s="1077" t="str">
        <f t="shared" si="2"/>
        <v>P</v>
      </c>
      <c r="Q24" s="1076">
        <v>0.25</v>
      </c>
      <c r="R24" s="998" t="s">
        <v>668</v>
      </c>
      <c r="S24" s="1299" t="s">
        <v>661</v>
      </c>
      <c r="T24" s="2133" t="s">
        <v>679</v>
      </c>
    </row>
    <row r="25" spans="1:20" ht="48" customHeight="1">
      <c r="A25" s="1311"/>
      <c r="B25" s="1089"/>
      <c r="C25" s="1089"/>
      <c r="D25" s="999"/>
      <c r="E25" s="1089"/>
      <c r="F25" s="1305"/>
      <c r="G25" s="1305"/>
      <c r="H25" s="1307"/>
      <c r="I25" s="1305"/>
      <c r="J25" s="1080"/>
      <c r="K25" s="1309"/>
      <c r="L25" s="1309"/>
      <c r="M25" s="1301"/>
      <c r="N25" s="1302"/>
      <c r="O25" s="1209"/>
      <c r="P25" s="1077"/>
      <c r="Q25" s="1300"/>
      <c r="R25" s="998"/>
      <c r="S25" s="1299"/>
      <c r="T25" s="2133"/>
    </row>
    <row r="26" spans="1:20" ht="30" customHeight="1">
      <c r="A26" s="1311"/>
      <c r="B26" s="1089"/>
      <c r="C26" s="1089"/>
      <c r="D26" s="999" t="s">
        <v>799</v>
      </c>
      <c r="E26" s="1089" t="s">
        <v>800</v>
      </c>
      <c r="F26" s="1305">
        <v>1</v>
      </c>
      <c r="G26" s="1305">
        <v>1</v>
      </c>
      <c r="H26" s="1307">
        <v>1</v>
      </c>
      <c r="I26" s="1305"/>
      <c r="J26" s="1080" t="s">
        <v>801</v>
      </c>
      <c r="K26" s="1308">
        <v>1700000</v>
      </c>
      <c r="L26" s="1309">
        <v>1625537.37</v>
      </c>
      <c r="M26" s="1301">
        <v>1</v>
      </c>
      <c r="N26" s="1302">
        <f t="shared" ref="N26" si="4">IF(M26&lt;1,M26-AVERAGE(F26:I26),M26-(SUM(F26:I26)))</f>
        <v>-2</v>
      </c>
      <c r="O26" s="1209">
        <f t="shared" ref="O26:O33" si="5">AVERAGE(F26:I27)/M26</f>
        <v>1</v>
      </c>
      <c r="P26" s="1077" t="str">
        <f t="shared" si="2"/>
        <v>P</v>
      </c>
      <c r="Q26" s="1076">
        <v>0.25</v>
      </c>
      <c r="R26" s="998" t="s">
        <v>669</v>
      </c>
      <c r="S26" s="1299" t="s">
        <v>662</v>
      </c>
      <c r="T26" s="2133" t="s">
        <v>680</v>
      </c>
    </row>
    <row r="27" spans="1:20" ht="26.25" customHeight="1">
      <c r="A27" s="1295">
        <v>2</v>
      </c>
      <c r="B27" s="1089" t="s">
        <v>259</v>
      </c>
      <c r="C27" s="1089" t="s">
        <v>319</v>
      </c>
      <c r="D27" s="999"/>
      <c r="E27" s="1089"/>
      <c r="F27" s="1305"/>
      <c r="G27" s="1305"/>
      <c r="H27" s="1307"/>
      <c r="I27" s="1305"/>
      <c r="J27" s="1080"/>
      <c r="K27" s="1308"/>
      <c r="L27" s="1309"/>
      <c r="M27" s="1301"/>
      <c r="N27" s="1302"/>
      <c r="O27" s="1209"/>
      <c r="P27" s="1077"/>
      <c r="Q27" s="1300"/>
      <c r="R27" s="998"/>
      <c r="S27" s="1299"/>
      <c r="T27" s="2133"/>
    </row>
    <row r="28" spans="1:20" ht="17.25" customHeight="1">
      <c r="A28" s="1295"/>
      <c r="B28" s="1089"/>
      <c r="C28" s="1089"/>
      <c r="D28" s="999" t="s">
        <v>802</v>
      </c>
      <c r="E28" s="1089" t="s">
        <v>803</v>
      </c>
      <c r="F28" s="1305">
        <v>3</v>
      </c>
      <c r="G28" s="1305">
        <v>3</v>
      </c>
      <c r="H28" s="1307">
        <v>3</v>
      </c>
      <c r="I28" s="1305"/>
      <c r="J28" s="1080" t="s">
        <v>804</v>
      </c>
      <c r="K28" s="1309">
        <v>5249400.51</v>
      </c>
      <c r="L28" s="1309">
        <v>2915763.4</v>
      </c>
      <c r="M28" s="1301">
        <v>3</v>
      </c>
      <c r="N28" s="1302">
        <f t="shared" ref="N28" si="6">IF(M28&lt;1,M28-AVERAGE(F28:I28),M28-(SUM(F28:I28)))</f>
        <v>-6</v>
      </c>
      <c r="O28" s="1209">
        <f t="shared" ref="O28:O33" si="7">AVERAGE(F28:I29)/M28</f>
        <v>1</v>
      </c>
      <c r="P28" s="1077" t="str">
        <f t="shared" si="2"/>
        <v>P</v>
      </c>
      <c r="Q28" s="1076">
        <v>0.25</v>
      </c>
      <c r="R28" s="998" t="s">
        <v>670</v>
      </c>
      <c r="S28" s="1299" t="s">
        <v>663</v>
      </c>
      <c r="T28" s="2133" t="s">
        <v>681</v>
      </c>
    </row>
    <row r="29" spans="1:20" ht="35.25" customHeight="1">
      <c r="A29" s="1295"/>
      <c r="B29" s="1089"/>
      <c r="C29" s="1089"/>
      <c r="D29" s="999"/>
      <c r="E29" s="1089"/>
      <c r="F29" s="1305"/>
      <c r="G29" s="1305"/>
      <c r="H29" s="1307"/>
      <c r="I29" s="1305"/>
      <c r="J29" s="1080"/>
      <c r="K29" s="1309"/>
      <c r="L29" s="1309"/>
      <c r="M29" s="1301"/>
      <c r="N29" s="1302"/>
      <c r="O29" s="1209"/>
      <c r="P29" s="1077"/>
      <c r="Q29" s="1300"/>
      <c r="R29" s="998"/>
      <c r="S29" s="1299"/>
      <c r="T29" s="2133"/>
    </row>
    <row r="30" spans="1:20" ht="12.75" customHeight="1">
      <c r="A30" s="1295"/>
      <c r="B30" s="1089"/>
      <c r="C30" s="1089"/>
      <c r="D30" s="999" t="s">
        <v>805</v>
      </c>
      <c r="E30" s="1089" t="s">
        <v>806</v>
      </c>
      <c r="F30" s="1305">
        <v>3</v>
      </c>
      <c r="G30" s="1305">
        <v>3</v>
      </c>
      <c r="H30" s="1307">
        <v>3</v>
      </c>
      <c r="I30" s="1305"/>
      <c r="J30" s="1080" t="s">
        <v>807</v>
      </c>
      <c r="K30" s="1308">
        <v>12000000</v>
      </c>
      <c r="L30" s="1309">
        <v>3000000</v>
      </c>
      <c r="M30" s="1301">
        <v>3</v>
      </c>
      <c r="N30" s="1302">
        <f t="shared" ref="N30" si="8">IF(M30&lt;1,M30-AVERAGE(F30:I30),M30-(SUM(F30:I30)))</f>
        <v>-6</v>
      </c>
      <c r="O30" s="1209">
        <f t="shared" ref="O30:O33" si="9">AVERAGE(F30:I31)/M30</f>
        <v>1</v>
      </c>
      <c r="P30" s="1077" t="str">
        <f t="shared" si="2"/>
        <v>P</v>
      </c>
      <c r="Q30" s="1076">
        <v>0.25</v>
      </c>
      <c r="R30" s="998" t="s">
        <v>671</v>
      </c>
      <c r="S30" s="1299" t="s">
        <v>664</v>
      </c>
      <c r="T30" s="2133" t="s">
        <v>682</v>
      </c>
    </row>
    <row r="31" spans="1:20" ht="30" customHeight="1">
      <c r="A31" s="1295"/>
      <c r="B31" s="1089"/>
      <c r="C31" s="1089"/>
      <c r="D31" s="999"/>
      <c r="E31" s="1089"/>
      <c r="F31" s="1305"/>
      <c r="G31" s="1305"/>
      <c r="H31" s="1307"/>
      <c r="I31" s="1305"/>
      <c r="J31" s="1080"/>
      <c r="K31" s="1308"/>
      <c r="L31" s="1309"/>
      <c r="M31" s="1301"/>
      <c r="N31" s="1302"/>
      <c r="O31" s="1209"/>
      <c r="P31" s="1077"/>
      <c r="Q31" s="1300"/>
      <c r="R31" s="998"/>
      <c r="S31" s="1299"/>
      <c r="T31" s="2133"/>
    </row>
    <row r="32" spans="1:20" ht="12.75" customHeight="1">
      <c r="A32" s="1295"/>
      <c r="B32" s="1089"/>
      <c r="C32" s="1089"/>
      <c r="D32" s="999" t="s">
        <v>808</v>
      </c>
      <c r="E32" s="1303" t="s">
        <v>809</v>
      </c>
      <c r="F32" s="1305">
        <v>1</v>
      </c>
      <c r="G32" s="1305">
        <v>1</v>
      </c>
      <c r="H32" s="1307">
        <v>1</v>
      </c>
      <c r="I32" s="1305"/>
      <c r="J32" s="1080" t="s">
        <v>810</v>
      </c>
      <c r="K32" s="1308">
        <v>0</v>
      </c>
      <c r="L32" s="1309">
        <v>0</v>
      </c>
      <c r="M32" s="1301">
        <v>1</v>
      </c>
      <c r="N32" s="1302">
        <f t="shared" si="1"/>
        <v>-2</v>
      </c>
      <c r="O32" s="1209">
        <f t="shared" ref="O32:O33" si="10">AVERAGE(F32:I33)/M32</f>
        <v>1</v>
      </c>
      <c r="P32" s="1077" t="s">
        <v>336</v>
      </c>
      <c r="Q32" s="1076">
        <v>0</v>
      </c>
      <c r="R32" s="998" t="s">
        <v>672</v>
      </c>
      <c r="S32" s="1299" t="s">
        <v>665</v>
      </c>
      <c r="T32" s="2133" t="s">
        <v>683</v>
      </c>
    </row>
    <row r="33" spans="1:20" ht="48" customHeight="1" thickBot="1">
      <c r="A33" s="1296"/>
      <c r="B33" s="1110"/>
      <c r="C33" s="1110"/>
      <c r="D33" s="1000"/>
      <c r="E33" s="1304"/>
      <c r="F33" s="1306"/>
      <c r="G33" s="1306"/>
      <c r="H33" s="2135"/>
      <c r="I33" s="1306"/>
      <c r="J33" s="1081"/>
      <c r="K33" s="2136"/>
      <c r="L33" s="2137"/>
      <c r="M33" s="1325"/>
      <c r="N33" s="1326"/>
      <c r="O33" s="1217"/>
      <c r="P33" s="1102"/>
      <c r="Q33" s="1312"/>
      <c r="R33" s="1327"/>
      <c r="S33" s="1328"/>
      <c r="T33" s="2134"/>
    </row>
    <row r="34" spans="1:20">
      <c r="A34" s="1319"/>
      <c r="B34" s="1320"/>
      <c r="C34" s="1320"/>
      <c r="D34" s="1320"/>
      <c r="E34" s="1320"/>
      <c r="F34" s="1320"/>
      <c r="G34" s="1320"/>
      <c r="H34" s="1320"/>
      <c r="I34" s="1320"/>
      <c r="J34" s="1320"/>
      <c r="K34" s="1320"/>
      <c r="L34" s="1320"/>
      <c r="M34" s="1320"/>
      <c r="N34" s="1320"/>
      <c r="O34" s="1320"/>
      <c r="P34" s="1320"/>
      <c r="Q34" s="1320"/>
      <c r="R34" s="1320"/>
      <c r="S34" s="1320"/>
      <c r="T34" s="1321"/>
    </row>
    <row r="35" spans="1:20">
      <c r="A35" s="1322" t="s">
        <v>24</v>
      </c>
      <c r="B35" s="1323"/>
      <c r="C35" s="1323"/>
      <c r="D35" s="1323"/>
      <c r="E35" s="1323"/>
      <c r="F35" s="1323"/>
      <c r="G35" s="1323"/>
      <c r="H35" s="1323"/>
      <c r="I35" s="1323"/>
      <c r="J35" s="1323"/>
      <c r="K35" s="1323"/>
      <c r="L35" s="1323"/>
      <c r="M35" s="1323"/>
      <c r="N35" s="1323"/>
      <c r="O35" s="1323"/>
      <c r="P35" s="1323"/>
      <c r="Q35" s="1323"/>
      <c r="R35" s="1323"/>
      <c r="S35" s="1323"/>
      <c r="T35" s="1324"/>
    </row>
    <row r="36" spans="1:20">
      <c r="A36" s="1313"/>
      <c r="B36" s="1314"/>
      <c r="C36" s="1314"/>
      <c r="D36" s="1314"/>
      <c r="E36" s="1314"/>
      <c r="F36" s="1314"/>
      <c r="G36" s="1314"/>
      <c r="H36" s="1314"/>
      <c r="I36" s="1314"/>
      <c r="J36" s="1314"/>
      <c r="K36" s="1314"/>
      <c r="L36" s="1314"/>
      <c r="M36" s="1314"/>
      <c r="N36" s="1314"/>
      <c r="O36" s="1314"/>
      <c r="P36" s="1314"/>
      <c r="Q36" s="1314"/>
      <c r="R36" s="1314"/>
      <c r="S36" s="1314"/>
      <c r="T36" s="1315"/>
    </row>
    <row r="37" spans="1:20">
      <c r="A37" s="1313"/>
      <c r="B37" s="1314"/>
      <c r="C37" s="1314"/>
      <c r="D37" s="1314"/>
      <c r="E37" s="1314"/>
      <c r="F37" s="1314"/>
      <c r="G37" s="1314"/>
      <c r="H37" s="1314"/>
      <c r="I37" s="1314"/>
      <c r="J37" s="1314"/>
      <c r="K37" s="1314"/>
      <c r="L37" s="1314"/>
      <c r="M37" s="1314"/>
      <c r="N37" s="1314"/>
      <c r="O37" s="1314"/>
      <c r="P37" s="1314"/>
      <c r="Q37" s="1314"/>
      <c r="R37" s="1314"/>
      <c r="S37" s="1314"/>
      <c r="T37" s="1315"/>
    </row>
    <row r="38" spans="1:20">
      <c r="A38" s="1313"/>
      <c r="B38" s="1314"/>
      <c r="C38" s="1314"/>
      <c r="D38" s="1314"/>
      <c r="E38" s="1314"/>
      <c r="F38" s="1314"/>
      <c r="G38" s="1314"/>
      <c r="H38" s="1314"/>
      <c r="I38" s="1314"/>
      <c r="J38" s="1314"/>
      <c r="K38" s="1314"/>
      <c r="L38" s="1314"/>
      <c r="M38" s="1314"/>
      <c r="N38" s="1314"/>
      <c r="O38" s="1314"/>
      <c r="P38" s="1314"/>
      <c r="Q38" s="1314"/>
      <c r="R38" s="1314"/>
      <c r="S38" s="1314"/>
      <c r="T38" s="1315"/>
    </row>
    <row r="39" spans="1:20">
      <c r="A39" s="1313"/>
      <c r="B39" s="1314"/>
      <c r="C39" s="1314"/>
      <c r="D39" s="1314"/>
      <c r="E39" s="1314"/>
      <c r="F39" s="1314"/>
      <c r="G39" s="1314"/>
      <c r="H39" s="1314"/>
      <c r="I39" s="1314"/>
      <c r="J39" s="1314"/>
      <c r="K39" s="1314"/>
      <c r="L39" s="1314"/>
      <c r="M39" s="1314"/>
      <c r="N39" s="1314"/>
      <c r="O39" s="1314"/>
      <c r="P39" s="1314"/>
      <c r="Q39" s="1314"/>
      <c r="R39" s="1314"/>
      <c r="S39" s="1314"/>
      <c r="T39" s="1315"/>
    </row>
    <row r="40" spans="1:20">
      <c r="A40" s="1313"/>
      <c r="B40" s="1314"/>
      <c r="C40" s="1314"/>
      <c r="D40" s="1314"/>
      <c r="E40" s="1314"/>
      <c r="F40" s="1314"/>
      <c r="G40" s="1314"/>
      <c r="H40" s="1314"/>
      <c r="I40" s="1314"/>
      <c r="J40" s="1314"/>
      <c r="K40" s="1314"/>
      <c r="L40" s="1314"/>
      <c r="M40" s="1314"/>
      <c r="N40" s="1314"/>
      <c r="O40" s="1314"/>
      <c r="P40" s="1314"/>
      <c r="Q40" s="1314"/>
      <c r="R40" s="1314"/>
      <c r="S40" s="1314"/>
      <c r="T40" s="1315"/>
    </row>
    <row r="41" spans="1:20">
      <c r="A41" s="1316"/>
      <c r="B41" s="1317"/>
      <c r="C41" s="1317"/>
      <c r="D41" s="1317"/>
      <c r="E41" s="1317"/>
      <c r="F41" s="1317"/>
      <c r="G41" s="1317"/>
      <c r="H41" s="1317"/>
      <c r="I41" s="1317"/>
      <c r="J41" s="1317"/>
      <c r="K41" s="1317"/>
      <c r="L41" s="1317"/>
      <c r="M41" s="1317"/>
      <c r="N41" s="1317"/>
      <c r="O41" s="1317"/>
      <c r="P41" s="1317"/>
      <c r="Q41" s="1317"/>
      <c r="R41" s="1317"/>
      <c r="S41" s="1317"/>
      <c r="T41" s="1318"/>
    </row>
    <row r="42" spans="1:20">
      <c r="A42" s="270"/>
    </row>
    <row r="43" spans="1:20">
      <c r="A43" s="270"/>
    </row>
    <row r="44" spans="1:20">
      <c r="A44" s="270"/>
    </row>
    <row r="45" spans="1:20">
      <c r="A45" s="270"/>
    </row>
    <row r="46" spans="1:20">
      <c r="A46" s="270"/>
    </row>
    <row r="47" spans="1:20">
      <c r="A47" s="270"/>
    </row>
    <row r="48" spans="1:20">
      <c r="A48" s="270"/>
    </row>
    <row r="49" s="270" customFormat="1"/>
    <row r="50" s="270" customFormat="1"/>
    <row r="51" s="270" customFormat="1"/>
    <row r="52" s="270" customFormat="1"/>
    <row r="53" s="270" customFormat="1"/>
    <row r="54" s="270" customFormat="1"/>
    <row r="55" s="270" customFormat="1"/>
    <row r="56" s="270" customFormat="1"/>
    <row r="57" s="270" customFormat="1"/>
    <row r="58" s="270" customFormat="1"/>
    <row r="59" s="270" customFormat="1"/>
    <row r="60" s="270" customFormat="1"/>
    <row r="61" s="270" customFormat="1"/>
    <row r="62" s="270" customFormat="1"/>
    <row r="63" s="270" customFormat="1"/>
    <row r="64" s="270" customFormat="1"/>
    <row r="65" s="270" customFormat="1"/>
    <row r="66" s="270" customFormat="1"/>
    <row r="67" s="270" customFormat="1"/>
    <row r="68" s="270" customFormat="1"/>
    <row r="69" s="270" customFormat="1"/>
    <row r="70" s="270" customFormat="1"/>
    <row r="71" s="270" customFormat="1"/>
    <row r="72" s="270" customFormat="1"/>
    <row r="73" s="270" customFormat="1"/>
    <row r="74" s="270" customFormat="1"/>
    <row r="75" s="270" customFormat="1"/>
    <row r="76" s="270" customFormat="1"/>
    <row r="77" s="270" customFormat="1"/>
    <row r="78" s="270" customFormat="1"/>
    <row r="79" s="270" customFormat="1"/>
    <row r="80" s="270" customFormat="1"/>
    <row r="81" s="270" customFormat="1"/>
    <row r="82" s="270" customFormat="1"/>
    <row r="83" s="270" customFormat="1"/>
    <row r="84" s="270" customFormat="1"/>
    <row r="85" s="270" customFormat="1"/>
    <row r="86" s="270" customFormat="1"/>
    <row r="87" s="270" customFormat="1"/>
    <row r="88" s="270" customFormat="1"/>
    <row r="89" s="270" customFormat="1"/>
    <row r="90" s="270" customFormat="1"/>
    <row r="91" s="270" customFormat="1"/>
    <row r="92" s="270" customFormat="1"/>
    <row r="93" s="270" customFormat="1"/>
    <row r="94" s="270" customFormat="1"/>
    <row r="95" s="270" customFormat="1"/>
    <row r="96" s="270" customFormat="1"/>
    <row r="97" s="270" customFormat="1"/>
    <row r="98" s="270" customFormat="1"/>
    <row r="99" s="270" customFormat="1"/>
    <row r="100" s="270" customFormat="1"/>
    <row r="101" s="270" customFormat="1"/>
    <row r="102" s="270" customFormat="1"/>
    <row r="103" s="270" customFormat="1"/>
    <row r="104" s="270" customFormat="1"/>
    <row r="105" s="270" customFormat="1"/>
    <row r="106" s="270" customFormat="1"/>
    <row r="107" s="270" customFormat="1"/>
    <row r="108" s="270" customFormat="1"/>
    <row r="109" s="270" customFormat="1"/>
    <row r="110" s="270" customFormat="1"/>
    <row r="111" s="270" customFormat="1"/>
    <row r="112" s="270" customFormat="1"/>
    <row r="113" s="270" customFormat="1"/>
    <row r="114" s="270" customFormat="1"/>
    <row r="115" s="270" customFormat="1"/>
    <row r="116" s="270" customFormat="1"/>
    <row r="117" s="270" customFormat="1"/>
    <row r="118" s="270" customFormat="1"/>
    <row r="119" s="270" customFormat="1"/>
    <row r="120" s="270" customFormat="1"/>
    <row r="121" s="270" customFormat="1"/>
    <row r="122" s="270" customFormat="1"/>
    <row r="123" s="270" customFormat="1"/>
    <row r="124" s="270" customFormat="1"/>
    <row r="125" s="270" customFormat="1"/>
    <row r="126" s="270" customFormat="1"/>
    <row r="127" s="270" customFormat="1"/>
    <row r="128" s="270" customFormat="1"/>
    <row r="129" s="270" customFormat="1"/>
    <row r="130" s="270" customFormat="1"/>
    <row r="131" s="270" customFormat="1"/>
    <row r="132" s="270" customFormat="1"/>
    <row r="133" s="270" customFormat="1"/>
    <row r="134" s="270" customFormat="1"/>
    <row r="135" s="270" customFormat="1"/>
    <row r="136" s="270" customFormat="1"/>
    <row r="137" s="270" customFormat="1"/>
    <row r="138" s="270" customFormat="1"/>
    <row r="139" s="270" customFormat="1"/>
    <row r="140" s="270" customFormat="1"/>
    <row r="141" s="270" customFormat="1"/>
    <row r="142" s="270" customFormat="1"/>
    <row r="143" s="270" customFormat="1"/>
    <row r="144" s="270" customFormat="1"/>
    <row r="145" s="270" customFormat="1"/>
    <row r="146" s="270" customFormat="1"/>
    <row r="147" s="270" customFormat="1"/>
    <row r="148" s="270" customFormat="1"/>
    <row r="149" s="270" customFormat="1"/>
    <row r="150" s="270" customFormat="1"/>
    <row r="151" s="270" customFormat="1"/>
    <row r="152" s="270" customFormat="1"/>
    <row r="153" s="270" customFormat="1"/>
    <row r="154" s="270" customFormat="1"/>
    <row r="155" s="270" customFormat="1"/>
    <row r="156" s="270" customFormat="1"/>
    <row r="157" s="270" customFormat="1"/>
    <row r="158" s="270" customFormat="1"/>
    <row r="159" s="270" customFormat="1"/>
    <row r="160" s="270" customFormat="1"/>
    <row r="161" s="270" customFormat="1"/>
    <row r="162" s="270" customFormat="1"/>
    <row r="163" s="270" customFormat="1"/>
    <row r="164" s="270" customFormat="1"/>
    <row r="165" s="270" customFormat="1"/>
    <row r="166" s="270" customFormat="1"/>
    <row r="167" s="270" customFormat="1"/>
    <row r="168" s="270" customFormat="1"/>
    <row r="169" s="270" customFormat="1"/>
    <row r="170" s="270" customFormat="1"/>
    <row r="171" s="270" customFormat="1"/>
    <row r="172" s="270" customFormat="1"/>
    <row r="173" s="270" customFormat="1"/>
    <row r="174" s="270" customFormat="1"/>
    <row r="175" s="270" customFormat="1"/>
    <row r="176" s="270" customFormat="1"/>
    <row r="177" s="270" customFormat="1"/>
    <row r="178" s="270" customFormat="1"/>
    <row r="179" s="270" customFormat="1"/>
    <row r="180" s="270" customFormat="1"/>
    <row r="181" s="270" customFormat="1"/>
    <row r="182" s="270" customFormat="1"/>
    <row r="183" s="270" customFormat="1"/>
    <row r="184" s="270" customFormat="1"/>
    <row r="185" s="270" customFormat="1"/>
    <row r="186" s="270" customFormat="1"/>
    <row r="187" s="270" customFormat="1"/>
    <row r="188" s="270" customFormat="1"/>
    <row r="189" s="270" customFormat="1"/>
    <row r="190" s="270" customFormat="1"/>
    <row r="191" s="270" customFormat="1"/>
    <row r="192" s="270" customFormat="1"/>
    <row r="193" s="270" customFormat="1"/>
    <row r="194" s="270" customFormat="1"/>
    <row r="195" s="270" customFormat="1"/>
    <row r="196" s="270" customFormat="1"/>
    <row r="197" s="270" customFormat="1"/>
    <row r="198" s="270" customFormat="1"/>
    <row r="199" s="270" customFormat="1"/>
    <row r="200" s="270" customFormat="1"/>
    <row r="201" s="270" customFormat="1"/>
    <row r="202" s="270" customFormat="1"/>
    <row r="203" s="270" customFormat="1"/>
    <row r="204" s="270" customFormat="1"/>
    <row r="205" s="270" customFormat="1"/>
    <row r="206" s="270" customFormat="1"/>
    <row r="207" s="270" customFormat="1"/>
    <row r="208" s="270" customFormat="1"/>
    <row r="209" s="270" customFormat="1"/>
    <row r="210" s="270" customFormat="1"/>
    <row r="211" s="270" customFormat="1"/>
    <row r="212" s="270" customFormat="1"/>
    <row r="213" s="270" customFormat="1"/>
    <row r="214" s="270" customFormat="1"/>
    <row r="215" s="270" customFormat="1"/>
    <row r="216" s="270" customFormat="1"/>
    <row r="217" s="270" customFormat="1"/>
    <row r="218" s="270" customFormat="1"/>
    <row r="219" s="270" customFormat="1"/>
    <row r="220" s="270" customFormat="1"/>
    <row r="221" s="270" customFormat="1"/>
    <row r="222" s="270" customFormat="1"/>
    <row r="223" s="270" customFormat="1"/>
    <row r="224" s="270" customFormat="1"/>
    <row r="225" s="270" customFormat="1"/>
    <row r="226" s="270" customFormat="1"/>
    <row r="227" s="270" customFormat="1"/>
    <row r="228" s="270" customFormat="1"/>
    <row r="229" s="270" customFormat="1"/>
    <row r="230" s="270" customFormat="1"/>
    <row r="231" s="270" customFormat="1"/>
    <row r="232" s="270" customFormat="1"/>
    <row r="233" s="270" customFormat="1"/>
    <row r="234" s="270" customFormat="1"/>
    <row r="235" s="270" customFormat="1"/>
    <row r="236" s="270" customFormat="1"/>
    <row r="237" s="270" customFormat="1"/>
    <row r="238" s="270" customFormat="1"/>
    <row r="239" s="270" customFormat="1"/>
    <row r="240" s="270" customFormat="1"/>
    <row r="241" s="270" customFormat="1"/>
    <row r="242" s="270" customFormat="1"/>
    <row r="243" s="270" customFormat="1"/>
    <row r="244" s="270" customFormat="1"/>
    <row r="245" s="270" customFormat="1"/>
    <row r="246" s="270" customFormat="1"/>
    <row r="247" s="270" customFormat="1"/>
    <row r="248" s="270" customFormat="1"/>
    <row r="249" s="270" customFormat="1"/>
    <row r="250" s="270" customFormat="1"/>
    <row r="251" s="270" customFormat="1"/>
    <row r="252" s="270" customFormat="1"/>
    <row r="253" s="270" customFormat="1"/>
    <row r="254" s="270" customFormat="1"/>
    <row r="255" s="270" customFormat="1"/>
    <row r="256" s="270" customFormat="1"/>
    <row r="257" s="270" customFormat="1"/>
    <row r="258" s="270" customFormat="1"/>
    <row r="259" s="270" customFormat="1"/>
    <row r="260" s="270" customFormat="1"/>
    <row r="261" s="270" customFormat="1"/>
    <row r="262" s="270" customFormat="1"/>
    <row r="263" s="270" customFormat="1"/>
    <row r="264" s="270" customFormat="1"/>
    <row r="265" s="270" customFormat="1"/>
    <row r="266" s="270" customFormat="1"/>
    <row r="267" s="270" customFormat="1"/>
    <row r="268" s="270" customFormat="1"/>
    <row r="269" s="270" customFormat="1"/>
    <row r="270" s="270" customFormat="1"/>
    <row r="271" s="270" customFormat="1"/>
    <row r="272" s="270" customFormat="1"/>
    <row r="273" s="270" customFormat="1"/>
    <row r="274" s="270" customFormat="1"/>
    <row r="275" s="270" customFormat="1"/>
    <row r="276" s="270" customFormat="1"/>
    <row r="277" s="270" customFormat="1"/>
    <row r="278" s="270" customFormat="1"/>
    <row r="279" s="270" customFormat="1"/>
    <row r="280" s="270" customFormat="1"/>
    <row r="281" s="270" customFormat="1"/>
    <row r="282" s="270" customFormat="1"/>
    <row r="283" s="270" customFormat="1"/>
    <row r="284" s="270" customFormat="1"/>
    <row r="285" s="270" customFormat="1"/>
    <row r="286" s="270" customFormat="1"/>
    <row r="287" s="270" customFormat="1"/>
    <row r="288" s="270" customFormat="1"/>
    <row r="289" s="270" customFormat="1"/>
    <row r="290" s="270" customFormat="1"/>
    <row r="291" s="270" customFormat="1"/>
    <row r="292" s="270" customFormat="1"/>
    <row r="293" s="270" customFormat="1"/>
    <row r="294" s="270" customFormat="1"/>
    <row r="295" s="270" customFormat="1"/>
    <row r="296" s="270" customFormat="1"/>
    <row r="297" s="270" customFormat="1"/>
    <row r="298" s="270" customFormat="1"/>
    <row r="299" s="270" customFormat="1"/>
    <row r="300" s="270" customFormat="1"/>
    <row r="301" s="270" customFormat="1"/>
    <row r="302" s="270" customFormat="1"/>
    <row r="303" s="270" customFormat="1"/>
    <row r="304" s="270" customFormat="1"/>
    <row r="305" s="270" customFormat="1"/>
    <row r="306" s="270" customFormat="1"/>
    <row r="307" s="270" customFormat="1"/>
    <row r="308" s="270" customFormat="1"/>
    <row r="309" s="270" customFormat="1"/>
    <row r="310" s="270" customFormat="1"/>
    <row r="311" s="270" customFormat="1"/>
    <row r="312" s="270" customFormat="1"/>
    <row r="313" s="270" customFormat="1"/>
    <row r="314" s="270" customFormat="1"/>
    <row r="315" s="270" customFormat="1"/>
    <row r="316" s="270" customFormat="1"/>
    <row r="317" s="270" customFormat="1"/>
    <row r="318" s="270" customFormat="1"/>
    <row r="319" s="270" customFormat="1"/>
    <row r="320" s="270" customFormat="1"/>
    <row r="321" s="270" customFormat="1"/>
    <row r="322" s="270" customFormat="1"/>
    <row r="323" s="270" customFormat="1"/>
    <row r="324" s="270" customFormat="1"/>
    <row r="325" s="270" customFormat="1"/>
    <row r="326" s="270" customFormat="1"/>
    <row r="327" s="270" customFormat="1"/>
    <row r="328" s="270" customFormat="1"/>
    <row r="329" s="270" customFormat="1"/>
    <row r="330" s="270" customFormat="1"/>
    <row r="331" s="270" customFormat="1"/>
    <row r="332" s="270" customFormat="1"/>
    <row r="333" s="270" customFormat="1"/>
    <row r="334" s="270" customFormat="1"/>
    <row r="335" s="270" customFormat="1"/>
    <row r="336" s="270" customFormat="1"/>
    <row r="337" s="270" customFormat="1"/>
    <row r="338" s="270" customFormat="1"/>
    <row r="339" s="270" customFormat="1"/>
    <row r="340" s="270" customFormat="1"/>
    <row r="341" s="270" customFormat="1"/>
    <row r="342" s="270" customFormat="1"/>
    <row r="343" s="270" customFormat="1"/>
    <row r="344" s="270" customFormat="1"/>
    <row r="345" s="270" customFormat="1"/>
    <row r="346" s="270" customFormat="1"/>
    <row r="347" s="270" customFormat="1"/>
    <row r="348" s="270" customFormat="1"/>
    <row r="349" s="270" customFormat="1"/>
    <row r="350" s="270" customFormat="1"/>
    <row r="351" s="270" customFormat="1"/>
    <row r="352" s="270" customFormat="1"/>
    <row r="353" s="270" customFormat="1"/>
    <row r="354" s="270" customFormat="1"/>
    <row r="355" s="270" customFormat="1"/>
    <row r="356" s="270" customFormat="1"/>
    <row r="357" s="270" customFormat="1"/>
    <row r="358" s="270" customFormat="1"/>
    <row r="359" s="270" customFormat="1"/>
    <row r="360" s="270" customFormat="1"/>
    <row r="361" s="270" customFormat="1"/>
    <row r="362" s="270" customFormat="1"/>
    <row r="363" s="270" customFormat="1"/>
    <row r="364" s="270" customFormat="1"/>
    <row r="365" s="270" customFormat="1"/>
    <row r="366" s="270" customFormat="1"/>
    <row r="367" s="270" customFormat="1"/>
    <row r="368" s="270" customFormat="1"/>
    <row r="369" s="270" customFormat="1"/>
    <row r="370" s="270" customFormat="1"/>
    <row r="371" s="270" customFormat="1"/>
    <row r="372" s="270" customFormat="1"/>
    <row r="373" s="270" customFormat="1"/>
    <row r="374" s="270" customFormat="1"/>
    <row r="375" s="270" customFormat="1"/>
    <row r="376" s="270" customFormat="1"/>
    <row r="377" s="270" customFormat="1"/>
    <row r="378" s="270" customFormat="1"/>
    <row r="379" s="270" customFormat="1"/>
    <row r="380" s="270" customFormat="1"/>
    <row r="381" s="270" customFormat="1"/>
    <row r="382" s="270" customFormat="1"/>
    <row r="383" s="270" customFormat="1"/>
    <row r="384" s="270" customFormat="1"/>
    <row r="385" s="270" customFormat="1"/>
    <row r="386" s="270" customFormat="1"/>
    <row r="387" s="270" customFormat="1"/>
    <row r="388" s="270" customFormat="1"/>
    <row r="389" s="270" customFormat="1"/>
    <row r="390" s="270" customFormat="1"/>
    <row r="391" s="270" customFormat="1"/>
    <row r="392" s="270" customFormat="1"/>
    <row r="393" s="270" customFormat="1"/>
    <row r="394" s="270" customFormat="1"/>
    <row r="395" s="270" customFormat="1"/>
    <row r="396" s="270" customFormat="1"/>
    <row r="397" s="270" customFormat="1"/>
    <row r="398" s="270" customFormat="1"/>
    <row r="399" s="270" customFormat="1"/>
    <row r="400" s="270" customFormat="1"/>
    <row r="401" s="270" customFormat="1"/>
    <row r="402" s="270" customFormat="1"/>
    <row r="403" s="270" customFormat="1"/>
    <row r="404" s="270" customFormat="1"/>
    <row r="405" s="270" customFormat="1"/>
    <row r="406" s="270" customFormat="1"/>
    <row r="407" s="270" customFormat="1"/>
    <row r="408" s="270" customFormat="1"/>
    <row r="409" s="270" customFormat="1"/>
    <row r="410" s="270" customFormat="1"/>
    <row r="411" s="270" customFormat="1"/>
    <row r="412" s="270" customFormat="1"/>
    <row r="413" s="270" customFormat="1"/>
    <row r="414" s="270" customFormat="1"/>
    <row r="415" s="270" customFormat="1"/>
    <row r="416" s="270" customFormat="1"/>
    <row r="417" s="270" customFormat="1"/>
    <row r="418" s="270" customFormat="1"/>
    <row r="419" s="270" customFormat="1"/>
    <row r="420" s="270" customFormat="1"/>
    <row r="421" s="270" customFormat="1"/>
    <row r="422" s="270" customFormat="1"/>
    <row r="423" s="270" customFormat="1"/>
    <row r="424" s="270" customFormat="1"/>
    <row r="425" s="270" customFormat="1"/>
    <row r="426" s="270" customFormat="1"/>
    <row r="427" s="270" customFormat="1"/>
    <row r="428" s="270" customFormat="1"/>
    <row r="429" s="270" customFormat="1"/>
    <row r="430" s="270" customFormat="1"/>
    <row r="431" s="270" customFormat="1"/>
    <row r="432" s="270" customFormat="1"/>
    <row r="433" s="270" customFormat="1"/>
    <row r="434" s="270" customFormat="1"/>
    <row r="435" s="270" customFormat="1"/>
    <row r="436" s="270" customFormat="1"/>
    <row r="437" s="270" customFormat="1"/>
    <row r="438" s="270" customFormat="1"/>
    <row r="439" s="270" customFormat="1"/>
    <row r="440" s="270" customFormat="1"/>
    <row r="441" s="270" customFormat="1"/>
    <row r="442" s="270" customFormat="1"/>
    <row r="443" s="270" customFormat="1"/>
    <row r="444" s="270" customFormat="1"/>
    <row r="445" s="270" customFormat="1"/>
    <row r="446" s="270" customFormat="1"/>
    <row r="447" s="270" customFormat="1"/>
    <row r="448" s="270" customFormat="1"/>
    <row r="449" s="270" customFormat="1"/>
    <row r="450" s="270" customFormat="1"/>
    <row r="451" s="270" customFormat="1"/>
    <row r="452" s="270" customFormat="1"/>
    <row r="453" s="270" customFormat="1"/>
    <row r="454" s="270" customFormat="1"/>
    <row r="455" s="270" customFormat="1"/>
    <row r="456" s="270" customFormat="1"/>
    <row r="457" s="270" customFormat="1"/>
    <row r="458" s="270" customFormat="1"/>
    <row r="459" s="270" customFormat="1"/>
    <row r="460" s="270" customFormat="1"/>
    <row r="461" s="270" customFormat="1"/>
    <row r="462" s="270" customFormat="1"/>
    <row r="463" s="270" customFormat="1"/>
    <row r="464" s="270" customFormat="1"/>
    <row r="465" s="270" customFormat="1"/>
    <row r="466" s="270" customFormat="1"/>
    <row r="467" s="270" customFormat="1"/>
    <row r="468" s="270" customFormat="1"/>
    <row r="469" s="270" customFormat="1"/>
    <row r="470" s="270" customFormat="1"/>
    <row r="471" s="270" customFormat="1"/>
    <row r="472" s="270" customFormat="1"/>
    <row r="473" s="270" customFormat="1"/>
    <row r="474" s="270" customFormat="1"/>
    <row r="475" s="270" customFormat="1"/>
    <row r="476" s="270" customFormat="1"/>
    <row r="477" s="270" customFormat="1"/>
    <row r="478" s="270" customFormat="1"/>
    <row r="479" s="270" customFormat="1"/>
    <row r="480" s="270" customFormat="1"/>
    <row r="481" s="270" customFormat="1"/>
    <row r="482" s="270" customFormat="1"/>
    <row r="483" s="270" customFormat="1"/>
    <row r="484" s="270" customFormat="1"/>
    <row r="485" s="270" customFormat="1"/>
    <row r="486" s="270" customFormat="1"/>
    <row r="487" s="270" customFormat="1"/>
    <row r="488" s="270" customFormat="1"/>
    <row r="489" s="270" customFormat="1"/>
    <row r="490" s="270" customFormat="1"/>
    <row r="491" s="270" customFormat="1"/>
    <row r="492" s="270" customFormat="1"/>
    <row r="493" s="270" customFormat="1"/>
    <row r="494" s="270" customFormat="1"/>
    <row r="495" s="270" customFormat="1"/>
    <row r="496" s="270" customFormat="1"/>
    <row r="497" s="270" customFormat="1"/>
    <row r="498" s="270" customFormat="1"/>
    <row r="499" s="270" customFormat="1"/>
    <row r="500" s="270" customFormat="1"/>
    <row r="501" s="270" customFormat="1"/>
    <row r="502" s="270" customFormat="1"/>
    <row r="503" s="270" customFormat="1"/>
    <row r="504" s="270" customFormat="1"/>
    <row r="505" s="270" customFormat="1"/>
    <row r="506" s="270" customFormat="1"/>
    <row r="507" s="270" customFormat="1"/>
    <row r="508" s="270" customFormat="1"/>
    <row r="509" s="270" customFormat="1"/>
    <row r="510" s="270" customFormat="1"/>
    <row r="511" s="270" customFormat="1"/>
    <row r="512" s="270" customFormat="1"/>
    <row r="513" s="270" customFormat="1"/>
    <row r="514" s="270" customFormat="1"/>
    <row r="515" s="270" customFormat="1"/>
    <row r="516" s="270" customFormat="1"/>
    <row r="517" s="270" customFormat="1"/>
    <row r="518" s="270" customFormat="1"/>
    <row r="519" s="270" customFormat="1"/>
    <row r="520" s="270" customFormat="1"/>
    <row r="521" s="270" customFormat="1"/>
    <row r="522" s="270" customFormat="1"/>
    <row r="523" s="270" customFormat="1"/>
    <row r="524" s="270" customFormat="1"/>
    <row r="525" s="270" customFormat="1"/>
    <row r="526" s="270" customFormat="1"/>
    <row r="527" s="270" customFormat="1"/>
    <row r="528" s="270" customFormat="1"/>
    <row r="529" s="270" customFormat="1"/>
    <row r="530" s="270" customFormat="1"/>
    <row r="531" s="270" customFormat="1"/>
    <row r="532" s="270" customFormat="1"/>
    <row r="533" s="270" customFormat="1"/>
    <row r="534" s="270" customFormat="1"/>
    <row r="535" s="270" customFormat="1"/>
    <row r="536" s="270" customFormat="1"/>
    <row r="537" s="270" customFormat="1"/>
    <row r="538" s="270" customFormat="1"/>
    <row r="539" s="270" customFormat="1"/>
    <row r="540" s="270" customFormat="1"/>
    <row r="541" s="270" customFormat="1"/>
    <row r="542" s="270" customFormat="1"/>
    <row r="543" s="270" customFormat="1"/>
    <row r="544" s="270" customFormat="1"/>
    <row r="545" s="270" customFormat="1"/>
    <row r="546" s="270" customFormat="1"/>
    <row r="547" s="270" customFormat="1"/>
    <row r="548" s="270" customFormat="1"/>
    <row r="549" s="270" customFormat="1"/>
    <row r="550" s="270" customFormat="1"/>
    <row r="551" s="270" customFormat="1"/>
    <row r="552" s="270" customFormat="1"/>
    <row r="553" s="270" customFormat="1"/>
    <row r="554" s="270" customFormat="1"/>
    <row r="555" s="270" customFormat="1"/>
    <row r="556" s="270" customFormat="1"/>
    <row r="557" s="270" customFormat="1"/>
    <row r="558" s="270" customFormat="1"/>
    <row r="559" s="270" customFormat="1"/>
    <row r="560" s="270" customFormat="1"/>
    <row r="561" s="270" customFormat="1"/>
    <row r="562" s="270" customFormat="1"/>
    <row r="563" s="270" customFormat="1"/>
    <row r="564" s="270" customFormat="1"/>
    <row r="565" s="270" customFormat="1"/>
    <row r="566" s="270" customFormat="1"/>
    <row r="567" s="270" customFormat="1"/>
    <row r="568" s="270" customFormat="1"/>
    <row r="569" s="270" customFormat="1"/>
    <row r="570" s="270" customFormat="1"/>
    <row r="571" s="270" customFormat="1"/>
    <row r="572" s="270" customFormat="1"/>
    <row r="573" s="270" customFormat="1"/>
    <row r="574" s="270" customFormat="1"/>
    <row r="575" s="270" customFormat="1"/>
    <row r="576" s="270" customFormat="1"/>
    <row r="577" s="270" customFormat="1"/>
    <row r="578" s="270" customFormat="1"/>
    <row r="579" s="270" customFormat="1"/>
    <row r="580" s="270" customFormat="1"/>
    <row r="581" s="270" customFormat="1"/>
    <row r="582" s="270" customFormat="1"/>
    <row r="583" s="270" customFormat="1"/>
    <row r="584" s="270" customFormat="1"/>
    <row r="585" s="270" customFormat="1"/>
    <row r="586" s="270" customFormat="1"/>
    <row r="587" s="270" customFormat="1"/>
    <row r="588" s="270" customFormat="1"/>
    <row r="589" s="270" customFormat="1"/>
    <row r="590" s="270" customFormat="1"/>
    <row r="591" s="270" customFormat="1"/>
    <row r="592" s="270" customFormat="1"/>
    <row r="593" s="270" customFormat="1"/>
    <row r="594" s="270" customFormat="1"/>
    <row r="595" s="270" customFormat="1"/>
    <row r="596" s="270" customFormat="1"/>
    <row r="597" s="270" customFormat="1"/>
    <row r="598" s="270" customFormat="1"/>
    <row r="599" s="270" customFormat="1"/>
    <row r="600" s="270" customFormat="1"/>
    <row r="601" s="270" customFormat="1"/>
    <row r="602" s="270" customFormat="1"/>
    <row r="603" s="270" customFormat="1"/>
    <row r="604" s="270" customFormat="1"/>
    <row r="605" s="270" customFormat="1"/>
    <row r="606" s="270" customFormat="1"/>
    <row r="607" s="270" customFormat="1"/>
    <row r="608" s="270" customFormat="1"/>
    <row r="609" s="270" customFormat="1"/>
    <row r="610" s="270" customFormat="1"/>
    <row r="611" s="270" customFormat="1"/>
    <row r="612" s="270" customFormat="1"/>
    <row r="613" s="270" customFormat="1"/>
    <row r="614" s="270" customFormat="1"/>
    <row r="615" s="270" customFormat="1"/>
    <row r="616" s="270" customFormat="1"/>
    <row r="617" s="270" customFormat="1"/>
    <row r="618" s="270" customFormat="1"/>
    <row r="619" s="270" customFormat="1"/>
    <row r="620" s="270" customFormat="1"/>
    <row r="621" s="270" customFormat="1"/>
    <row r="622" s="270" customFormat="1"/>
    <row r="623" s="270" customFormat="1"/>
    <row r="624" s="270" customFormat="1"/>
    <row r="625" s="270" customFormat="1"/>
    <row r="626" s="270" customFormat="1"/>
    <row r="627" s="270" customFormat="1"/>
    <row r="628" s="270" customFormat="1"/>
    <row r="629" s="270" customFormat="1"/>
    <row r="630" s="270" customFormat="1"/>
    <row r="631" s="270" customFormat="1"/>
    <row r="632" s="270" customFormat="1"/>
    <row r="633" s="270" customFormat="1"/>
    <row r="634" s="270" customFormat="1"/>
    <row r="635" s="270" customFormat="1"/>
    <row r="636" s="270" customFormat="1"/>
    <row r="637" s="270" customFormat="1"/>
    <row r="638" s="270" customFormat="1"/>
    <row r="639" s="270" customFormat="1"/>
    <row r="640" s="270" customFormat="1"/>
    <row r="641" s="270" customFormat="1"/>
    <row r="642" s="270" customFormat="1"/>
    <row r="643" s="270" customFormat="1"/>
    <row r="644" s="270" customFormat="1"/>
    <row r="645" s="270" customFormat="1"/>
    <row r="646" s="270" customFormat="1"/>
    <row r="647" s="270" customFormat="1"/>
    <row r="648" s="270" customFormat="1"/>
    <row r="649" s="270" customFormat="1"/>
    <row r="650" s="270" customFormat="1"/>
    <row r="651" s="270" customFormat="1"/>
    <row r="652" s="270" customFormat="1"/>
    <row r="653" s="270" customFormat="1"/>
    <row r="654" s="270" customFormat="1"/>
    <row r="655" s="270" customFormat="1"/>
    <row r="656" s="270" customFormat="1"/>
    <row r="657" s="270" customFormat="1"/>
    <row r="658" s="270" customFormat="1"/>
    <row r="659" s="270" customFormat="1"/>
    <row r="660" s="270" customFormat="1"/>
    <row r="661" s="270" customFormat="1"/>
    <row r="662" s="270" customFormat="1"/>
    <row r="663" s="270" customFormat="1"/>
    <row r="664" s="270" customFormat="1"/>
    <row r="665" s="270" customFormat="1"/>
    <row r="666" s="270" customFormat="1"/>
    <row r="667" s="270" customFormat="1"/>
    <row r="668" s="270" customFormat="1"/>
    <row r="669" s="270" customFormat="1"/>
    <row r="670" s="270" customFormat="1"/>
    <row r="671" s="270" customFormat="1"/>
    <row r="672" s="270" customFormat="1"/>
    <row r="673" s="270" customFormat="1"/>
    <row r="674" s="270" customFormat="1"/>
    <row r="675" s="270" customFormat="1"/>
    <row r="676" s="270" customFormat="1"/>
    <row r="677" s="270" customFormat="1"/>
    <row r="678" s="270" customFormat="1"/>
    <row r="679" s="270" customFormat="1"/>
    <row r="680" s="270" customFormat="1"/>
    <row r="681" s="270" customFormat="1"/>
    <row r="682" s="270" customFormat="1"/>
    <row r="683" s="270" customFormat="1"/>
    <row r="684" s="270" customFormat="1"/>
    <row r="685" s="270" customFormat="1"/>
    <row r="686" s="270" customFormat="1"/>
    <row r="687" s="270" customFormat="1"/>
    <row r="688" s="270" customFormat="1"/>
    <row r="689" s="270" customFormat="1"/>
    <row r="690" s="270" customFormat="1"/>
    <row r="691" s="270" customFormat="1"/>
    <row r="692" s="270" customFormat="1"/>
    <row r="693" s="270" customFormat="1"/>
    <row r="694" s="270" customFormat="1"/>
    <row r="695" s="270" customFormat="1"/>
    <row r="696" s="270" customFormat="1"/>
    <row r="697" s="270" customFormat="1"/>
    <row r="698" s="270" customFormat="1"/>
    <row r="699" s="270" customFormat="1"/>
    <row r="700" s="270" customFormat="1"/>
    <row r="701" s="270" customFormat="1"/>
    <row r="702" s="270" customFormat="1"/>
    <row r="703" s="270" customFormat="1"/>
    <row r="704" s="270" customFormat="1"/>
    <row r="705" s="270" customFormat="1"/>
    <row r="706" s="270" customFormat="1"/>
    <row r="707" s="270" customFormat="1"/>
    <row r="708" s="270" customFormat="1"/>
    <row r="709" s="270" customFormat="1"/>
    <row r="710" s="270" customFormat="1"/>
    <row r="711" s="270" customFormat="1"/>
    <row r="712" s="270" customFormat="1"/>
    <row r="713" s="270" customFormat="1"/>
    <row r="714" s="270" customFormat="1"/>
    <row r="715" s="270" customFormat="1"/>
    <row r="716" s="270" customFormat="1"/>
    <row r="717" s="270" customFormat="1"/>
    <row r="718" s="270" customFormat="1"/>
    <row r="719" s="270" customFormat="1"/>
    <row r="720" s="270" customFormat="1"/>
    <row r="721" s="270" customFormat="1"/>
    <row r="722" s="270" customFormat="1"/>
    <row r="723" s="270" customFormat="1"/>
    <row r="724" s="270" customFormat="1"/>
    <row r="725" s="270" customFormat="1"/>
    <row r="726" s="270" customFormat="1"/>
    <row r="727" s="270" customFormat="1"/>
    <row r="728" s="270" customFormat="1"/>
    <row r="729" s="270" customFormat="1"/>
    <row r="730" s="270" customFormat="1"/>
    <row r="731" s="270" customFormat="1"/>
    <row r="732" s="270" customFormat="1"/>
    <row r="733" s="270" customFormat="1"/>
    <row r="734" s="270" customFormat="1"/>
    <row r="735" s="270" customFormat="1"/>
    <row r="736" s="270" customFormat="1"/>
    <row r="737" s="270" customFormat="1"/>
    <row r="738" s="270" customFormat="1"/>
    <row r="739" s="270" customFormat="1"/>
    <row r="740" s="270" customFormat="1"/>
    <row r="741" s="270" customFormat="1"/>
    <row r="742" s="270" customFormat="1"/>
    <row r="743" s="270" customFormat="1"/>
    <row r="744" s="270" customFormat="1"/>
    <row r="745" s="270" customFormat="1"/>
    <row r="746" s="270" customFormat="1"/>
    <row r="747" s="270" customFormat="1"/>
    <row r="748" s="270" customFormat="1"/>
    <row r="749" s="270" customFormat="1"/>
    <row r="750" s="270" customFormat="1"/>
    <row r="751" s="270" customFormat="1"/>
    <row r="752" s="270" customFormat="1"/>
    <row r="753" s="270" customFormat="1"/>
    <row r="754" s="270" customFormat="1"/>
    <row r="755" s="270" customFormat="1"/>
    <row r="756" s="270" customFormat="1"/>
    <row r="757" s="270" customFormat="1"/>
    <row r="758" s="270" customFormat="1"/>
    <row r="759" s="270" customFormat="1"/>
    <row r="760" s="270" customFormat="1"/>
    <row r="761" s="270" customFormat="1"/>
    <row r="762" s="270" customFormat="1"/>
    <row r="763" s="270" customFormat="1"/>
    <row r="764" s="270" customFormat="1"/>
    <row r="765" s="270" customFormat="1"/>
    <row r="766" s="270" customFormat="1"/>
    <row r="767" s="270" customFormat="1"/>
    <row r="768" s="270" customFormat="1"/>
    <row r="769" s="270" customFormat="1"/>
    <row r="770" s="270" customFormat="1"/>
    <row r="771" s="270" customFormat="1"/>
    <row r="772" s="270" customFormat="1"/>
    <row r="773" s="270" customFormat="1"/>
    <row r="774" s="270" customFormat="1"/>
    <row r="775" s="270" customFormat="1"/>
    <row r="776" s="270" customFormat="1"/>
    <row r="777" s="270" customFormat="1"/>
    <row r="778" s="270" customFormat="1"/>
    <row r="779" s="270" customFormat="1"/>
    <row r="780" s="270" customFormat="1"/>
    <row r="781" s="270" customFormat="1"/>
    <row r="782" s="270" customFormat="1"/>
    <row r="783" s="270" customFormat="1"/>
    <row r="784" s="270" customFormat="1"/>
    <row r="785" s="270" customFormat="1"/>
    <row r="786" s="270" customFormat="1"/>
    <row r="787" s="270" customFormat="1"/>
    <row r="788" s="270" customFormat="1"/>
    <row r="789" s="270" customFormat="1"/>
    <row r="790" s="270" customFormat="1"/>
    <row r="791" s="270" customFormat="1"/>
    <row r="792" s="270" customFormat="1"/>
    <row r="793" s="270" customFormat="1"/>
    <row r="794" s="270" customFormat="1"/>
    <row r="795" s="270" customFormat="1"/>
    <row r="796" s="270" customFormat="1"/>
    <row r="797" s="270" customFormat="1"/>
    <row r="798" s="270" customFormat="1"/>
    <row r="799" s="270" customFormat="1"/>
    <row r="800" s="270" customFormat="1"/>
    <row r="801" s="270" customFormat="1"/>
    <row r="802" s="270" customFormat="1"/>
    <row r="803" s="270" customFormat="1"/>
    <row r="804" s="270" customFormat="1"/>
    <row r="805" s="270" customFormat="1"/>
    <row r="806" s="270" customFormat="1"/>
    <row r="807" s="270" customFormat="1"/>
    <row r="808" s="270" customFormat="1"/>
    <row r="809" s="270" customFormat="1"/>
    <row r="810" s="270" customFormat="1"/>
    <row r="811" s="270" customFormat="1"/>
    <row r="812" s="270" customFormat="1"/>
    <row r="813" s="270" customFormat="1"/>
    <row r="814" s="270" customFormat="1"/>
    <row r="815" s="270" customFormat="1"/>
    <row r="816" s="270" customFormat="1"/>
    <row r="817" s="270" customFormat="1"/>
    <row r="818" s="270" customFormat="1"/>
    <row r="819" s="270" customFormat="1"/>
    <row r="820" s="270" customFormat="1"/>
    <row r="821" s="270" customFormat="1"/>
    <row r="822" s="270" customFormat="1"/>
    <row r="823" s="270" customFormat="1"/>
    <row r="824" s="270" customFormat="1"/>
    <row r="825" s="270" customFormat="1"/>
    <row r="826" s="270" customFormat="1"/>
    <row r="827" s="270" customFormat="1"/>
    <row r="828" s="270" customFormat="1"/>
    <row r="829" s="270" customFormat="1"/>
    <row r="830" s="270" customFormat="1"/>
    <row r="831" s="270" customFormat="1"/>
    <row r="832" s="270" customFormat="1"/>
    <row r="833" s="270" customFormat="1"/>
    <row r="834" s="270" customFormat="1"/>
    <row r="835" s="270" customFormat="1"/>
    <row r="836" s="270" customFormat="1"/>
    <row r="837" s="270" customFormat="1"/>
    <row r="838" s="270" customFormat="1"/>
    <row r="839" s="270" customFormat="1"/>
    <row r="840" s="270" customFormat="1"/>
    <row r="841" s="270" customFormat="1"/>
    <row r="842" s="270" customFormat="1"/>
    <row r="843" s="270" customFormat="1"/>
    <row r="844" s="270" customFormat="1"/>
    <row r="845" s="270" customFormat="1"/>
    <row r="846" s="270" customFormat="1"/>
    <row r="847" s="270" customFormat="1"/>
    <row r="848" s="270" customFormat="1"/>
    <row r="849" s="270" customFormat="1"/>
    <row r="850" s="270" customFormat="1"/>
    <row r="851" s="270" customFormat="1"/>
    <row r="852" s="270" customFormat="1"/>
    <row r="853" s="270" customFormat="1"/>
    <row r="854" s="270" customFormat="1"/>
    <row r="855" s="270" customFormat="1"/>
    <row r="856" s="270" customFormat="1"/>
    <row r="857" s="270" customFormat="1"/>
    <row r="858" s="270" customFormat="1"/>
    <row r="859" s="270" customFormat="1"/>
    <row r="860" s="270" customFormat="1"/>
    <row r="861" s="270" customFormat="1"/>
    <row r="862" s="270" customFormat="1"/>
    <row r="863" s="270" customFormat="1"/>
    <row r="864" s="270" customFormat="1"/>
    <row r="865" s="270" customFormat="1"/>
    <row r="866" s="270" customFormat="1"/>
    <row r="867" s="270" customFormat="1"/>
    <row r="868" s="270" customFormat="1"/>
    <row r="869" s="270" customFormat="1"/>
    <row r="870" s="270" customFormat="1"/>
    <row r="871" s="270" customFormat="1"/>
    <row r="872" s="270" customFormat="1"/>
    <row r="873" s="270" customFormat="1"/>
    <row r="874" s="270" customFormat="1"/>
    <row r="875" s="270" customFormat="1"/>
    <row r="876" s="270" customFormat="1"/>
    <row r="877" s="270" customFormat="1"/>
    <row r="878" s="270" customFormat="1"/>
    <row r="879" s="270" customFormat="1"/>
    <row r="880" s="270" customFormat="1"/>
    <row r="881" s="270" customFormat="1"/>
    <row r="882" s="270" customFormat="1"/>
    <row r="883" s="270" customFormat="1"/>
    <row r="884" s="270" customFormat="1"/>
    <row r="885" s="270" customFormat="1"/>
    <row r="886" s="270" customFormat="1"/>
    <row r="887" s="270" customFormat="1"/>
    <row r="888" s="270" customFormat="1"/>
    <row r="889" s="270" customFormat="1"/>
    <row r="890" s="270" customFormat="1"/>
    <row r="891" s="270" customFormat="1"/>
    <row r="892" s="270" customFormat="1"/>
    <row r="893" s="270" customFormat="1"/>
    <row r="894" s="270" customFormat="1"/>
    <row r="895" s="270" customFormat="1"/>
    <row r="896" s="270" customFormat="1"/>
    <row r="897" s="270" customFormat="1"/>
    <row r="898" s="270" customFormat="1"/>
    <row r="899" s="270" customFormat="1"/>
    <row r="900" s="270" customFormat="1"/>
    <row r="901" s="270" customFormat="1"/>
    <row r="902" s="270" customFormat="1"/>
    <row r="903" s="270" customFormat="1"/>
    <row r="904" s="270" customFormat="1"/>
    <row r="905" s="270" customFormat="1"/>
    <row r="906" s="270" customFormat="1"/>
    <row r="907" s="270" customFormat="1"/>
    <row r="908" s="270" customFormat="1"/>
    <row r="909" s="270" customFormat="1"/>
    <row r="910" s="270" customFormat="1"/>
    <row r="911" s="270" customFormat="1"/>
    <row r="912" s="270" customFormat="1"/>
    <row r="913" s="270" customFormat="1"/>
    <row r="914" s="270" customFormat="1"/>
    <row r="915" s="270" customFormat="1"/>
    <row r="916" s="270" customFormat="1"/>
    <row r="917" s="270" customFormat="1"/>
    <row r="918" s="270" customFormat="1"/>
    <row r="919" s="270" customFormat="1"/>
    <row r="920" s="270" customFormat="1"/>
    <row r="921" s="270" customFormat="1"/>
    <row r="922" s="270" customFormat="1"/>
    <row r="923" s="270" customFormat="1"/>
    <row r="924" s="270" customFormat="1"/>
    <row r="925" s="270" customFormat="1"/>
    <row r="926" s="270" customFormat="1"/>
    <row r="927" s="270" customFormat="1"/>
    <row r="928" s="270" customFormat="1"/>
    <row r="929" s="270" customFormat="1"/>
    <row r="930" s="270" customFormat="1"/>
    <row r="931" s="270" customFormat="1"/>
    <row r="932" s="270" customFormat="1"/>
    <row r="933" s="270" customFormat="1"/>
    <row r="934" s="270" customFormat="1"/>
    <row r="935" s="270" customFormat="1"/>
    <row r="936" s="270" customFormat="1"/>
    <row r="937" s="270" customFormat="1"/>
    <row r="938" s="270" customFormat="1"/>
    <row r="939" s="270" customFormat="1"/>
    <row r="940" s="270" customFormat="1"/>
    <row r="941" s="270" customFormat="1"/>
    <row r="942" s="270" customFormat="1"/>
    <row r="943" s="270" customFormat="1"/>
    <row r="944" s="270" customFormat="1"/>
    <row r="945" s="270" customFormat="1"/>
    <row r="946" s="270" customFormat="1"/>
    <row r="947" s="270" customFormat="1"/>
    <row r="948" s="270" customFormat="1"/>
    <row r="949" s="270" customFormat="1"/>
    <row r="950" s="270" customFormat="1"/>
    <row r="951" s="270" customFormat="1"/>
    <row r="952" s="270" customFormat="1"/>
    <row r="953" s="270" customFormat="1"/>
    <row r="954" s="270" customFormat="1"/>
    <row r="955" s="270" customFormat="1"/>
    <row r="956" s="270" customFormat="1"/>
    <row r="957" s="270" customFormat="1"/>
    <row r="958" s="270" customFormat="1"/>
    <row r="959" s="270" customFormat="1"/>
    <row r="960" s="270" customFormat="1"/>
    <row r="961" s="270" customFormat="1"/>
    <row r="962" s="270" customFormat="1"/>
    <row r="963" s="270" customFormat="1"/>
    <row r="964" s="270" customFormat="1"/>
    <row r="965" s="270" customFormat="1"/>
    <row r="966" s="270" customFormat="1"/>
    <row r="967" s="270" customFormat="1"/>
    <row r="968" s="270" customFormat="1"/>
    <row r="969" s="270" customFormat="1"/>
    <row r="970" s="270" customFormat="1"/>
    <row r="971" s="270" customFormat="1"/>
    <row r="972" s="270" customFormat="1"/>
    <row r="973" s="270" customFormat="1"/>
    <row r="974" s="270" customFormat="1"/>
    <row r="975" s="270" customFormat="1"/>
    <row r="976" s="270" customFormat="1"/>
    <row r="977" s="270" customFormat="1"/>
    <row r="978" s="270" customFormat="1"/>
    <row r="979" s="270" customFormat="1"/>
    <row r="980" s="270" customFormat="1"/>
    <row r="981" s="270" customFormat="1"/>
    <row r="982" s="270" customFormat="1"/>
    <row r="983" s="270" customFormat="1"/>
    <row r="984" s="270" customFormat="1"/>
    <row r="985" s="270" customFormat="1"/>
    <row r="986" s="270" customFormat="1"/>
    <row r="987" s="270" customFormat="1"/>
    <row r="988" s="270" customFormat="1"/>
    <row r="989" s="270" customFormat="1"/>
    <row r="990" s="270" customFormat="1"/>
    <row r="991" s="270" customFormat="1"/>
    <row r="992" s="270" customFormat="1"/>
    <row r="993" s="270" customFormat="1"/>
    <row r="994" s="270" customFormat="1"/>
    <row r="995" s="270" customFormat="1"/>
    <row r="996" s="270" customFormat="1"/>
    <row r="997" s="270" customFormat="1"/>
    <row r="998" s="270" customFormat="1"/>
    <row r="999" s="270" customFormat="1"/>
    <row r="1000" s="270" customFormat="1"/>
    <row r="1001" s="270" customFormat="1"/>
    <row r="1002" s="270" customFormat="1"/>
    <row r="1003" s="270" customFormat="1"/>
    <row r="1004" s="270" customFormat="1"/>
    <row r="1005" s="270" customFormat="1"/>
    <row r="1006" s="270" customFormat="1"/>
    <row r="1007" s="270" customFormat="1"/>
    <row r="1008" s="270" customFormat="1"/>
    <row r="1009" s="270" customFormat="1"/>
    <row r="1010" s="270" customFormat="1"/>
    <row r="1011" s="270" customFormat="1"/>
    <row r="1012" s="270" customFormat="1"/>
    <row r="1013" s="270" customFormat="1"/>
    <row r="1014" s="270" customFormat="1"/>
    <row r="1015" s="270" customFormat="1"/>
    <row r="1016" s="270" customFormat="1"/>
    <row r="1017" s="270" customFormat="1"/>
    <row r="1018" s="270" customFormat="1"/>
    <row r="1019" s="270" customFormat="1"/>
    <row r="1020" s="270" customFormat="1"/>
    <row r="1021" s="270" customFormat="1"/>
    <row r="1022" s="270" customFormat="1"/>
    <row r="1023" s="270" customFormat="1"/>
    <row r="1024" s="270" customFormat="1"/>
    <row r="1025" s="270" customFormat="1"/>
    <row r="1026" s="270" customFormat="1"/>
    <row r="1027" s="270" customFormat="1"/>
    <row r="1028" s="270" customFormat="1"/>
    <row r="1029" s="270" customFormat="1"/>
    <row r="1030" s="270" customFormat="1"/>
    <row r="1031" s="270" customFormat="1"/>
    <row r="1032" s="270" customFormat="1"/>
    <row r="1033" s="270" customFormat="1"/>
    <row r="1034" s="270" customFormat="1"/>
    <row r="1035" s="270" customFormat="1"/>
    <row r="1036" s="270" customFormat="1"/>
    <row r="1037" s="270" customFormat="1"/>
    <row r="1038" s="270" customFormat="1"/>
    <row r="1039" s="270" customFormat="1"/>
    <row r="1040" s="270" customFormat="1"/>
    <row r="1041" s="270" customFormat="1"/>
    <row r="1042" s="270" customFormat="1"/>
    <row r="1043" s="270" customFormat="1"/>
    <row r="1044" s="270" customFormat="1"/>
    <row r="1045" s="270" customFormat="1"/>
    <row r="1046" s="270" customFormat="1"/>
    <row r="1047" s="270" customFormat="1"/>
    <row r="1048" s="270" customFormat="1"/>
    <row r="1049" s="270" customFormat="1"/>
    <row r="1050" s="270" customFormat="1"/>
    <row r="1051" s="270" customFormat="1"/>
    <row r="1052" s="270" customFormat="1"/>
    <row r="1053" s="270" customFormat="1"/>
    <row r="1054" s="270" customFormat="1"/>
    <row r="1055" s="270" customFormat="1"/>
    <row r="1056" s="270" customFormat="1"/>
    <row r="1057" s="270" customFormat="1"/>
    <row r="1058" s="270" customFormat="1"/>
    <row r="1059" s="270" customFormat="1"/>
    <row r="1060" s="270" customFormat="1"/>
    <row r="1061" s="270" customFormat="1"/>
    <row r="1062" s="270" customFormat="1"/>
    <row r="1063" s="270" customFormat="1"/>
    <row r="1064" s="270" customFormat="1"/>
    <row r="1065" s="270" customFormat="1"/>
    <row r="1066" s="270" customFormat="1"/>
    <row r="1067" s="270" customFormat="1"/>
    <row r="1068" s="270" customFormat="1"/>
    <row r="1069" s="270" customFormat="1"/>
    <row r="1070" s="270" customFormat="1"/>
    <row r="1071" s="270" customFormat="1"/>
    <row r="1072" s="270" customFormat="1"/>
    <row r="1073" s="270" customFormat="1"/>
    <row r="1074" s="270" customFormat="1"/>
    <row r="1075" s="270" customFormat="1"/>
    <row r="1076" s="270" customFormat="1"/>
    <row r="1077" s="270" customFormat="1"/>
    <row r="1078" s="270" customFormat="1"/>
    <row r="1079" s="270" customFormat="1"/>
    <row r="1080" s="270" customFormat="1"/>
    <row r="1081" s="270" customFormat="1"/>
    <row r="1082" s="270" customFormat="1"/>
    <row r="1083" s="270" customFormat="1"/>
    <row r="1084" s="270" customFormat="1"/>
    <row r="1085" s="270" customFormat="1"/>
    <row r="1086" s="270" customFormat="1"/>
    <row r="1087" s="270" customFormat="1"/>
    <row r="1088" s="270" customFormat="1"/>
    <row r="1089" s="270" customFormat="1"/>
    <row r="1090" s="270" customFormat="1"/>
    <row r="1091" s="270" customFormat="1"/>
    <row r="1092" s="270" customFormat="1"/>
    <row r="1093" s="270" customFormat="1"/>
    <row r="1094" s="270" customFormat="1"/>
    <row r="1095" s="270" customFormat="1"/>
    <row r="1096" s="270" customFormat="1"/>
    <row r="1097" s="270" customFormat="1"/>
    <row r="1098" s="270" customFormat="1"/>
    <row r="1099" s="270" customFormat="1"/>
    <row r="1100" s="270" customFormat="1"/>
    <row r="1101" s="270" customFormat="1"/>
    <row r="1102" s="270" customFormat="1"/>
    <row r="1103" s="270" customFormat="1"/>
    <row r="1104" s="270" customFormat="1"/>
    <row r="1105" s="270" customFormat="1"/>
    <row r="1106" s="270" customFormat="1"/>
    <row r="1107" s="270" customFormat="1"/>
    <row r="1108" s="270" customFormat="1"/>
    <row r="1109" s="270" customFormat="1"/>
    <row r="1110" s="270" customFormat="1"/>
    <row r="1111" s="270" customFormat="1"/>
    <row r="1112" s="270" customFormat="1"/>
    <row r="1113" s="270" customFormat="1"/>
    <row r="1114" s="270" customFormat="1"/>
    <row r="1115" s="270" customFormat="1"/>
    <row r="1116" s="270" customFormat="1"/>
    <row r="1117" s="270" customFormat="1"/>
    <row r="1118" s="270" customFormat="1"/>
    <row r="1119" s="270" customFormat="1"/>
    <row r="1120" s="270" customFormat="1"/>
    <row r="1121" s="270" customFormat="1"/>
    <row r="1122" s="270" customFormat="1"/>
    <row r="1123" s="270" customFormat="1"/>
    <row r="1124" s="270" customFormat="1"/>
    <row r="1125" s="270" customFormat="1"/>
    <row r="1126" s="270" customFormat="1"/>
    <row r="1127" s="270" customFormat="1"/>
    <row r="1128" s="270" customFormat="1"/>
    <row r="1129" s="270" customFormat="1"/>
    <row r="1130" s="270" customFormat="1"/>
    <row r="1131" s="270" customFormat="1"/>
    <row r="1132" s="270" customFormat="1"/>
    <row r="1133" s="270" customFormat="1"/>
    <row r="1134" s="270" customFormat="1"/>
    <row r="1135" s="270" customFormat="1"/>
    <row r="1136" s="270" customFormat="1"/>
    <row r="1137" s="270" customFormat="1"/>
    <row r="1138" s="270" customFormat="1"/>
    <row r="1139" s="270" customFormat="1"/>
    <row r="1140" s="270" customFormat="1"/>
    <row r="1141" s="270" customFormat="1"/>
    <row r="1142" s="270" customFormat="1"/>
    <row r="1143" s="270" customFormat="1"/>
    <row r="1144" s="270" customFormat="1"/>
    <row r="1145" s="270" customFormat="1"/>
    <row r="1146" s="270" customFormat="1"/>
    <row r="1147" s="270" customFormat="1"/>
    <row r="1148" s="270" customFormat="1"/>
    <row r="1149" s="270" customFormat="1"/>
    <row r="1150" s="270" customFormat="1"/>
    <row r="1151" s="270" customFormat="1"/>
    <row r="1152" s="270" customFormat="1"/>
    <row r="1153" s="270" customFormat="1"/>
    <row r="1154" s="270" customFormat="1"/>
    <row r="1155" s="270" customFormat="1"/>
    <row r="1156" s="270" customFormat="1"/>
    <row r="1157" s="270" customFormat="1"/>
    <row r="1158" s="270" customFormat="1"/>
    <row r="1159" s="270" customFormat="1"/>
    <row r="1160" s="270" customFormat="1"/>
    <row r="1161" s="270" customFormat="1"/>
    <row r="1162" s="270" customFormat="1"/>
    <row r="1163" s="270" customFormat="1"/>
    <row r="1164" s="270" customFormat="1"/>
    <row r="1165" s="270" customFormat="1"/>
    <row r="1166" s="270" customFormat="1"/>
    <row r="1167" s="270" customFormat="1"/>
    <row r="1168" s="270" customFormat="1"/>
    <row r="1169" s="270" customFormat="1"/>
    <row r="1170" s="270" customFormat="1"/>
    <row r="1171" s="270" customFormat="1"/>
    <row r="1172" s="270" customFormat="1"/>
    <row r="1173" s="270" customFormat="1"/>
    <row r="1174" s="270" customFormat="1"/>
    <row r="1175" s="270" customFormat="1"/>
    <row r="1176" s="270" customFormat="1"/>
    <row r="1177" s="270" customFormat="1"/>
    <row r="1178" s="270" customFormat="1"/>
    <row r="1179" s="270" customFormat="1"/>
    <row r="1180" s="270" customFormat="1"/>
    <row r="1181" s="270" customFormat="1"/>
    <row r="1182" s="270" customFormat="1"/>
    <row r="1183" s="270" customFormat="1"/>
    <row r="1184" s="270" customFormat="1"/>
    <row r="1185" s="270" customFormat="1"/>
    <row r="1186" s="270" customFormat="1"/>
    <row r="1187" s="270" customFormat="1"/>
    <row r="1188" s="270" customFormat="1"/>
    <row r="1189" s="270" customFormat="1"/>
    <row r="1190" s="270" customFormat="1"/>
    <row r="1191" s="270" customFormat="1"/>
    <row r="1192" s="270" customFormat="1"/>
    <row r="1193" s="270" customFormat="1"/>
    <row r="1194" s="270" customFormat="1"/>
    <row r="1195" s="270" customFormat="1"/>
    <row r="1196" s="270" customFormat="1"/>
    <row r="1197" s="270" customFormat="1"/>
    <row r="1198" s="270" customFormat="1"/>
    <row r="1199" s="270" customFormat="1"/>
    <row r="1200" s="270" customFormat="1"/>
    <row r="1201" s="270" customFormat="1"/>
    <row r="1202" s="270" customFormat="1"/>
    <row r="1203" s="270" customFormat="1"/>
    <row r="1204" s="270" customFormat="1"/>
    <row r="1205" s="270" customFormat="1"/>
    <row r="1206" s="270" customFormat="1"/>
    <row r="1207" s="270" customFormat="1"/>
    <row r="1208" s="270" customFormat="1"/>
    <row r="1209" s="270" customFormat="1"/>
    <row r="1210" s="270" customFormat="1"/>
    <row r="1211" s="270" customFormat="1"/>
    <row r="1212" s="270" customFormat="1"/>
    <row r="1213" s="270" customFormat="1"/>
    <row r="1214" s="270" customFormat="1"/>
    <row r="1215" s="270" customFormat="1"/>
    <row r="1216" s="270" customFormat="1"/>
    <row r="1217" s="270" customFormat="1"/>
    <row r="1218" s="270" customFormat="1"/>
    <row r="1219" s="270" customFormat="1"/>
    <row r="1220" s="270" customFormat="1"/>
    <row r="1221" s="270" customFormat="1"/>
    <row r="1222" s="270" customFormat="1"/>
    <row r="1223" s="270" customFormat="1"/>
    <row r="1224" s="270" customFormat="1"/>
    <row r="1225" s="270" customFormat="1"/>
    <row r="1226" s="270" customFormat="1"/>
    <row r="1227" s="270" customFormat="1"/>
    <row r="1228" s="270" customFormat="1"/>
    <row r="1229" s="270" customFormat="1"/>
    <row r="1230" s="270" customFormat="1"/>
    <row r="1231" s="270" customFormat="1"/>
    <row r="1232" s="270" customFormat="1"/>
    <row r="1233" s="270" customFormat="1"/>
    <row r="1234" s="270" customFormat="1"/>
    <row r="1235" s="270" customFormat="1"/>
    <row r="1236" s="270" customFormat="1"/>
    <row r="1237" s="270" customFormat="1"/>
    <row r="1238" s="270" customFormat="1"/>
    <row r="1239" s="270" customFormat="1"/>
    <row r="1240" s="270" customFormat="1"/>
    <row r="1241" s="270" customFormat="1"/>
    <row r="1242" s="270" customFormat="1"/>
    <row r="1243" s="270" customFormat="1"/>
    <row r="1244" s="270" customFormat="1"/>
    <row r="1245" s="270" customFormat="1"/>
    <row r="1246" s="270" customFormat="1"/>
    <row r="1247" s="270" customFormat="1"/>
    <row r="1248" s="270" customFormat="1"/>
    <row r="1249" s="270" customFormat="1"/>
    <row r="1250" s="270" customFormat="1"/>
    <row r="1251" s="270" customFormat="1"/>
    <row r="1252" s="270" customFormat="1"/>
    <row r="1253" s="270" customFormat="1"/>
    <row r="1254" s="270" customFormat="1"/>
    <row r="1255" s="270" customFormat="1"/>
    <row r="1256" s="270" customFormat="1"/>
    <row r="1257" s="270" customFormat="1"/>
    <row r="1258" s="270" customFormat="1"/>
    <row r="1259" s="270" customFormat="1"/>
    <row r="1260" s="270" customFormat="1"/>
    <row r="1261" s="270" customFormat="1"/>
    <row r="1262" s="270" customFormat="1"/>
    <row r="1263" s="270" customFormat="1"/>
    <row r="1264" s="270" customFormat="1"/>
    <row r="1265" s="270" customFormat="1"/>
    <row r="1266" s="270" customFormat="1"/>
    <row r="1267" s="270" customFormat="1"/>
    <row r="1268" s="270" customFormat="1"/>
    <row r="1269" s="270" customFormat="1"/>
    <row r="1270" s="270" customFormat="1"/>
    <row r="1271" s="270" customFormat="1"/>
    <row r="1272" s="270" customFormat="1"/>
    <row r="1273" s="270" customFormat="1"/>
    <row r="1274" s="270" customFormat="1"/>
    <row r="1275" s="270" customFormat="1"/>
    <row r="1276" s="270" customFormat="1"/>
    <row r="1277" s="270" customFormat="1"/>
    <row r="1278" s="270" customFormat="1"/>
    <row r="1279" s="270" customFormat="1"/>
    <row r="1280" s="270" customFormat="1"/>
    <row r="1281" s="270" customFormat="1"/>
    <row r="1282" s="270" customFormat="1"/>
    <row r="1283" s="270" customFormat="1"/>
    <row r="1284" s="270" customFormat="1"/>
    <row r="1285" s="270" customFormat="1"/>
    <row r="1286" s="270" customFormat="1"/>
    <row r="1287" s="270" customFormat="1"/>
    <row r="1288" s="270" customFormat="1"/>
    <row r="1289" s="270" customFormat="1"/>
    <row r="1290" s="270" customFormat="1"/>
    <row r="1291" s="270" customFormat="1"/>
    <row r="1292" s="270" customFormat="1"/>
    <row r="1293" s="270" customFormat="1"/>
    <row r="1294" s="270" customFormat="1"/>
    <row r="1295" s="270" customFormat="1"/>
    <row r="1296" s="270" customFormat="1"/>
    <row r="1297" s="270" customFormat="1"/>
    <row r="1298" s="270" customFormat="1"/>
    <row r="1299" s="270" customFormat="1"/>
    <row r="1300" s="270" customFormat="1"/>
    <row r="1301" s="270" customFormat="1"/>
    <row r="1302" s="270" customFormat="1"/>
    <row r="1303" s="270" customFormat="1"/>
    <row r="1304" s="270" customFormat="1"/>
    <row r="1305" s="270" customFormat="1"/>
    <row r="1306" s="270" customFormat="1"/>
    <row r="1307" s="270" customFormat="1"/>
    <row r="1308" s="270" customFormat="1"/>
    <row r="1309" s="270" customFormat="1"/>
    <row r="1310" s="270" customFormat="1"/>
    <row r="1311" s="270" customFormat="1"/>
    <row r="1312" s="270" customFormat="1"/>
    <row r="1313" s="270" customFormat="1"/>
    <row r="1314" s="270" customFormat="1"/>
    <row r="1315" s="270" customFormat="1"/>
    <row r="1316" s="270" customFormat="1"/>
    <row r="1317" s="270" customFormat="1"/>
    <row r="1318" s="270" customFormat="1"/>
    <row r="1319" s="270" customFormat="1"/>
    <row r="1320" s="270" customFormat="1"/>
    <row r="1321" s="270" customFormat="1"/>
    <row r="1322" s="270" customFormat="1"/>
    <row r="1323" s="270" customFormat="1"/>
    <row r="1324" s="270" customFormat="1"/>
    <row r="1325" s="270" customFormat="1"/>
    <row r="1326" s="270" customFormat="1"/>
    <row r="1327" s="270" customFormat="1"/>
    <row r="1328" s="270" customFormat="1"/>
    <row r="1329" s="270" customFormat="1"/>
    <row r="1330" s="270" customFormat="1"/>
    <row r="1331" s="270" customFormat="1"/>
    <row r="1332" s="270" customFormat="1"/>
    <row r="1333" s="270" customFormat="1"/>
    <row r="1334" s="270" customFormat="1"/>
    <row r="1335" s="270" customFormat="1"/>
    <row r="1336" s="270" customFormat="1"/>
    <row r="1337" s="270" customFormat="1"/>
    <row r="1338" s="270" customFormat="1"/>
    <row r="1339" s="270" customFormat="1"/>
    <row r="1340" s="270" customFormat="1"/>
    <row r="1341" s="270" customFormat="1"/>
    <row r="1342" s="270" customFormat="1"/>
    <row r="1343" s="270" customFormat="1"/>
    <row r="1344" s="270" customFormat="1"/>
    <row r="1345" s="270" customFormat="1"/>
    <row r="1346" s="270" customFormat="1"/>
    <row r="1347" s="270" customFormat="1"/>
    <row r="1348" s="270" customFormat="1"/>
    <row r="1349" s="270" customFormat="1"/>
    <row r="1350" s="270" customFormat="1"/>
    <row r="1351" s="270" customFormat="1"/>
    <row r="1352" s="270" customFormat="1"/>
    <row r="1353" s="270" customFormat="1"/>
    <row r="1354" s="270" customFormat="1"/>
    <row r="1355" s="270" customFormat="1"/>
    <row r="1356" s="270" customFormat="1"/>
    <row r="1357" s="270" customFormat="1"/>
    <row r="1358" s="270" customFormat="1"/>
    <row r="1359" s="270" customFormat="1"/>
    <row r="1360" s="270" customFormat="1"/>
    <row r="1361" s="270" customFormat="1"/>
    <row r="1362" s="270" customFormat="1"/>
    <row r="1363" s="270" customFormat="1"/>
    <row r="1364" s="270" customFormat="1"/>
    <row r="1365" s="270" customFormat="1"/>
    <row r="1366" s="270" customFormat="1"/>
    <row r="1367" s="270" customFormat="1"/>
    <row r="1368" s="270" customFormat="1"/>
    <row r="1369" s="270" customFormat="1"/>
    <row r="1370" s="270" customFormat="1"/>
    <row r="1371" s="270" customFormat="1"/>
    <row r="1372" s="270" customFormat="1"/>
    <row r="1373" s="270" customFormat="1"/>
    <row r="1374" s="270" customFormat="1"/>
    <row r="1375" s="270" customFormat="1"/>
    <row r="1376" s="270" customFormat="1"/>
    <row r="1377" s="270" customFormat="1"/>
    <row r="1378" s="270" customFormat="1"/>
    <row r="1379" s="270" customFormat="1"/>
    <row r="1380" s="270" customFormat="1"/>
    <row r="1381" s="270" customFormat="1"/>
    <row r="1382" s="270" customFormat="1"/>
    <row r="1383" s="270" customFormat="1"/>
    <row r="1384" s="270" customFormat="1"/>
    <row r="1385" s="270" customFormat="1"/>
    <row r="1386" s="270" customFormat="1"/>
    <row r="1387" s="270" customFormat="1"/>
    <row r="1388" s="270" customFormat="1"/>
    <row r="1389" s="270" customFormat="1"/>
    <row r="1390" s="270" customFormat="1"/>
    <row r="1391" s="270" customFormat="1"/>
    <row r="1392" s="270" customFormat="1"/>
    <row r="1393" s="270" customFormat="1"/>
    <row r="1394" s="270" customFormat="1"/>
    <row r="1395" s="270" customFormat="1"/>
    <row r="1396" s="270" customFormat="1"/>
    <row r="1397" s="270" customFormat="1"/>
    <row r="1398" s="270" customFormat="1"/>
    <row r="1399" s="270" customFormat="1"/>
    <row r="1400" s="270" customFormat="1"/>
    <row r="1401" s="270" customFormat="1"/>
    <row r="1402" s="270" customFormat="1"/>
    <row r="1403" s="270" customFormat="1"/>
    <row r="1404" s="270" customFormat="1"/>
    <row r="1405" s="270" customFormat="1"/>
    <row r="1406" s="270" customFormat="1"/>
    <row r="1407" s="270" customFormat="1"/>
    <row r="1408" s="270" customFormat="1"/>
    <row r="1409" s="270" customFormat="1"/>
    <row r="1410" s="270" customFormat="1"/>
    <row r="1411" s="270" customFormat="1"/>
    <row r="1412" s="270" customFormat="1"/>
    <row r="1413" s="270" customFormat="1"/>
    <row r="1414" s="270" customFormat="1"/>
    <row r="1415" s="270" customFormat="1"/>
    <row r="1416" s="270" customFormat="1"/>
    <row r="1417" s="270" customFormat="1"/>
    <row r="1418" s="270" customFormat="1"/>
    <row r="1419" s="270" customFormat="1"/>
    <row r="1420" s="270" customFormat="1"/>
    <row r="1421" s="270" customFormat="1"/>
    <row r="1422" s="270" customFormat="1"/>
    <row r="1423" s="270" customFormat="1"/>
    <row r="1424" s="270" customFormat="1"/>
    <row r="1425" s="270" customFormat="1"/>
    <row r="1426" s="270" customFormat="1"/>
    <row r="1427" s="270" customFormat="1"/>
    <row r="1428" s="270" customFormat="1"/>
    <row r="1429" s="270" customFormat="1"/>
    <row r="1430" s="270" customFormat="1"/>
    <row r="1431" s="270" customFormat="1"/>
    <row r="1432" s="270" customFormat="1"/>
    <row r="1433" s="270" customFormat="1"/>
    <row r="1434" s="270" customFormat="1"/>
    <row r="1435" s="270" customFormat="1"/>
    <row r="1436" s="270" customFormat="1"/>
    <row r="1437" s="270" customFormat="1"/>
    <row r="1438" s="270" customFormat="1"/>
    <row r="1439" s="270" customFormat="1"/>
    <row r="1440" s="270" customFormat="1"/>
    <row r="1441" s="270" customFormat="1"/>
    <row r="1442" s="270" customFormat="1"/>
    <row r="1443" s="270" customFormat="1"/>
    <row r="1444" s="270" customFormat="1"/>
    <row r="1445" s="270" customFormat="1"/>
    <row r="1446" s="270" customFormat="1"/>
    <row r="1447" s="270" customFormat="1"/>
    <row r="1448" s="270" customFormat="1"/>
    <row r="1449" s="270" customFormat="1"/>
    <row r="1450" s="270" customFormat="1"/>
    <row r="1451" s="270" customFormat="1"/>
    <row r="1452" s="270" customFormat="1"/>
    <row r="1453" s="270" customFormat="1"/>
    <row r="1454" s="270" customFormat="1"/>
    <row r="1455" s="270" customFormat="1"/>
    <row r="1456" s="270" customFormat="1"/>
    <row r="1457" s="270" customFormat="1"/>
    <row r="1458" s="270" customFormat="1"/>
    <row r="1459" s="270" customFormat="1"/>
    <row r="1460" s="270" customFormat="1"/>
    <row r="1461" s="270" customFormat="1"/>
    <row r="1462" s="270" customFormat="1"/>
    <row r="1463" s="270" customFormat="1"/>
    <row r="1464" s="270" customFormat="1"/>
    <row r="1465" s="270" customFormat="1"/>
    <row r="1466" s="270" customFormat="1"/>
    <row r="1467" s="270" customFormat="1"/>
    <row r="1468" s="270" customFormat="1"/>
    <row r="1469" s="270" customFormat="1"/>
    <row r="1470" s="270" customFormat="1"/>
    <row r="1471" s="270" customFormat="1"/>
    <row r="1472" s="270" customFormat="1"/>
    <row r="1473" s="270" customFormat="1"/>
    <row r="1474" s="270" customFormat="1"/>
    <row r="1475" s="270" customFormat="1"/>
    <row r="1476" s="270" customFormat="1"/>
    <row r="1477" s="270" customFormat="1"/>
    <row r="1478" s="270" customFormat="1"/>
    <row r="1479" s="270" customFormat="1"/>
    <row r="1480" s="270" customFormat="1"/>
    <row r="1481" s="270" customFormat="1"/>
    <row r="1482" s="270" customFormat="1"/>
    <row r="1483" s="270" customFormat="1"/>
    <row r="1484" s="270" customFormat="1"/>
    <row r="1485" s="270" customFormat="1"/>
    <row r="1486" s="270" customFormat="1"/>
    <row r="1487" s="270" customFormat="1"/>
    <row r="1488" s="270" customFormat="1"/>
    <row r="1489" s="270" customFormat="1"/>
    <row r="1490" s="270" customFormat="1"/>
    <row r="1491" s="270" customFormat="1"/>
    <row r="1492" s="270" customFormat="1"/>
    <row r="1493" s="270" customFormat="1"/>
    <row r="1494" s="270" customFormat="1"/>
    <row r="1495" s="270" customFormat="1"/>
    <row r="1496" s="270" customFormat="1"/>
    <row r="1497" s="270" customFormat="1"/>
    <row r="1498" s="270" customFormat="1"/>
    <row r="1499" s="270" customFormat="1"/>
    <row r="1500" s="270" customFormat="1"/>
    <row r="1501" s="270" customFormat="1"/>
    <row r="1502" s="270" customFormat="1"/>
    <row r="1503" s="270" customFormat="1"/>
    <row r="1504" s="270" customFormat="1"/>
    <row r="1505" s="270" customFormat="1"/>
    <row r="1506" s="270" customFormat="1"/>
    <row r="1507" s="270" customFormat="1"/>
    <row r="1508" s="270" customFormat="1"/>
    <row r="1509" s="270" customFormat="1"/>
    <row r="1510" s="270" customFormat="1"/>
    <row r="1511" s="270" customFormat="1"/>
    <row r="1512" s="270" customFormat="1"/>
    <row r="1513" s="270" customFormat="1"/>
    <row r="1514" s="270" customFormat="1"/>
    <row r="1515" s="270" customFormat="1"/>
    <row r="1516" s="270" customFormat="1"/>
    <row r="1517" s="270" customFormat="1"/>
    <row r="1518" s="270" customFormat="1"/>
    <row r="1519" s="270" customFormat="1"/>
    <row r="1520" s="270" customFormat="1"/>
    <row r="1521" s="270" customFormat="1"/>
    <row r="1522" s="270" customFormat="1"/>
    <row r="1523" s="270" customFormat="1"/>
    <row r="1524" s="270" customFormat="1"/>
    <row r="1525" s="270" customFormat="1"/>
    <row r="1526" s="270" customFormat="1"/>
    <row r="1527" s="270" customFormat="1"/>
    <row r="1528" s="270" customFormat="1"/>
    <row r="1529" s="270" customFormat="1"/>
    <row r="1530" s="270" customFormat="1"/>
    <row r="1531" s="270" customFormat="1"/>
    <row r="1532" s="270" customFormat="1"/>
    <row r="1533" s="270" customFormat="1"/>
    <row r="1534" s="270" customFormat="1"/>
    <row r="1535" s="270" customFormat="1"/>
    <row r="1536" s="270" customFormat="1"/>
    <row r="1537" s="270" customFormat="1"/>
    <row r="1538" s="270" customFormat="1"/>
    <row r="1539" s="270" customFormat="1"/>
    <row r="1540" s="270" customFormat="1"/>
    <row r="1541" s="270" customFormat="1"/>
    <row r="1542" s="270" customFormat="1"/>
    <row r="1543" s="270" customFormat="1"/>
    <row r="1544" s="270" customFormat="1"/>
    <row r="1545" s="270" customFormat="1"/>
    <row r="1546" s="270" customFormat="1"/>
    <row r="1547" s="270" customFormat="1"/>
    <row r="1548" s="270" customFormat="1"/>
    <row r="1549" s="270" customFormat="1"/>
    <row r="1550" s="270" customFormat="1"/>
    <row r="1551" s="270" customFormat="1"/>
    <row r="1552" s="270" customFormat="1"/>
    <row r="1553" s="270" customFormat="1"/>
    <row r="1554" s="270" customFormat="1"/>
    <row r="1555" s="270" customFormat="1"/>
    <row r="1556" s="270" customFormat="1"/>
    <row r="1557" s="270" customFormat="1"/>
    <row r="1558" s="270" customFormat="1"/>
    <row r="1559" s="270" customFormat="1"/>
    <row r="1560" s="270" customFormat="1"/>
    <row r="1561" s="270" customFormat="1"/>
    <row r="1562" s="270" customFormat="1"/>
    <row r="1563" s="270" customFormat="1"/>
    <row r="1564" s="270" customFormat="1"/>
    <row r="1565" s="270" customFormat="1"/>
    <row r="1566" s="270" customFormat="1"/>
    <row r="1567" s="270" customFormat="1"/>
    <row r="1568" s="270" customFormat="1"/>
    <row r="1569" s="270" customFormat="1"/>
    <row r="1570" s="270" customFormat="1"/>
    <row r="1571" s="270" customFormat="1"/>
    <row r="1572" s="270" customFormat="1"/>
    <row r="1573" s="270" customFormat="1"/>
    <row r="1574" s="270" customFormat="1"/>
    <row r="1575" s="270" customFormat="1"/>
    <row r="1576" s="270" customFormat="1"/>
    <row r="1577" s="270" customFormat="1"/>
    <row r="1578" s="270" customFormat="1"/>
    <row r="1579" s="270" customFormat="1"/>
    <row r="1580" s="270" customFormat="1"/>
    <row r="1581" s="270" customFormat="1"/>
    <row r="1582" s="270" customFormat="1"/>
    <row r="1583" s="270" customFormat="1"/>
    <row r="1584" s="270" customFormat="1"/>
    <row r="1585" s="270" customFormat="1"/>
    <row r="1586" s="270" customFormat="1"/>
    <row r="1587" s="270" customFormat="1"/>
    <row r="1588" s="270" customFormat="1"/>
    <row r="1589" s="270" customFormat="1"/>
    <row r="1590" s="270" customFormat="1"/>
    <row r="1591" s="270" customFormat="1"/>
    <row r="1592" s="270" customFormat="1"/>
    <row r="1593" s="270" customFormat="1"/>
    <row r="1594" s="270" customFormat="1"/>
    <row r="1595" s="270" customFormat="1"/>
    <row r="1596" s="270" customFormat="1"/>
    <row r="1597" s="270" customFormat="1"/>
    <row r="1598" s="270" customFormat="1"/>
    <row r="1599" s="270" customFormat="1"/>
    <row r="1600" s="270" customFormat="1"/>
    <row r="1601" s="270" customFormat="1"/>
    <row r="1602" s="270" customFormat="1"/>
    <row r="1603" s="270" customFormat="1"/>
    <row r="1604" s="270" customFormat="1"/>
    <row r="1605" s="270" customFormat="1"/>
    <row r="1606" s="270" customFormat="1"/>
    <row r="1607" s="270" customFormat="1"/>
    <row r="1608" s="270" customFormat="1"/>
    <row r="1609" s="270" customFormat="1"/>
    <row r="1610" s="270" customFormat="1"/>
    <row r="1611" s="270" customFormat="1"/>
    <row r="1612" s="270" customFormat="1"/>
    <row r="1613" s="270" customFormat="1"/>
    <row r="1614" s="270" customFormat="1"/>
    <row r="1615" s="270" customFormat="1"/>
    <row r="1616" s="270" customFormat="1"/>
    <row r="1617" s="270" customFormat="1"/>
    <row r="1618" s="270" customFormat="1"/>
    <row r="1619" s="270" customFormat="1"/>
    <row r="1620" s="270" customFormat="1"/>
    <row r="1621" s="270" customFormat="1"/>
    <row r="1622" s="270" customFormat="1"/>
    <row r="1623" s="270" customFormat="1"/>
    <row r="1624" s="270" customFormat="1"/>
    <row r="1625" s="270" customFormat="1"/>
    <row r="1626" s="270" customFormat="1"/>
    <row r="1627" s="270" customFormat="1"/>
    <row r="1628" s="270" customFormat="1"/>
    <row r="1629" s="270" customFormat="1"/>
    <row r="1630" s="270" customFormat="1"/>
    <row r="1631" s="270" customFormat="1"/>
    <row r="1632" s="270" customFormat="1"/>
    <row r="1633" s="270" customFormat="1"/>
    <row r="1634" s="270" customFormat="1"/>
    <row r="1635" s="270" customFormat="1"/>
    <row r="1636" s="270" customFormat="1"/>
    <row r="1637" s="270" customFormat="1"/>
    <row r="1638" s="270" customFormat="1"/>
    <row r="1639" s="270" customFormat="1"/>
    <row r="1640" s="270" customFormat="1"/>
    <row r="1641" s="270" customFormat="1"/>
    <row r="1642" s="270" customFormat="1"/>
    <row r="1643" s="270" customFormat="1"/>
    <row r="1644" s="270" customFormat="1"/>
    <row r="1645" s="270" customFormat="1"/>
    <row r="1646" s="270" customFormat="1"/>
    <row r="1647" s="270" customFormat="1"/>
    <row r="1648" s="270" customFormat="1"/>
    <row r="1649" s="270" customFormat="1"/>
    <row r="1650" s="270" customFormat="1"/>
    <row r="1651" s="270" customFormat="1"/>
    <row r="1652" s="270" customFormat="1"/>
    <row r="1653" s="270" customFormat="1"/>
    <row r="1654" s="270" customFormat="1"/>
    <row r="1655" s="270" customFormat="1"/>
    <row r="1656" s="270" customFormat="1"/>
    <row r="1657" s="270" customFormat="1"/>
    <row r="1658" s="270" customFormat="1"/>
    <row r="1659" s="270" customFormat="1"/>
    <row r="1660" s="270" customFormat="1"/>
    <row r="1661" s="270" customFormat="1"/>
    <row r="1662" s="270" customFormat="1"/>
    <row r="1663" s="270" customFormat="1"/>
    <row r="1664" s="270" customFormat="1"/>
    <row r="1665" s="270" customFormat="1"/>
    <row r="1666" s="270" customFormat="1"/>
    <row r="1667" s="270" customFormat="1"/>
    <row r="1668" s="270" customFormat="1"/>
    <row r="1669" s="270" customFormat="1"/>
    <row r="1670" s="270" customFormat="1"/>
    <row r="1671" s="270" customFormat="1"/>
    <row r="1672" s="270" customFormat="1"/>
    <row r="1673" s="270" customFormat="1"/>
    <row r="1674" s="270" customFormat="1"/>
    <row r="1675" s="270" customFormat="1"/>
    <row r="1676" s="270" customFormat="1"/>
    <row r="1677" s="270" customFormat="1"/>
    <row r="1678" s="270" customFormat="1"/>
    <row r="1679" s="270" customFormat="1"/>
    <row r="1680" s="270" customFormat="1"/>
    <row r="1681" s="270" customFormat="1"/>
    <row r="1682" s="270" customFormat="1"/>
    <row r="1683" s="270" customFormat="1"/>
    <row r="1684" s="270" customFormat="1"/>
    <row r="1685" s="270" customFormat="1"/>
    <row r="1686" s="270" customFormat="1"/>
    <row r="1687" s="270" customFormat="1"/>
    <row r="1688" s="270" customFormat="1"/>
    <row r="1689" s="270" customFormat="1"/>
    <row r="1690" s="270" customFormat="1"/>
    <row r="1691" s="270" customFormat="1"/>
    <row r="1692" s="270" customFormat="1"/>
    <row r="1693" s="270" customFormat="1"/>
    <row r="1694" s="270" customFormat="1"/>
    <row r="1695" s="270" customFormat="1"/>
    <row r="1696" s="270" customFormat="1"/>
    <row r="1697" s="270" customFormat="1"/>
    <row r="1698" s="270" customFormat="1"/>
    <row r="1699" s="270" customFormat="1"/>
    <row r="1700" s="270" customFormat="1"/>
    <row r="1701" s="270" customFormat="1"/>
    <row r="1702" s="270" customFormat="1"/>
    <row r="1703" s="270" customFormat="1"/>
    <row r="1704" s="270" customFormat="1"/>
    <row r="1705" s="270" customFormat="1"/>
    <row r="1706" s="270" customFormat="1"/>
    <row r="1707" s="270" customFormat="1"/>
    <row r="1708" s="270" customFormat="1"/>
    <row r="1709" s="270" customFormat="1"/>
    <row r="1710" s="270" customFormat="1"/>
    <row r="1711" s="270" customFormat="1"/>
    <row r="1712" s="270" customFormat="1"/>
    <row r="1713" s="270" customFormat="1"/>
    <row r="1714" s="270" customFormat="1"/>
    <row r="1715" s="270" customFormat="1"/>
    <row r="1716" s="270" customFormat="1"/>
    <row r="1717" s="270" customFormat="1"/>
    <row r="1718" s="270" customFormat="1"/>
    <row r="1719" s="270" customFormat="1"/>
    <row r="1720" s="270" customFormat="1"/>
    <row r="1721" s="270" customFormat="1"/>
    <row r="1722" s="270" customFormat="1"/>
    <row r="1723" s="270" customFormat="1"/>
    <row r="1724" s="270" customFormat="1"/>
    <row r="1725" s="270" customFormat="1"/>
    <row r="1726" s="270" customFormat="1"/>
    <row r="1727" s="270" customFormat="1"/>
    <row r="1728" s="270" customFormat="1"/>
    <row r="1729" s="270" customFormat="1"/>
    <row r="1730" s="270" customFormat="1"/>
    <row r="1731" s="270" customFormat="1"/>
    <row r="1732" s="270" customFormat="1"/>
    <row r="1733" s="270" customFormat="1"/>
    <row r="1734" s="270" customFormat="1"/>
    <row r="1735" s="270" customFormat="1"/>
    <row r="1736" s="270" customFormat="1"/>
    <row r="1737" s="270" customFormat="1"/>
    <row r="1738" s="270" customFormat="1"/>
    <row r="1739" s="270" customFormat="1"/>
    <row r="1740" s="270" customFormat="1"/>
    <row r="1741" s="270" customFormat="1"/>
    <row r="1742" s="270" customFormat="1"/>
    <row r="1743" s="270" customFormat="1"/>
    <row r="1744" s="270" customFormat="1"/>
    <row r="1745" s="270" customFormat="1"/>
    <row r="1746" s="270" customFormat="1"/>
    <row r="1747" s="270" customFormat="1"/>
    <row r="1748" s="270" customFormat="1"/>
    <row r="1749" s="270" customFormat="1"/>
    <row r="1750" s="270" customFormat="1"/>
    <row r="1751" s="270" customFormat="1"/>
    <row r="1752" s="270" customFormat="1"/>
    <row r="1753" s="270" customFormat="1"/>
    <row r="1754" s="270" customFormat="1"/>
    <row r="1755" s="270" customFormat="1"/>
    <row r="1756" s="270" customFormat="1"/>
    <row r="1757" s="270" customFormat="1"/>
    <row r="1758" s="270" customFormat="1"/>
    <row r="1759" s="270" customFormat="1"/>
    <row r="1760" s="270" customFormat="1"/>
    <row r="1761" s="270" customFormat="1"/>
    <row r="1762" s="270" customFormat="1"/>
    <row r="1763" s="270" customFormat="1"/>
    <row r="1764" s="270" customFormat="1"/>
    <row r="1765" s="270" customFormat="1"/>
    <row r="1766" s="270" customFormat="1"/>
    <row r="1767" s="270" customFormat="1"/>
    <row r="1768" s="270" customFormat="1"/>
    <row r="1769" s="270" customFormat="1"/>
    <row r="1770" s="270" customFormat="1"/>
    <row r="1771" s="270" customFormat="1"/>
    <row r="1772" s="270" customFormat="1"/>
    <row r="1773" s="270" customFormat="1"/>
    <row r="1774" s="270" customFormat="1"/>
    <row r="1775" s="270" customFormat="1"/>
    <row r="1776" s="270" customFormat="1"/>
    <row r="1777" s="270" customFormat="1"/>
    <row r="1778" s="270" customFormat="1"/>
    <row r="1779" s="270" customFormat="1"/>
    <row r="1780" s="270" customFormat="1"/>
    <row r="1781" s="270" customFormat="1"/>
    <row r="1782" s="270" customFormat="1"/>
    <row r="1783" s="270" customFormat="1"/>
    <row r="1784" s="270" customFormat="1"/>
    <row r="1785" s="270" customFormat="1"/>
    <row r="1786" s="270" customFormat="1"/>
    <row r="1787" s="270" customFormat="1"/>
    <row r="1788" s="270" customFormat="1"/>
    <row r="1789" s="270" customFormat="1"/>
    <row r="1790" s="270" customFormat="1"/>
    <row r="1791" s="270" customFormat="1"/>
    <row r="1792" s="270" customFormat="1"/>
    <row r="1793" s="270" customFormat="1"/>
    <row r="1794" s="270" customFormat="1"/>
    <row r="1795" s="270" customFormat="1"/>
    <row r="1796" s="270" customFormat="1"/>
    <row r="1797" s="270" customFormat="1"/>
    <row r="1798" s="270" customFormat="1"/>
    <row r="1799" s="270" customFormat="1"/>
    <row r="1800" s="270" customFormat="1"/>
    <row r="1801" s="270" customFormat="1"/>
    <row r="1802" s="270" customFormat="1"/>
    <row r="1803" s="270" customFormat="1"/>
    <row r="1804" s="270" customFormat="1"/>
    <row r="1805" s="270" customFormat="1"/>
    <row r="1806" s="270" customFormat="1"/>
    <row r="1807" s="270" customFormat="1"/>
    <row r="1808" s="270" customFormat="1"/>
    <row r="1809" s="270" customFormat="1"/>
    <row r="1810" s="270" customFormat="1"/>
    <row r="1811" s="270" customFormat="1"/>
    <row r="1812" s="270" customFormat="1"/>
    <row r="1813" s="270" customFormat="1"/>
    <row r="1814" s="270" customFormat="1"/>
    <row r="1815" s="270" customFormat="1"/>
    <row r="1816" s="270" customFormat="1"/>
    <row r="1817" s="270" customFormat="1"/>
    <row r="1818" s="270" customFormat="1"/>
    <row r="1819" s="270" customFormat="1"/>
    <row r="1820" s="270" customFormat="1"/>
    <row r="1821" s="270" customFormat="1"/>
    <row r="1822" s="270" customFormat="1"/>
    <row r="1823" s="270" customFormat="1"/>
    <row r="1824" s="270" customFormat="1"/>
    <row r="1825" s="270" customFormat="1"/>
    <row r="1826" s="270" customFormat="1"/>
    <row r="1827" s="270" customFormat="1"/>
    <row r="1828" s="270" customFormat="1"/>
    <row r="1829" s="270" customFormat="1"/>
    <row r="1830" s="270" customFormat="1"/>
    <row r="1831" s="270" customFormat="1"/>
    <row r="1832" s="270" customFormat="1"/>
    <row r="1833" s="270" customFormat="1"/>
    <row r="1834" s="270" customFormat="1"/>
    <row r="1835" s="270" customFormat="1"/>
    <row r="1836" s="270" customFormat="1"/>
    <row r="1837" s="270" customFormat="1"/>
    <row r="1838" s="270" customFormat="1"/>
    <row r="1839" s="270" customFormat="1"/>
    <row r="1840" s="270" customFormat="1"/>
    <row r="1841" s="270" customFormat="1"/>
    <row r="1842" s="270" customFormat="1"/>
    <row r="1843" s="270" customFormat="1"/>
    <row r="1844" s="270" customFormat="1"/>
    <row r="1845" s="270" customFormat="1"/>
    <row r="1846" s="270" customFormat="1"/>
    <row r="1847" s="270" customFormat="1"/>
    <row r="1848" s="270" customFormat="1"/>
    <row r="1849" s="270" customFormat="1"/>
    <row r="1850" s="270" customFormat="1"/>
    <row r="1851" s="270" customFormat="1"/>
    <row r="1852" s="270" customFormat="1"/>
    <row r="1853" s="270" customFormat="1"/>
    <row r="1854" s="270" customFormat="1"/>
    <row r="1855" s="270" customFormat="1"/>
    <row r="1856" s="270" customFormat="1"/>
    <row r="1857" s="270" customFormat="1"/>
    <row r="1858" s="270" customFormat="1"/>
    <row r="1859" s="270" customFormat="1"/>
    <row r="1860" s="270" customFormat="1"/>
    <row r="1861" s="270" customFormat="1"/>
    <row r="1862" s="270" customFormat="1"/>
    <row r="1863" s="270" customFormat="1"/>
    <row r="1864" s="270" customFormat="1"/>
    <row r="1865" s="270" customFormat="1"/>
    <row r="1866" s="270" customFormat="1"/>
    <row r="1867" s="270" customFormat="1"/>
    <row r="1868" s="270" customFormat="1"/>
    <row r="1869" s="270" customFormat="1"/>
    <row r="1870" s="270" customFormat="1"/>
    <row r="1871" s="270" customFormat="1"/>
    <row r="1872" s="270" customFormat="1"/>
    <row r="1873" s="270" customFormat="1"/>
    <row r="1874" s="270" customFormat="1"/>
    <row r="1875" s="270" customFormat="1"/>
    <row r="1876" s="270" customFormat="1"/>
    <row r="1877" s="270" customFormat="1"/>
    <row r="1878" s="270" customFormat="1"/>
    <row r="1879" s="270" customFormat="1"/>
    <row r="1880" s="270" customFormat="1"/>
    <row r="1881" s="270" customFormat="1"/>
    <row r="1882" s="270" customFormat="1"/>
    <row r="1883" s="270" customFormat="1"/>
    <row r="1884" s="270" customFormat="1"/>
    <row r="1885" s="270" customFormat="1"/>
    <row r="1886" s="270" customFormat="1"/>
    <row r="1887" s="270" customFormat="1"/>
    <row r="1888" s="270" customFormat="1"/>
    <row r="1889" s="270" customFormat="1"/>
    <row r="1890" s="270" customFormat="1"/>
    <row r="1891" s="270" customFormat="1"/>
    <row r="1892" s="270" customFormat="1"/>
    <row r="1893" s="270" customFormat="1"/>
    <row r="1894" s="270" customFormat="1"/>
    <row r="1895" s="270" customFormat="1"/>
    <row r="1896" s="270" customFormat="1"/>
    <row r="1897" s="270" customFormat="1"/>
    <row r="1898" s="270" customFormat="1"/>
    <row r="1899" s="270" customFormat="1"/>
    <row r="1900" s="270" customFormat="1"/>
    <row r="1901" s="270" customFormat="1"/>
    <row r="1902" s="270" customFormat="1"/>
    <row r="1903" s="270" customFormat="1"/>
    <row r="1904" s="270" customFormat="1"/>
    <row r="1905" s="270" customFormat="1"/>
    <row r="1906" s="270" customFormat="1"/>
    <row r="1907" s="270" customFormat="1"/>
    <row r="1908" s="270" customFormat="1"/>
    <row r="1909" s="270" customFormat="1"/>
    <row r="1910" s="270" customFormat="1"/>
    <row r="1911" s="270" customFormat="1"/>
    <row r="1912" s="270" customFormat="1"/>
    <row r="1913" s="270" customFormat="1"/>
    <row r="1914" s="270" customFormat="1"/>
    <row r="1915" s="270" customFormat="1"/>
    <row r="1916" s="270" customFormat="1"/>
    <row r="1917" s="270" customFormat="1"/>
    <row r="1918" s="270" customFormat="1"/>
    <row r="1919" s="270" customFormat="1"/>
    <row r="1920" s="270" customFormat="1"/>
    <row r="1921" s="270" customFormat="1"/>
    <row r="1922" s="270" customFormat="1"/>
    <row r="1923" s="270" customFormat="1"/>
    <row r="1924" s="270" customFormat="1"/>
    <row r="1925" s="270" customFormat="1"/>
    <row r="1926" s="270" customFormat="1"/>
    <row r="1927" s="270" customFormat="1"/>
    <row r="1928" s="270" customFormat="1"/>
    <row r="1929" s="270" customFormat="1"/>
    <row r="1930" s="270" customFormat="1"/>
    <row r="1931" s="270" customFormat="1"/>
    <row r="1932" s="270" customFormat="1"/>
    <row r="1933" s="270" customFormat="1"/>
    <row r="1934" s="270" customFormat="1"/>
    <row r="1935" s="270" customFormat="1"/>
    <row r="1936" s="270" customFormat="1"/>
    <row r="1937" s="270" customFormat="1"/>
    <row r="1938" s="270" customFormat="1"/>
    <row r="1939" s="270" customFormat="1"/>
    <row r="1940" s="270" customFormat="1"/>
    <row r="1941" s="270" customFormat="1"/>
    <row r="1942" s="270" customFormat="1"/>
    <row r="1943" s="270" customFormat="1"/>
    <row r="1944" s="270" customFormat="1"/>
    <row r="1945" s="270" customFormat="1"/>
    <row r="1946" s="270" customFormat="1"/>
    <row r="1947" s="270" customFormat="1"/>
    <row r="1948" s="270" customFormat="1"/>
    <row r="1949" s="270" customFormat="1"/>
    <row r="1950" s="270" customFormat="1"/>
    <row r="1951" s="270" customFormat="1"/>
    <row r="1952" s="270" customFormat="1"/>
    <row r="1953" s="270" customFormat="1"/>
    <row r="1954" s="270" customFormat="1"/>
    <row r="1955" s="270" customFormat="1"/>
    <row r="1956" s="270" customFormat="1"/>
    <row r="1957" s="270" customFormat="1"/>
    <row r="1958" s="270" customFormat="1"/>
    <row r="1959" s="270" customFormat="1"/>
    <row r="1960" s="270" customFormat="1"/>
    <row r="1961" s="270" customFormat="1"/>
    <row r="1962" s="270" customFormat="1"/>
    <row r="1963" s="270" customFormat="1"/>
    <row r="1964" s="270" customFormat="1"/>
    <row r="1965" s="270" customFormat="1"/>
    <row r="1966" s="270" customFormat="1"/>
    <row r="1967" s="270" customFormat="1"/>
    <row r="1968" s="270" customFormat="1"/>
    <row r="1969" s="270" customFormat="1"/>
    <row r="1970" s="270" customFormat="1"/>
    <row r="1971" s="270" customFormat="1"/>
    <row r="1972" s="270" customFormat="1"/>
    <row r="1973" s="270" customFormat="1"/>
    <row r="1974" s="270" customFormat="1"/>
    <row r="1975" s="270" customFormat="1"/>
    <row r="1976" s="270" customFormat="1"/>
    <row r="1977" s="270" customFormat="1"/>
    <row r="1978" s="270" customFormat="1"/>
    <row r="1979" s="270" customFormat="1"/>
    <row r="1980" s="270" customFormat="1"/>
    <row r="1981" s="270" customFormat="1"/>
    <row r="1982" s="270" customFormat="1"/>
    <row r="1983" s="270" customFormat="1"/>
    <row r="1984" s="270" customFormat="1"/>
    <row r="1985" s="270" customFormat="1"/>
    <row r="1986" s="270" customFormat="1"/>
    <row r="1987" s="270" customFormat="1"/>
    <row r="1988" s="270" customFormat="1"/>
    <row r="1989" s="270" customFormat="1"/>
    <row r="1990" s="270" customFormat="1"/>
    <row r="1991" s="270" customFormat="1"/>
    <row r="1992" s="270" customFormat="1"/>
    <row r="1993" s="270" customFormat="1"/>
    <row r="1994" s="270" customFormat="1"/>
    <row r="1995" s="270" customFormat="1"/>
    <row r="1996" s="270" customFormat="1"/>
    <row r="1997" s="270" customFormat="1"/>
    <row r="1998" s="270" customFormat="1"/>
    <row r="1999" s="270" customFormat="1"/>
    <row r="2000" s="270" customFormat="1"/>
    <row r="2001" s="270" customFormat="1"/>
    <row r="2002" s="270" customFormat="1"/>
    <row r="2003" s="270" customFormat="1"/>
    <row r="2004" s="270" customFormat="1"/>
    <row r="2005" s="270" customFormat="1"/>
    <row r="2006" s="270" customFormat="1"/>
    <row r="2007" s="270" customFormat="1"/>
    <row r="2008" s="270" customFormat="1"/>
    <row r="2009" s="270" customFormat="1"/>
    <row r="2010" s="270" customFormat="1"/>
    <row r="2011" s="270" customFormat="1"/>
    <row r="2012" s="270" customFormat="1"/>
    <row r="2013" s="270" customFormat="1"/>
    <row r="2014" s="270" customFormat="1"/>
    <row r="2015" s="270" customFormat="1"/>
    <row r="2016" s="270" customFormat="1"/>
    <row r="2017" s="270" customFormat="1"/>
    <row r="2018" s="270" customFormat="1"/>
    <row r="2019" s="270" customFormat="1"/>
    <row r="2020" s="270" customFormat="1"/>
    <row r="2021" s="270" customFormat="1"/>
    <row r="2022" s="270" customFormat="1"/>
    <row r="2023" s="270" customFormat="1"/>
    <row r="2024" s="270" customFormat="1"/>
    <row r="2025" s="270" customFormat="1"/>
    <row r="2026" s="270" customFormat="1"/>
    <row r="2027" s="270" customFormat="1"/>
    <row r="2028" s="270" customFormat="1"/>
    <row r="2029" s="270" customFormat="1"/>
    <row r="2030" s="270" customFormat="1"/>
    <row r="2031" s="270" customFormat="1"/>
    <row r="2032" s="270" customFormat="1"/>
    <row r="2033" s="270" customFormat="1"/>
    <row r="2034" s="270" customFormat="1"/>
    <row r="2035" s="270" customFormat="1"/>
    <row r="2036" s="270" customFormat="1"/>
    <row r="2037" s="270" customFormat="1"/>
    <row r="2038" s="270" customFormat="1"/>
    <row r="2039" s="270" customFormat="1"/>
    <row r="2040" s="270" customFormat="1"/>
    <row r="2041" s="270" customFormat="1"/>
    <row r="2042" s="270" customFormat="1"/>
    <row r="2043" s="270" customFormat="1"/>
    <row r="2044" s="270" customFormat="1"/>
    <row r="2045" s="270" customFormat="1"/>
    <row r="2046" s="270" customFormat="1"/>
    <row r="2047" s="270" customFormat="1"/>
    <row r="2048" s="270" customFormat="1"/>
    <row r="2049" s="270" customFormat="1"/>
    <row r="2050" s="270" customFormat="1"/>
    <row r="2051" s="270" customFormat="1"/>
    <row r="2052" s="270" customFormat="1"/>
    <row r="2053" s="270" customFormat="1"/>
    <row r="2054" s="270" customFormat="1"/>
    <row r="2055" s="270" customFormat="1"/>
    <row r="2056" s="270" customFormat="1"/>
    <row r="2057" s="270" customFormat="1"/>
    <row r="2058" s="270" customFormat="1"/>
    <row r="2059" s="270" customFormat="1"/>
    <row r="2060" s="270" customFormat="1"/>
    <row r="2061" s="270" customFormat="1"/>
    <row r="2062" s="270" customFormat="1"/>
    <row r="2063" s="270" customFormat="1"/>
    <row r="2064" s="270" customFormat="1"/>
    <row r="2065" s="270" customFormat="1"/>
    <row r="2066" s="270" customFormat="1"/>
    <row r="2067" s="270" customFormat="1"/>
    <row r="2068" s="270" customFormat="1"/>
    <row r="2069" s="270" customFormat="1"/>
    <row r="2070" s="270" customFormat="1"/>
    <row r="2071" s="270" customFormat="1"/>
    <row r="2072" s="270" customFormat="1"/>
    <row r="2073" s="270" customFormat="1"/>
    <row r="2074" s="270" customFormat="1"/>
    <row r="2075" s="270" customFormat="1"/>
    <row r="2076" s="270" customFormat="1"/>
    <row r="2077" s="270" customFormat="1"/>
    <row r="2078" s="270" customFormat="1"/>
    <row r="2079" s="270" customFormat="1"/>
    <row r="2080" s="270" customFormat="1"/>
    <row r="2081" s="270" customFormat="1"/>
    <row r="2082" s="270" customFormat="1"/>
    <row r="2083" s="270" customFormat="1"/>
    <row r="2084" s="270" customFormat="1"/>
    <row r="2085" s="270" customFormat="1"/>
    <row r="2086" s="270" customFormat="1"/>
    <row r="2087" s="270" customFormat="1"/>
    <row r="2088" s="270" customFormat="1"/>
    <row r="2089" s="270" customFormat="1"/>
    <row r="2090" s="270" customFormat="1"/>
    <row r="2091" s="270" customFormat="1"/>
    <row r="2092" s="270" customFormat="1"/>
    <row r="2093" s="270" customFormat="1"/>
    <row r="2094" s="270" customFormat="1"/>
    <row r="2095" s="270" customFormat="1"/>
    <row r="2096" s="270" customFormat="1"/>
    <row r="2097" s="270" customFormat="1"/>
    <row r="2098" s="270" customFormat="1"/>
    <row r="2099" s="270" customFormat="1"/>
    <row r="2100" s="270" customFormat="1"/>
    <row r="2101" s="270" customFormat="1"/>
    <row r="2102" s="270" customFormat="1"/>
    <row r="2103" s="270" customFormat="1"/>
    <row r="2104" s="270" customFormat="1"/>
    <row r="2105" s="270" customFormat="1"/>
    <row r="2106" s="270" customFormat="1"/>
    <row r="2107" s="270" customFormat="1"/>
    <row r="2108" s="270" customFormat="1"/>
    <row r="2109" s="270" customFormat="1"/>
    <row r="2110" s="270" customFormat="1"/>
    <row r="2111" s="270" customFormat="1"/>
    <row r="2112" s="270" customFormat="1"/>
    <row r="2113" s="270" customFormat="1"/>
    <row r="2114" s="270" customFormat="1"/>
    <row r="2115" s="270" customFormat="1"/>
    <row r="2116" s="270" customFormat="1"/>
    <row r="2117" s="270" customFormat="1"/>
    <row r="2118" s="270" customFormat="1"/>
    <row r="2119" s="270" customFormat="1"/>
    <row r="2120" s="270" customFormat="1"/>
    <row r="2121" s="270" customFormat="1"/>
    <row r="2122" s="270" customFormat="1"/>
    <row r="2123" s="270" customFormat="1"/>
    <row r="2124" s="270" customFormat="1"/>
    <row r="2125" s="270" customFormat="1"/>
    <row r="2126" s="270" customFormat="1"/>
    <row r="2127" s="270" customFormat="1"/>
    <row r="2128" s="270" customFormat="1"/>
    <row r="2129" s="270" customFormat="1"/>
    <row r="2130" s="270" customFormat="1"/>
    <row r="2131" s="270" customFormat="1"/>
    <row r="2132" s="270" customFormat="1"/>
    <row r="2133" s="270" customFormat="1"/>
    <row r="2134" s="270" customFormat="1"/>
    <row r="2135" s="270" customFormat="1"/>
    <row r="2136" s="270" customFormat="1"/>
    <row r="2137" s="270" customFormat="1"/>
    <row r="2138" s="270" customFormat="1"/>
    <row r="2139" s="270" customFormat="1"/>
    <row r="2140" s="270" customFormat="1"/>
    <row r="2141" s="270" customFormat="1"/>
    <row r="2142" s="270" customFormat="1"/>
    <row r="2143" s="270" customFormat="1"/>
    <row r="2144" s="270" customFormat="1"/>
    <row r="2145" s="270" customFormat="1"/>
    <row r="2146" s="270" customFormat="1"/>
    <row r="2147" s="270" customFormat="1"/>
    <row r="2148" s="270" customFormat="1"/>
    <row r="2149" s="270" customFormat="1"/>
    <row r="2150" s="270" customFormat="1"/>
    <row r="2151" s="270" customFormat="1"/>
    <row r="2152" s="270" customFormat="1"/>
    <row r="2153" s="270" customFormat="1"/>
    <row r="2154" s="270" customFormat="1"/>
    <row r="2155" s="270" customFormat="1"/>
    <row r="2156" s="270" customFormat="1"/>
    <row r="2157" s="270" customFormat="1"/>
    <row r="2158" s="270" customFormat="1"/>
    <row r="2159" s="270" customFormat="1"/>
    <row r="2160" s="270" customFormat="1"/>
    <row r="2161" s="270" customFormat="1"/>
    <row r="2162" s="270" customFormat="1"/>
    <row r="2163" s="270" customFormat="1"/>
    <row r="2164" s="270" customFormat="1"/>
    <row r="2165" s="270" customFormat="1"/>
    <row r="2166" s="270" customFormat="1"/>
    <row r="2167" s="270" customFormat="1"/>
    <row r="2168" s="270" customFormat="1"/>
    <row r="2169" s="270" customFormat="1"/>
    <row r="2170" s="270" customFormat="1"/>
    <row r="2171" s="270" customFormat="1"/>
    <row r="2172" s="270" customFormat="1"/>
    <row r="2173" s="270" customFormat="1"/>
    <row r="2174" s="270" customFormat="1"/>
    <row r="2175" s="270" customFormat="1"/>
    <row r="2176" s="270" customFormat="1"/>
    <row r="2177" s="270" customFormat="1"/>
    <row r="2178" s="270" customFormat="1"/>
    <row r="2179" s="270" customFormat="1"/>
    <row r="2180" s="270" customFormat="1"/>
    <row r="2181" s="270" customFormat="1"/>
    <row r="2182" s="270" customFormat="1"/>
    <row r="2183" s="270" customFormat="1"/>
    <row r="2184" s="270" customFormat="1"/>
    <row r="2185" s="270" customFormat="1"/>
    <row r="2186" s="270" customFormat="1"/>
    <row r="2187" s="270" customFormat="1"/>
    <row r="2188" s="270" customFormat="1"/>
    <row r="2189" s="270" customFormat="1"/>
    <row r="2190" s="270" customFormat="1"/>
    <row r="2191" s="270" customFormat="1"/>
    <row r="2192" s="270" customFormat="1"/>
    <row r="2193" s="270" customFormat="1"/>
    <row r="2194" s="270" customFormat="1"/>
    <row r="2195" s="270" customFormat="1"/>
    <row r="2196" s="270" customFormat="1"/>
    <row r="2197" s="270" customFormat="1"/>
    <row r="2198" s="270" customFormat="1"/>
    <row r="2199" s="270" customFormat="1"/>
    <row r="2200" s="270" customFormat="1"/>
    <row r="2201" s="270" customFormat="1"/>
    <row r="2202" s="270" customFormat="1"/>
    <row r="2203" s="270" customFormat="1"/>
    <row r="2204" s="270" customFormat="1"/>
    <row r="2205" s="270" customFormat="1"/>
    <row r="2206" s="270" customFormat="1"/>
    <row r="2207" s="270" customFormat="1"/>
    <row r="2208" s="270" customFormat="1"/>
    <row r="2209" s="270" customFormat="1"/>
    <row r="2210" s="270" customFormat="1"/>
    <row r="2211" s="270" customFormat="1"/>
    <row r="2212" s="270" customFormat="1"/>
    <row r="2213" s="270" customFormat="1"/>
    <row r="2214" s="270" customFormat="1"/>
    <row r="2215" s="270" customFormat="1"/>
    <row r="2216" s="270" customFormat="1"/>
    <row r="2217" s="270" customFormat="1"/>
    <row r="2218" s="270" customFormat="1"/>
    <row r="2219" s="270" customFormat="1"/>
    <row r="2220" s="270" customFormat="1"/>
    <row r="2221" s="270" customFormat="1"/>
    <row r="2222" s="270" customFormat="1"/>
    <row r="2223" s="270" customFormat="1"/>
    <row r="2224" s="270" customFormat="1"/>
    <row r="2225" s="270" customFormat="1"/>
    <row r="2226" s="270" customFormat="1"/>
    <row r="2227" s="270" customFormat="1"/>
    <row r="2228" s="270" customFormat="1"/>
    <row r="2229" s="270" customFormat="1"/>
    <row r="2230" s="270" customFormat="1"/>
    <row r="2231" s="270" customFormat="1"/>
    <row r="2232" s="270" customFormat="1"/>
    <row r="2233" s="270" customFormat="1"/>
    <row r="2234" s="270" customFormat="1"/>
    <row r="2235" s="270" customFormat="1"/>
    <row r="2236" s="270" customFormat="1"/>
    <row r="2237" s="270" customFormat="1"/>
    <row r="2238" s="270" customFormat="1"/>
    <row r="2239" s="270" customFormat="1"/>
    <row r="2240" s="270" customFormat="1"/>
    <row r="2241" s="270" customFormat="1"/>
    <row r="2242" s="270" customFormat="1"/>
    <row r="2243" s="270" customFormat="1"/>
    <row r="2244" s="270" customFormat="1"/>
    <row r="2245" s="270" customFormat="1"/>
    <row r="2246" s="270" customFormat="1"/>
    <row r="2247" s="270" customFormat="1"/>
    <row r="2248" s="270" customFormat="1"/>
    <row r="2249" s="270" customFormat="1"/>
    <row r="2250" s="270" customFormat="1"/>
    <row r="2251" s="270" customFormat="1"/>
    <row r="2252" s="270" customFormat="1"/>
    <row r="2253" s="270" customFormat="1"/>
    <row r="2254" s="270" customFormat="1"/>
    <row r="2255" s="270" customFormat="1"/>
    <row r="2256" s="270" customFormat="1"/>
    <row r="2257" s="270" customFormat="1"/>
    <row r="2258" s="270" customFormat="1"/>
    <row r="2259" s="270" customFormat="1"/>
    <row r="2260" s="270" customFormat="1"/>
    <row r="2261" s="270" customFormat="1"/>
    <row r="2262" s="270" customFormat="1"/>
    <row r="2263" s="270" customFormat="1"/>
    <row r="2264" s="270" customFormat="1"/>
    <row r="2265" s="270" customFormat="1"/>
    <row r="2266" s="270" customFormat="1"/>
    <row r="2267" s="270" customFormat="1"/>
    <row r="2268" s="270" customFormat="1"/>
    <row r="2269" s="270" customFormat="1"/>
    <row r="2270" s="270" customFormat="1"/>
    <row r="2271" s="270" customFormat="1"/>
    <row r="2272" s="270" customFormat="1"/>
    <row r="2273" s="270" customFormat="1"/>
    <row r="2274" s="270" customFormat="1"/>
    <row r="2275" s="270" customFormat="1"/>
    <row r="2276" s="270" customFormat="1"/>
    <row r="2277" s="270" customFormat="1"/>
    <row r="2278" s="270" customFormat="1"/>
    <row r="2279" s="270" customFormat="1"/>
    <row r="2280" s="270" customFormat="1"/>
    <row r="2281" s="270" customFormat="1"/>
    <row r="2282" s="270" customFormat="1"/>
    <row r="2283" s="270" customFormat="1"/>
    <row r="2284" s="270" customFormat="1"/>
    <row r="2285" s="270" customFormat="1"/>
    <row r="2286" s="270" customFormat="1"/>
    <row r="2287" s="270" customFormat="1"/>
    <row r="2288" s="270" customFormat="1"/>
    <row r="2289" s="270" customFormat="1"/>
    <row r="2290" s="270" customFormat="1"/>
    <row r="2291" s="270" customFormat="1"/>
    <row r="2292" s="270" customFormat="1"/>
    <row r="2293" s="270" customFormat="1"/>
    <row r="2294" s="270" customFormat="1"/>
    <row r="2295" s="270" customFormat="1"/>
    <row r="2296" s="270" customFormat="1"/>
    <row r="2297" s="270" customFormat="1"/>
    <row r="2298" s="270" customFormat="1"/>
    <row r="2299" s="270" customFormat="1"/>
    <row r="2300" s="270" customFormat="1"/>
    <row r="2301" s="270" customFormat="1"/>
    <row r="2302" s="270" customFormat="1"/>
    <row r="2303" s="270" customFormat="1"/>
    <row r="2304" s="270" customFormat="1"/>
    <row r="2305" s="270" customFormat="1"/>
    <row r="2306" s="270" customFormat="1"/>
    <row r="2307" s="270" customFormat="1"/>
    <row r="2308" s="270" customFormat="1"/>
    <row r="2309" s="270" customFormat="1"/>
    <row r="2310" s="270" customFormat="1"/>
    <row r="2311" s="270" customFormat="1"/>
    <row r="2312" s="270" customFormat="1"/>
    <row r="2313" s="270" customFormat="1"/>
    <row r="2314" s="270" customFormat="1"/>
    <row r="2315" s="270" customFormat="1"/>
    <row r="2316" s="270" customFormat="1"/>
    <row r="2317" s="270" customFormat="1"/>
    <row r="2318" s="270" customFormat="1"/>
    <row r="2319" s="270" customFormat="1"/>
    <row r="2320" s="270" customFormat="1"/>
    <row r="2321" s="270" customFormat="1"/>
    <row r="2322" s="270" customFormat="1"/>
    <row r="2323" s="270" customFormat="1"/>
    <row r="2324" s="270" customFormat="1"/>
    <row r="2325" s="270" customFormat="1"/>
    <row r="2326" s="270" customFormat="1"/>
    <row r="2327" s="270" customFormat="1"/>
    <row r="2328" s="270" customFormat="1"/>
    <row r="2329" s="270" customFormat="1"/>
    <row r="2330" s="270" customFormat="1"/>
    <row r="2331" s="270" customFormat="1"/>
    <row r="2332" s="270" customFormat="1"/>
    <row r="2333" s="270" customFormat="1"/>
    <row r="2334" s="270" customFormat="1"/>
    <row r="2335" s="270" customFormat="1"/>
    <row r="2336" s="270" customFormat="1"/>
    <row r="2337" s="270" customFormat="1"/>
    <row r="2338" s="270" customFormat="1"/>
    <row r="2339" s="270" customFormat="1"/>
    <row r="2340" s="270" customFormat="1"/>
    <row r="2341" s="270" customFormat="1"/>
    <row r="2342" s="270" customFormat="1"/>
    <row r="2343" s="270" customFormat="1"/>
    <row r="2344" s="270" customFormat="1"/>
    <row r="2345" s="270" customFormat="1"/>
    <row r="2346" s="270" customFormat="1"/>
    <row r="2347" s="270" customFormat="1"/>
    <row r="2348" s="270" customFormat="1"/>
    <row r="2349" s="270" customFormat="1"/>
    <row r="2350" s="270" customFormat="1"/>
    <row r="2351" s="270" customFormat="1"/>
    <row r="2352" s="270" customFormat="1"/>
    <row r="2353" s="270" customFormat="1"/>
    <row r="2354" s="270" customFormat="1"/>
    <row r="2355" s="270" customFormat="1"/>
    <row r="2356" s="270" customFormat="1"/>
    <row r="2357" s="270" customFormat="1"/>
    <row r="2358" s="270" customFormat="1"/>
    <row r="2359" s="270" customFormat="1"/>
    <row r="2360" s="270" customFormat="1"/>
    <row r="2361" s="270" customFormat="1"/>
    <row r="2362" s="270" customFormat="1"/>
    <row r="2363" s="270" customFormat="1"/>
    <row r="2364" s="270" customFormat="1"/>
    <row r="2365" s="270" customFormat="1"/>
    <row r="2366" s="270" customFormat="1"/>
    <row r="2367" s="270" customFormat="1"/>
    <row r="2368" s="270" customFormat="1"/>
  </sheetData>
  <mergeCells count="146">
    <mergeCell ref="A2:E4"/>
    <mergeCell ref="F2:M2"/>
    <mergeCell ref="N2:T2"/>
    <mergeCell ref="F3:M4"/>
    <mergeCell ref="N3:T3"/>
    <mergeCell ref="N4:T4"/>
    <mergeCell ref="B14:B15"/>
    <mergeCell ref="C14:C15"/>
    <mergeCell ref="B17:B26"/>
    <mergeCell ref="C17:C26"/>
    <mergeCell ref="A6:E6"/>
    <mergeCell ref="F6:M6"/>
    <mergeCell ref="A7:E7"/>
    <mergeCell ref="F7:M7"/>
    <mergeCell ref="A8:E8"/>
    <mergeCell ref="F8:M8"/>
    <mergeCell ref="A9:E9"/>
    <mergeCell ref="F9:M9"/>
    <mergeCell ref="A11:T11"/>
    <mergeCell ref="A13:L13"/>
    <mergeCell ref="M13:T13"/>
    <mergeCell ref="A14:A15"/>
    <mergeCell ref="D14:D15"/>
    <mergeCell ref="E14:E15"/>
    <mergeCell ref="F14:I14"/>
    <mergeCell ref="J14:J15"/>
    <mergeCell ref="T14:T15"/>
    <mergeCell ref="K14:K15"/>
    <mergeCell ref="L14:L15"/>
    <mergeCell ref="M14:M15"/>
    <mergeCell ref="N14:P14"/>
    <mergeCell ref="Q14:Q15"/>
    <mergeCell ref="R14:R15"/>
    <mergeCell ref="A17:A26"/>
    <mergeCell ref="A27:A33"/>
    <mergeCell ref="O32:O33"/>
    <mergeCell ref="P32:P33"/>
    <mergeCell ref="Q32:Q33"/>
    <mergeCell ref="A38:T38"/>
    <mergeCell ref="A39:T39"/>
    <mergeCell ref="A40:T40"/>
    <mergeCell ref="A41:T41"/>
    <mergeCell ref="A34:T34"/>
    <mergeCell ref="A35:T35"/>
    <mergeCell ref="A36:T36"/>
    <mergeCell ref="A37:T37"/>
    <mergeCell ref="C27:C33"/>
    <mergeCell ref="B27:B33"/>
    <mergeCell ref="M32:M33"/>
    <mergeCell ref="N32:N33"/>
    <mergeCell ref="R32:R33"/>
    <mergeCell ref="M22:M23"/>
    <mergeCell ref="N22:N23"/>
    <mergeCell ref="O22:O23"/>
    <mergeCell ref="T32:T33"/>
    <mergeCell ref="S32:S33"/>
    <mergeCell ref="D22:D23"/>
    <mergeCell ref="F22:F23"/>
    <mergeCell ref="G22:G23"/>
    <mergeCell ref="H22:H23"/>
    <mergeCell ref="I22:I23"/>
    <mergeCell ref="J22:J23"/>
    <mergeCell ref="K22:K23"/>
    <mergeCell ref="L22:L23"/>
    <mergeCell ref="D24:D25"/>
    <mergeCell ref="E24:E25"/>
    <mergeCell ref="F24:F25"/>
    <mergeCell ref="G24:G25"/>
    <mergeCell ref="H24:H25"/>
    <mergeCell ref="I24:I25"/>
    <mergeCell ref="J24:J25"/>
    <mergeCell ref="K24:K25"/>
    <mergeCell ref="L24:L25"/>
    <mergeCell ref="D26:D27"/>
    <mergeCell ref="E26:E27"/>
    <mergeCell ref="F26:F27"/>
    <mergeCell ref="G26:G27"/>
    <mergeCell ref="H26:H27"/>
    <mergeCell ref="I26:I27"/>
    <mergeCell ref="J26:J27"/>
    <mergeCell ref="K26:K27"/>
    <mergeCell ref="L26:L27"/>
    <mergeCell ref="D28:D29"/>
    <mergeCell ref="E28:E29"/>
    <mergeCell ref="F28:F29"/>
    <mergeCell ref="G28:G29"/>
    <mergeCell ref="H28:H29"/>
    <mergeCell ref="I28:I29"/>
    <mergeCell ref="J28:J29"/>
    <mergeCell ref="K28:K29"/>
    <mergeCell ref="L28:L29"/>
    <mergeCell ref="D30:D31"/>
    <mergeCell ref="E30:E31"/>
    <mergeCell ref="F30:F31"/>
    <mergeCell ref="G30:G31"/>
    <mergeCell ref="H30:H31"/>
    <mergeCell ref="I30:I31"/>
    <mergeCell ref="J30:J31"/>
    <mergeCell ref="K30:K31"/>
    <mergeCell ref="L30:L31"/>
    <mergeCell ref="D32:D33"/>
    <mergeCell ref="E32:E33"/>
    <mergeCell ref="F32:F33"/>
    <mergeCell ref="G32:G33"/>
    <mergeCell ref="H32:H33"/>
    <mergeCell ref="I32:I33"/>
    <mergeCell ref="J32:J33"/>
    <mergeCell ref="K32:K33"/>
    <mergeCell ref="L32:L33"/>
    <mergeCell ref="M30:M31"/>
    <mergeCell ref="N30:N31"/>
    <mergeCell ref="O30:O31"/>
    <mergeCell ref="P22:P23"/>
    <mergeCell ref="P24:P25"/>
    <mergeCell ref="P26:P27"/>
    <mergeCell ref="P28:P29"/>
    <mergeCell ref="P30:P31"/>
    <mergeCell ref="Q22:Q23"/>
    <mergeCell ref="Q28:Q29"/>
    <mergeCell ref="M24:M25"/>
    <mergeCell ref="N24:N25"/>
    <mergeCell ref="O24:O25"/>
    <mergeCell ref="M26:M27"/>
    <mergeCell ref="N26:N27"/>
    <mergeCell ref="O26:O27"/>
    <mergeCell ref="M28:M29"/>
    <mergeCell ref="N28:N29"/>
    <mergeCell ref="O28:O29"/>
    <mergeCell ref="R28:R29"/>
    <mergeCell ref="S28:S29"/>
    <mergeCell ref="T28:T29"/>
    <mergeCell ref="Q30:Q31"/>
    <mergeCell ref="R30:R31"/>
    <mergeCell ref="S30:S31"/>
    <mergeCell ref="T30:T31"/>
    <mergeCell ref="R22:R23"/>
    <mergeCell ref="S22:S23"/>
    <mergeCell ref="T22:T23"/>
    <mergeCell ref="Q24:Q25"/>
    <mergeCell ref="R24:R25"/>
    <mergeCell ref="S24:S25"/>
    <mergeCell ref="T24:T25"/>
    <mergeCell ref="Q26:Q27"/>
    <mergeCell ref="R26:R27"/>
    <mergeCell ref="S26:S27"/>
    <mergeCell ref="T26:T27"/>
  </mergeCells>
  <conditionalFormatting sqref="P17:P22 P24 P26 P28 P30">
    <cfRule type="containsText" dxfId="114" priority="9" stopIfTrue="1" operator="containsText" text="P">
      <formula>NOT(ISERROR(SEARCH("P",P17)))</formula>
    </cfRule>
    <cfRule type="containsText" dxfId="113" priority="10" stopIfTrue="1" operator="containsText" text="R">
      <formula>NOT(ISERROR(SEARCH("R",P17)))</formula>
    </cfRule>
    <cfRule type="containsText" dxfId="112" priority="11" operator="containsText" text="T">
      <formula>NOT(ISERROR(SEARCH("T",P17)))</formula>
    </cfRule>
    <cfRule type="iconSet" priority="12">
      <iconSet iconSet="3Symbols2">
        <cfvo type="percent" val="0"/>
        <cfvo type="percent" val="0.74"/>
        <cfvo type="percent" val="0.85"/>
      </iconSet>
    </cfRule>
  </conditionalFormatting>
  <conditionalFormatting sqref="P32">
    <cfRule type="containsText" dxfId="111" priority="13" stopIfTrue="1" operator="containsText" text="P">
      <formula>NOT(ISERROR(SEARCH("P",P32)))</formula>
    </cfRule>
    <cfRule type="containsText" dxfId="110" priority="14" stopIfTrue="1" operator="containsText" text="R">
      <formula>NOT(ISERROR(SEARCH("R",P32)))</formula>
    </cfRule>
    <cfRule type="containsText" dxfId="109" priority="15" operator="containsText" text="T">
      <formula>NOT(ISERROR(SEARCH("T",P32)))</formula>
    </cfRule>
    <cfRule type="iconSet" priority="386">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T39"/>
  <sheetViews>
    <sheetView view="pageBreakPreview" topLeftCell="A18" zoomScale="60" zoomScaleNormal="90" workbookViewId="0">
      <selection activeCell="H17" sqref="H17:H22"/>
    </sheetView>
  </sheetViews>
  <sheetFormatPr baseColWidth="10" defaultColWidth="11.42578125" defaultRowHeight="13.5"/>
  <cols>
    <col min="1" max="1" width="11.140625" style="1" customWidth="1"/>
    <col min="2" max="2" width="15.85546875" style="1" customWidth="1"/>
    <col min="3" max="3" width="14.140625" style="1" customWidth="1"/>
    <col min="4" max="4" width="25.85546875" style="1" customWidth="1"/>
    <col min="5" max="5" width="55.28515625" style="1" customWidth="1"/>
    <col min="6" max="6" width="10" style="1" customWidth="1"/>
    <col min="7" max="7" width="8.28515625" style="1" customWidth="1"/>
    <col min="8" max="8" width="10.28515625" style="1" customWidth="1"/>
    <col min="9" max="9" width="6.7109375" style="1" customWidth="1"/>
    <col min="10" max="10" width="46.7109375" style="1" customWidth="1"/>
    <col min="11" max="11" width="15.28515625" style="1" customWidth="1"/>
    <col min="12" max="12" width="25.7109375" style="1" customWidth="1"/>
    <col min="13" max="13" width="9.140625" style="1" customWidth="1"/>
    <col min="14" max="14" width="13.28515625" style="1" customWidth="1"/>
    <col min="15" max="15" width="10" style="1" customWidth="1"/>
    <col min="16" max="16" width="12.28515625" style="1" customWidth="1"/>
    <col min="17" max="17" width="20.7109375" style="1" customWidth="1"/>
    <col min="18" max="18" width="29.7109375" style="1" customWidth="1"/>
    <col min="19" max="19" width="29" style="1" customWidth="1"/>
    <col min="20" max="20" width="33.85546875" style="1" customWidth="1"/>
    <col min="21" max="21" width="0.42578125" style="1" customWidth="1"/>
    <col min="22" max="16384" width="11.42578125" style="1"/>
  </cols>
  <sheetData>
    <row r="1" spans="1:20" ht="14.25" thickBot="1"/>
    <row r="2" spans="1:20" ht="14.25" thickBot="1">
      <c r="A2" s="1060"/>
      <c r="B2" s="1061"/>
      <c r="C2" s="1061"/>
      <c r="D2" s="1061"/>
      <c r="E2" s="1062"/>
      <c r="F2" s="1069" t="s">
        <v>18</v>
      </c>
      <c r="G2" s="1070"/>
      <c r="H2" s="1070"/>
      <c r="I2" s="1070"/>
      <c r="J2" s="1070"/>
      <c r="K2" s="1070"/>
      <c r="L2" s="1070"/>
      <c r="M2" s="1071"/>
      <c r="N2" s="1042" t="s">
        <v>485</v>
      </c>
      <c r="O2" s="1043"/>
      <c r="P2" s="1043"/>
      <c r="Q2" s="1043"/>
      <c r="R2" s="1043"/>
      <c r="S2" s="1043"/>
      <c r="T2" s="1044"/>
    </row>
    <row r="3" spans="1:20" ht="14.25" thickBot="1">
      <c r="A3" s="1063"/>
      <c r="B3" s="1064"/>
      <c r="C3" s="1064"/>
      <c r="D3" s="1064"/>
      <c r="E3" s="1065"/>
      <c r="F3" s="1045" t="s">
        <v>17</v>
      </c>
      <c r="G3" s="1046"/>
      <c r="H3" s="1046"/>
      <c r="I3" s="1046"/>
      <c r="J3" s="1046"/>
      <c r="K3" s="1046"/>
      <c r="L3" s="1046"/>
      <c r="M3" s="1047"/>
      <c r="N3" s="1051" t="s">
        <v>23</v>
      </c>
      <c r="O3" s="1052"/>
      <c r="P3" s="1052"/>
      <c r="Q3" s="1052"/>
      <c r="R3" s="1052"/>
      <c r="S3" s="1052"/>
      <c r="T3" s="1053"/>
    </row>
    <row r="4" spans="1:20" ht="14.25" thickBot="1">
      <c r="A4" s="1066"/>
      <c r="B4" s="1067"/>
      <c r="C4" s="1067"/>
      <c r="D4" s="1067"/>
      <c r="E4" s="1068"/>
      <c r="F4" s="1048"/>
      <c r="G4" s="1049"/>
      <c r="H4" s="1049"/>
      <c r="I4" s="1049"/>
      <c r="J4" s="1049"/>
      <c r="K4" s="1049"/>
      <c r="L4" s="1049"/>
      <c r="M4" s="1050"/>
      <c r="N4" s="1054" t="s">
        <v>8</v>
      </c>
      <c r="O4" s="1055"/>
      <c r="P4" s="1055"/>
      <c r="Q4" s="1055"/>
      <c r="R4" s="1055"/>
      <c r="S4" s="1055"/>
      <c r="T4" s="1056"/>
    </row>
    <row r="5" spans="1:20">
      <c r="A5" s="2"/>
      <c r="B5" s="2"/>
      <c r="C5" s="2"/>
      <c r="D5" s="2"/>
      <c r="E5" s="2"/>
      <c r="F5" s="2"/>
      <c r="G5" s="2"/>
      <c r="H5" s="2"/>
      <c r="I5" s="2"/>
      <c r="J5" s="3"/>
      <c r="K5" s="3"/>
      <c r="L5" s="4"/>
      <c r="M5" s="4"/>
      <c r="N5" s="4"/>
      <c r="O5" s="4"/>
      <c r="P5" s="4"/>
      <c r="Q5" s="4"/>
      <c r="R5" s="4"/>
      <c r="S5" s="4"/>
      <c r="T5" s="4"/>
    </row>
    <row r="6" spans="1:20">
      <c r="A6" s="1015" t="s">
        <v>10</v>
      </c>
      <c r="B6" s="1015"/>
      <c r="C6" s="1015"/>
      <c r="D6" s="1015"/>
      <c r="E6" s="1015"/>
      <c r="F6" s="1057" t="s">
        <v>1251</v>
      </c>
      <c r="G6" s="1058"/>
      <c r="H6" s="1058"/>
      <c r="I6" s="1058"/>
      <c r="J6" s="1058"/>
      <c r="K6" s="1058"/>
      <c r="L6" s="1058"/>
      <c r="M6" s="1059"/>
      <c r="N6" s="4"/>
      <c r="O6" s="4"/>
      <c r="P6" s="4"/>
      <c r="Q6" s="4"/>
      <c r="R6" s="4"/>
      <c r="S6" s="4"/>
      <c r="T6" s="4"/>
    </row>
    <row r="7" spans="1:20" ht="15">
      <c r="A7" s="1015" t="s">
        <v>25</v>
      </c>
      <c r="B7" s="1015"/>
      <c r="C7" s="1015"/>
      <c r="D7" s="1015"/>
      <c r="E7" s="1015"/>
      <c r="F7" s="1016">
        <v>2025</v>
      </c>
      <c r="G7" s="1017"/>
      <c r="H7" s="1017"/>
      <c r="I7" s="1017"/>
      <c r="J7" s="1017"/>
      <c r="K7" s="1017"/>
      <c r="L7" s="1017"/>
      <c r="M7" s="1018"/>
      <c r="N7" s="4"/>
      <c r="O7" s="4"/>
      <c r="P7" s="4"/>
      <c r="Q7" s="4"/>
      <c r="R7" s="4"/>
      <c r="S7" s="4"/>
      <c r="T7" s="4"/>
    </row>
    <row r="8" spans="1:20" ht="15">
      <c r="A8" s="1015" t="s">
        <v>6</v>
      </c>
      <c r="B8" s="1015"/>
      <c r="C8" s="1015"/>
      <c r="D8" s="1015"/>
      <c r="E8" s="1015"/>
      <c r="F8" s="1016" t="s">
        <v>712</v>
      </c>
      <c r="G8" s="1017"/>
      <c r="H8" s="1017"/>
      <c r="I8" s="1017"/>
      <c r="J8" s="1017"/>
      <c r="K8" s="1017"/>
      <c r="L8" s="1017"/>
      <c r="M8" s="1018"/>
      <c r="N8" s="4"/>
      <c r="O8" s="4"/>
      <c r="P8" s="4"/>
      <c r="Q8" s="4"/>
      <c r="R8" s="4"/>
      <c r="S8" s="4"/>
      <c r="T8" s="4"/>
    </row>
    <row r="9" spans="1:20" ht="15">
      <c r="A9" s="1015" t="s">
        <v>7</v>
      </c>
      <c r="B9" s="1015"/>
      <c r="C9" s="1015"/>
      <c r="D9" s="1015"/>
      <c r="E9" s="1015"/>
      <c r="F9" s="1016" t="s">
        <v>1228</v>
      </c>
      <c r="G9" s="1017"/>
      <c r="H9" s="1017"/>
      <c r="I9" s="1017"/>
      <c r="J9" s="1017"/>
      <c r="K9" s="1017"/>
      <c r="L9" s="1017"/>
      <c r="M9" s="1018"/>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1019" t="s">
        <v>9</v>
      </c>
      <c r="B11" s="1020"/>
      <c r="C11" s="1020"/>
      <c r="D11" s="1020"/>
      <c r="E11" s="1020"/>
      <c r="F11" s="1020"/>
      <c r="G11" s="1020"/>
      <c r="H11" s="1020"/>
      <c r="I11" s="1020"/>
      <c r="J11" s="1020"/>
      <c r="K11" s="1020"/>
      <c r="L11" s="1020"/>
      <c r="M11" s="1020"/>
      <c r="N11" s="1020"/>
      <c r="O11" s="1020"/>
      <c r="P11" s="1020"/>
      <c r="Q11" s="1020"/>
      <c r="R11" s="1020"/>
      <c r="S11" s="1020"/>
      <c r="T11" s="1021"/>
    </row>
    <row r="12" spans="1:20" ht="14.25" thickBot="1">
      <c r="A12" s="6"/>
      <c r="B12" s="7"/>
      <c r="C12" s="7"/>
      <c r="D12" s="149"/>
      <c r="E12" s="7"/>
      <c r="F12" s="7"/>
      <c r="G12" s="7"/>
      <c r="H12" s="7"/>
      <c r="I12" s="7"/>
      <c r="J12" s="7"/>
      <c r="K12" s="7"/>
      <c r="L12" s="7"/>
      <c r="M12" s="7"/>
      <c r="N12" s="7"/>
      <c r="O12" s="7"/>
      <c r="P12" s="7"/>
      <c r="Q12" s="7"/>
      <c r="R12" s="7"/>
      <c r="S12" s="7"/>
      <c r="T12" s="8"/>
    </row>
    <row r="13" spans="1:20" ht="14.25" thickBot="1">
      <c r="A13" s="1022" t="s">
        <v>16</v>
      </c>
      <c r="B13" s="1023"/>
      <c r="C13" s="1023"/>
      <c r="D13" s="1023"/>
      <c r="E13" s="1023"/>
      <c r="F13" s="1023"/>
      <c r="G13" s="1023"/>
      <c r="H13" s="1023"/>
      <c r="I13" s="1023"/>
      <c r="J13" s="1023"/>
      <c r="K13" s="1023"/>
      <c r="L13" s="1024"/>
      <c r="M13" s="1025" t="s">
        <v>1</v>
      </c>
      <c r="N13" s="1025"/>
      <c r="O13" s="1025"/>
      <c r="P13" s="1025"/>
      <c r="Q13" s="1025"/>
      <c r="R13" s="1025"/>
      <c r="S13" s="1025"/>
      <c r="T13" s="1026"/>
    </row>
    <row r="14" spans="1:20" ht="23.25" customHeight="1" thickBot="1">
      <c r="A14" s="1031" t="s">
        <v>27</v>
      </c>
      <c r="B14" s="1040" t="s">
        <v>252</v>
      </c>
      <c r="C14" s="1040" t="s">
        <v>253</v>
      </c>
      <c r="D14" s="1402" t="s">
        <v>26</v>
      </c>
      <c r="E14" s="1035" t="s">
        <v>19</v>
      </c>
      <c r="F14" s="1037" t="s">
        <v>11</v>
      </c>
      <c r="G14" s="1038"/>
      <c r="H14" s="1038"/>
      <c r="I14" s="1039"/>
      <c r="J14" s="1027" t="s">
        <v>20</v>
      </c>
      <c r="K14" s="1027" t="s">
        <v>21</v>
      </c>
      <c r="L14" s="1027" t="s">
        <v>2</v>
      </c>
      <c r="M14" s="1029" t="s">
        <v>22</v>
      </c>
      <c r="N14" s="1006" t="s">
        <v>3</v>
      </c>
      <c r="O14" s="1007"/>
      <c r="P14" s="1008"/>
      <c r="Q14" s="1009" t="s">
        <v>157</v>
      </c>
      <c r="R14" s="1011" t="s">
        <v>5</v>
      </c>
      <c r="S14" s="10" t="s">
        <v>29</v>
      </c>
      <c r="T14" s="1013" t="s">
        <v>0</v>
      </c>
    </row>
    <row r="15" spans="1:20" ht="45.75" customHeight="1" thickBot="1">
      <c r="A15" s="1032"/>
      <c r="B15" s="1041"/>
      <c r="C15" s="1041"/>
      <c r="D15" s="1403"/>
      <c r="E15" s="1036"/>
      <c r="F15" s="11" t="s">
        <v>12</v>
      </c>
      <c r="G15" s="11" t="s">
        <v>13</v>
      </c>
      <c r="H15" s="11" t="s">
        <v>14</v>
      </c>
      <c r="I15" s="11" t="s">
        <v>15</v>
      </c>
      <c r="J15" s="1028"/>
      <c r="K15" s="1028"/>
      <c r="L15" s="1028"/>
      <c r="M15" s="1030"/>
      <c r="N15" s="21" t="s">
        <v>30</v>
      </c>
      <c r="O15" s="13" t="s">
        <v>28</v>
      </c>
      <c r="P15" s="14" t="s">
        <v>31</v>
      </c>
      <c r="Q15" s="1010"/>
      <c r="R15" s="1012"/>
      <c r="S15" s="15"/>
      <c r="T15" s="1014"/>
    </row>
    <row r="16" spans="1:20" ht="14.25" thickBot="1">
      <c r="A16" s="2"/>
      <c r="B16" s="2"/>
      <c r="C16" s="2"/>
      <c r="D16" s="2"/>
      <c r="E16" s="2"/>
      <c r="F16" s="2"/>
      <c r="G16" s="2"/>
      <c r="H16" s="2"/>
      <c r="I16" s="2"/>
      <c r="J16" s="2"/>
      <c r="K16" s="2"/>
      <c r="L16" s="16"/>
      <c r="M16" s="2"/>
      <c r="Q16" s="2"/>
      <c r="R16" s="2"/>
      <c r="S16" s="2"/>
      <c r="T16" s="2"/>
    </row>
    <row r="17" spans="1:20" s="237" customFormat="1" ht="89.25" customHeight="1" thickBot="1">
      <c r="A17" s="1399">
        <v>1</v>
      </c>
      <c r="B17" s="1396" t="s">
        <v>259</v>
      </c>
      <c r="C17" s="1396" t="s">
        <v>319</v>
      </c>
      <c r="D17" s="1390" t="s">
        <v>840</v>
      </c>
      <c r="E17" s="384" t="s">
        <v>841</v>
      </c>
      <c r="F17" s="408">
        <v>1</v>
      </c>
      <c r="G17" s="408">
        <v>1</v>
      </c>
      <c r="H17" s="408">
        <v>1</v>
      </c>
      <c r="I17" s="385"/>
      <c r="J17" s="386" t="s">
        <v>847</v>
      </c>
      <c r="K17" s="387">
        <v>0</v>
      </c>
      <c r="L17" s="387">
        <v>0</v>
      </c>
      <c r="M17" s="388">
        <v>1</v>
      </c>
      <c r="N17" s="406">
        <f>AVERAGE(F17:I17)/M17</f>
        <v>1</v>
      </c>
      <c r="O17" s="389">
        <f>IF(M17&lt;1,(AVERAGE(F17:I22)/M17),SUM(F17:I17)/M17)/100</f>
        <v>0.03</v>
      </c>
      <c r="P17" s="2138" t="s">
        <v>336</v>
      </c>
      <c r="Q17" s="390">
        <v>1</v>
      </c>
      <c r="R17" s="391" t="s">
        <v>852</v>
      </c>
      <c r="S17" s="391" t="s">
        <v>853</v>
      </c>
      <c r="T17" s="392" t="s">
        <v>854</v>
      </c>
    </row>
    <row r="18" spans="1:20" s="237" customFormat="1" ht="124.5" customHeight="1" thickBot="1">
      <c r="A18" s="1400"/>
      <c r="B18" s="1397"/>
      <c r="C18" s="1397"/>
      <c r="D18" s="1391"/>
      <c r="E18" s="407" t="s">
        <v>842</v>
      </c>
      <c r="F18" s="408">
        <v>1</v>
      </c>
      <c r="G18" s="408">
        <v>1</v>
      </c>
      <c r="H18" s="408">
        <v>1</v>
      </c>
      <c r="I18" s="385"/>
      <c r="J18" s="394" t="s">
        <v>848</v>
      </c>
      <c r="K18" s="395">
        <v>0</v>
      </c>
      <c r="L18" s="395">
        <v>0</v>
      </c>
      <c r="M18" s="408">
        <v>1</v>
      </c>
      <c r="N18" s="409"/>
      <c r="O18" s="389">
        <f t="shared" ref="O18:O22" si="0">IF(M18&lt;1,(AVERAGE(F18:I23)/M18),SUM(F18:I18)/M18)/100</f>
        <v>0.03</v>
      </c>
      <c r="P18" s="2139" t="s">
        <v>336</v>
      </c>
      <c r="Q18" s="396">
        <v>1</v>
      </c>
      <c r="R18" s="397" t="s">
        <v>855</v>
      </c>
      <c r="S18" s="397" t="s">
        <v>856</v>
      </c>
      <c r="T18" s="398" t="s">
        <v>854</v>
      </c>
    </row>
    <row r="19" spans="1:20" s="237" customFormat="1" ht="124.5" customHeight="1" thickBot="1">
      <c r="A19" s="1400"/>
      <c r="B19" s="1397"/>
      <c r="C19" s="1397"/>
      <c r="D19" s="1391"/>
      <c r="E19" s="407" t="s">
        <v>843</v>
      </c>
      <c r="F19" s="408">
        <v>1</v>
      </c>
      <c r="G19" s="408">
        <v>1</v>
      </c>
      <c r="H19" s="408">
        <v>1</v>
      </c>
      <c r="I19" s="385"/>
      <c r="J19" s="394" t="s">
        <v>849</v>
      </c>
      <c r="K19" s="395">
        <v>0</v>
      </c>
      <c r="L19" s="395">
        <v>0</v>
      </c>
      <c r="M19" s="408">
        <v>1</v>
      </c>
      <c r="N19" s="409"/>
      <c r="O19" s="389">
        <f t="shared" si="0"/>
        <v>0.03</v>
      </c>
      <c r="P19" s="2139" t="s">
        <v>336</v>
      </c>
      <c r="Q19" s="396">
        <v>1</v>
      </c>
      <c r="R19" s="397" t="s">
        <v>857</v>
      </c>
      <c r="S19" s="397" t="s">
        <v>858</v>
      </c>
      <c r="T19" s="398" t="s">
        <v>854</v>
      </c>
    </row>
    <row r="20" spans="1:20" s="237" customFormat="1" ht="128.25" customHeight="1" thickBot="1">
      <c r="A20" s="1400"/>
      <c r="B20" s="1397"/>
      <c r="C20" s="1397"/>
      <c r="D20" s="1391"/>
      <c r="E20" s="407" t="s">
        <v>844</v>
      </c>
      <c r="F20" s="408">
        <v>1</v>
      </c>
      <c r="G20" s="408">
        <v>1</v>
      </c>
      <c r="H20" s="408">
        <v>1</v>
      </c>
      <c r="I20" s="385"/>
      <c r="J20" s="394" t="s">
        <v>850</v>
      </c>
      <c r="K20" s="395">
        <v>0</v>
      </c>
      <c r="L20" s="395">
        <v>0</v>
      </c>
      <c r="M20" s="408">
        <v>1</v>
      </c>
      <c r="N20" s="409"/>
      <c r="O20" s="389">
        <f t="shared" si="0"/>
        <v>0.03</v>
      </c>
      <c r="P20" s="2139" t="s">
        <v>336</v>
      </c>
      <c r="Q20" s="396">
        <v>1</v>
      </c>
      <c r="R20" s="397" t="s">
        <v>859</v>
      </c>
      <c r="S20" s="397" t="s">
        <v>860</v>
      </c>
      <c r="T20" s="398" t="s">
        <v>854</v>
      </c>
    </row>
    <row r="21" spans="1:20" s="237" customFormat="1" ht="138" customHeight="1" thickBot="1">
      <c r="A21" s="1400"/>
      <c r="B21" s="1397"/>
      <c r="C21" s="1397"/>
      <c r="D21" s="1391"/>
      <c r="E21" s="407" t="s">
        <v>845</v>
      </c>
      <c r="F21" s="408">
        <v>1</v>
      </c>
      <c r="G21" s="408">
        <v>1</v>
      </c>
      <c r="H21" s="408">
        <v>1</v>
      </c>
      <c r="I21" s="385"/>
      <c r="J21" s="394" t="s">
        <v>851</v>
      </c>
      <c r="K21" s="395">
        <v>0</v>
      </c>
      <c r="L21" s="395">
        <v>0</v>
      </c>
      <c r="M21" s="408">
        <v>1</v>
      </c>
      <c r="N21" s="409"/>
      <c r="O21" s="389">
        <f t="shared" si="0"/>
        <v>0.03</v>
      </c>
      <c r="P21" s="2139" t="s">
        <v>336</v>
      </c>
      <c r="Q21" s="396">
        <v>1</v>
      </c>
      <c r="R21" s="397" t="s">
        <v>861</v>
      </c>
      <c r="S21" s="397" t="s">
        <v>856</v>
      </c>
      <c r="T21" s="398" t="s">
        <v>854</v>
      </c>
    </row>
    <row r="22" spans="1:20" s="237" customFormat="1" ht="126.75" customHeight="1" thickBot="1">
      <c r="A22" s="1401"/>
      <c r="B22" s="1398"/>
      <c r="C22" s="1398"/>
      <c r="D22" s="1392"/>
      <c r="E22" s="410" t="s">
        <v>846</v>
      </c>
      <c r="F22" s="408">
        <v>1</v>
      </c>
      <c r="G22" s="408">
        <v>1</v>
      </c>
      <c r="H22" s="408">
        <v>1</v>
      </c>
      <c r="I22" s="399"/>
      <c r="J22" s="400" t="s">
        <v>1120</v>
      </c>
      <c r="K22" s="401">
        <v>0</v>
      </c>
      <c r="L22" s="401">
        <v>0</v>
      </c>
      <c r="M22" s="411">
        <v>1</v>
      </c>
      <c r="N22" s="412"/>
      <c r="O22" s="389">
        <f t="shared" si="0"/>
        <v>0.03</v>
      </c>
      <c r="P22" s="2140" t="s">
        <v>336</v>
      </c>
      <c r="Q22" s="402">
        <v>1</v>
      </c>
      <c r="R22" s="403" t="s">
        <v>862</v>
      </c>
      <c r="S22" s="403" t="s">
        <v>856</v>
      </c>
      <c r="T22" s="404" t="s">
        <v>854</v>
      </c>
    </row>
    <row r="23" spans="1:20" ht="14.25">
      <c r="R23" s="1394"/>
      <c r="S23" s="193"/>
    </row>
    <row r="24" spans="1:20" ht="14.25">
      <c r="R24" s="1395"/>
      <c r="S24" s="193"/>
    </row>
    <row r="25" spans="1:20" ht="14.25">
      <c r="R25" s="1395"/>
      <c r="S25" s="194"/>
    </row>
    <row r="26" spans="1:20">
      <c r="R26" s="1395"/>
      <c r="S26" s="1393"/>
    </row>
    <row r="27" spans="1:20">
      <c r="R27" s="1395"/>
      <c r="S27" s="1393"/>
    </row>
    <row r="28" spans="1:20">
      <c r="R28" s="1395"/>
      <c r="S28" s="1393"/>
    </row>
    <row r="29" spans="1:20">
      <c r="R29" s="1395"/>
      <c r="S29" s="1393"/>
    </row>
    <row r="30" spans="1:20">
      <c r="R30" s="1395"/>
      <c r="S30" s="1393"/>
    </row>
    <row r="31" spans="1:20">
      <c r="R31" s="1395"/>
      <c r="S31" s="1393"/>
    </row>
    <row r="32" spans="1:20">
      <c r="R32" s="1395"/>
      <c r="S32" s="1393"/>
    </row>
    <row r="33" spans="18:19">
      <c r="R33" s="1395"/>
      <c r="S33" s="1393"/>
    </row>
    <row r="34" spans="18:19">
      <c r="R34" s="1395"/>
      <c r="S34" s="1393"/>
    </row>
    <row r="35" spans="18:19">
      <c r="R35" s="1395"/>
      <c r="S35" s="1393"/>
    </row>
    <row r="36" spans="18:19">
      <c r="R36" s="1395"/>
      <c r="S36" s="1393"/>
    </row>
    <row r="37" spans="18:19">
      <c r="R37" s="1395"/>
      <c r="S37" s="1393"/>
    </row>
    <row r="38" spans="18:19">
      <c r="R38" s="1395"/>
      <c r="S38" s="1393"/>
    </row>
    <row r="39" spans="18:19">
      <c r="R39" s="1395"/>
      <c r="S39" s="1393"/>
    </row>
  </sheetData>
  <mergeCells count="42">
    <mergeCell ref="C17:C22"/>
    <mergeCell ref="A17:A22"/>
    <mergeCell ref="B17:B22"/>
    <mergeCell ref="A2:E4"/>
    <mergeCell ref="F2:M2"/>
    <mergeCell ref="A11:T11"/>
    <mergeCell ref="A13:L13"/>
    <mergeCell ref="M13:T13"/>
    <mergeCell ref="A14:A15"/>
    <mergeCell ref="D14:D15"/>
    <mergeCell ref="N14:P14"/>
    <mergeCell ref="Q14:Q15"/>
    <mergeCell ref="E14:E15"/>
    <mergeCell ref="F14:I14"/>
    <mergeCell ref="J14:J15"/>
    <mergeCell ref="T14:T15"/>
    <mergeCell ref="N2:T2"/>
    <mergeCell ref="F3:M4"/>
    <mergeCell ref="N3:T3"/>
    <mergeCell ref="N4:T4"/>
    <mergeCell ref="A9:E9"/>
    <mergeCell ref="F9:M9"/>
    <mergeCell ref="A6:E6"/>
    <mergeCell ref="F6:M6"/>
    <mergeCell ref="A7:E7"/>
    <mergeCell ref="F7:M7"/>
    <mergeCell ref="A8:E8"/>
    <mergeCell ref="F8:M8"/>
    <mergeCell ref="K14:K15"/>
    <mergeCell ref="L14:L15"/>
    <mergeCell ref="M14:M15"/>
    <mergeCell ref="R14:R15"/>
    <mergeCell ref="B14:B15"/>
    <mergeCell ref="C14:C15"/>
    <mergeCell ref="D17:D22"/>
    <mergeCell ref="S26:S29"/>
    <mergeCell ref="S30:S33"/>
    <mergeCell ref="S34:S39"/>
    <mergeCell ref="R23:R25"/>
    <mergeCell ref="R26:R29"/>
    <mergeCell ref="R30:R33"/>
    <mergeCell ref="R34:R39"/>
  </mergeCells>
  <conditionalFormatting sqref="P17:P22">
    <cfRule type="containsText" dxfId="108" priority="5" stopIfTrue="1" operator="containsText" text="P">
      <formula>NOT(ISERROR(SEARCH("P",P17)))</formula>
    </cfRule>
    <cfRule type="containsText" dxfId="107" priority="6" stopIfTrue="1" operator="containsText" text="R">
      <formula>NOT(ISERROR(SEARCH("R",P17)))</formula>
    </cfRule>
    <cfRule type="containsText" dxfId="106" priority="7" operator="containsText" text="T">
      <formula>NOT(ISERROR(SEARCH("T",P17)))</formula>
    </cfRule>
    <cfRule type="iconSet" priority="8">
      <iconSet iconSet="3Symbols2">
        <cfvo type="percent" val="0"/>
        <cfvo type="percent" val="0.74"/>
        <cfvo type="percent" val="0.85"/>
      </iconSet>
    </cfRule>
  </conditionalFormatting>
  <pageMargins left="0.7" right="0.7" top="0.75" bottom="0.75" header="0.3" footer="0.3"/>
  <pageSetup scale="71" orientation="portrait" r:id="rId1"/>
  <colBreaks count="2" manualBreakCount="2">
    <brk id="4" max="38" man="1"/>
    <brk id="10"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22F9A-35D6-44F8-B846-9D7537E2B457}">
  <dimension ref="A1:R22"/>
  <sheetViews>
    <sheetView zoomScale="70" zoomScaleNormal="70" workbookViewId="0">
      <selection activeCell="H20" sqref="H20"/>
    </sheetView>
  </sheetViews>
  <sheetFormatPr baseColWidth="10" defaultColWidth="11.42578125" defaultRowHeight="15"/>
  <cols>
    <col min="1" max="1" width="7.42578125" customWidth="1"/>
    <col min="2" max="2" width="26.5703125" customWidth="1"/>
    <col min="3" max="3" width="39.140625" customWidth="1"/>
    <col min="4" max="4" width="5.140625" customWidth="1"/>
    <col min="5" max="5" width="6" customWidth="1"/>
    <col min="6" max="6" width="4.7109375" customWidth="1"/>
    <col min="7" max="7" width="4.85546875" customWidth="1"/>
    <col min="8" max="8" width="46" customWidth="1"/>
    <col min="9" max="9" width="14" customWidth="1"/>
    <col min="15" max="15" width="14.7109375" customWidth="1"/>
    <col min="16" max="16" width="21.42578125" customWidth="1"/>
  </cols>
  <sheetData>
    <row r="1" spans="1:18">
      <c r="A1" s="121"/>
      <c r="B1" s="121"/>
      <c r="C1" s="121"/>
      <c r="D1" s="223"/>
      <c r="E1" s="223"/>
      <c r="F1" s="223"/>
      <c r="G1" s="223"/>
      <c r="H1" s="121"/>
      <c r="I1" s="121"/>
      <c r="J1" s="121"/>
      <c r="K1" s="121"/>
      <c r="L1" s="121"/>
      <c r="M1" s="121"/>
      <c r="N1" s="121"/>
      <c r="O1" s="121"/>
      <c r="P1" s="121"/>
      <c r="Q1" s="121"/>
      <c r="R1" s="121"/>
    </row>
    <row r="2" spans="1:18" ht="15.75" thickBot="1">
      <c r="A2" s="121"/>
      <c r="B2" s="121"/>
      <c r="C2" s="121"/>
      <c r="D2" s="223"/>
      <c r="E2" s="223"/>
      <c r="F2" s="223"/>
      <c r="G2" s="223"/>
      <c r="H2" s="121"/>
      <c r="I2" s="121"/>
      <c r="J2" s="121"/>
      <c r="K2" s="121"/>
      <c r="L2" s="121"/>
      <c r="M2" s="121"/>
      <c r="N2" s="121"/>
      <c r="O2" s="121"/>
      <c r="P2" s="121"/>
      <c r="Q2" s="121"/>
      <c r="R2" s="121"/>
    </row>
    <row r="3" spans="1:18" ht="16.5" thickBot="1">
      <c r="A3" s="1143"/>
      <c r="B3" s="1144"/>
      <c r="C3" s="1145"/>
      <c r="D3" s="1155" t="s">
        <v>18</v>
      </c>
      <c r="E3" s="1156"/>
      <c r="F3" s="1156"/>
      <c r="G3" s="1156"/>
      <c r="H3" s="1156"/>
      <c r="I3" s="1156"/>
      <c r="J3" s="1156"/>
      <c r="K3" s="1429"/>
      <c r="L3" s="1155" t="s">
        <v>708</v>
      </c>
      <c r="M3" s="1156"/>
      <c r="N3" s="1156"/>
      <c r="O3" s="1156"/>
      <c r="P3" s="1156"/>
      <c r="Q3" s="1156"/>
      <c r="R3" s="1429"/>
    </row>
    <row r="4" spans="1:18" ht="16.5" thickBot="1">
      <c r="A4" s="1146"/>
      <c r="B4" s="1147"/>
      <c r="C4" s="1148"/>
      <c r="D4" s="1430" t="s">
        <v>17</v>
      </c>
      <c r="E4" s="1431"/>
      <c r="F4" s="1431"/>
      <c r="G4" s="1431"/>
      <c r="H4" s="1431"/>
      <c r="I4" s="1431"/>
      <c r="J4" s="1431"/>
      <c r="K4" s="1432"/>
      <c r="L4" s="1163" t="s">
        <v>863</v>
      </c>
      <c r="M4" s="1164"/>
      <c r="N4" s="1164"/>
      <c r="O4" s="1164"/>
      <c r="P4" s="1164"/>
      <c r="Q4" s="1164"/>
      <c r="R4" s="1436"/>
    </row>
    <row r="5" spans="1:18" ht="34.5" customHeight="1" thickBot="1">
      <c r="A5" s="1149"/>
      <c r="B5" s="1150"/>
      <c r="C5" s="1151"/>
      <c r="D5" s="1433"/>
      <c r="E5" s="1434"/>
      <c r="F5" s="1434"/>
      <c r="G5" s="1434"/>
      <c r="H5" s="1434"/>
      <c r="I5" s="1434"/>
      <c r="J5" s="1434"/>
      <c r="K5" s="1435"/>
      <c r="L5" s="1165" t="s">
        <v>8</v>
      </c>
      <c r="M5" s="1166"/>
      <c r="N5" s="1166"/>
      <c r="O5" s="1166"/>
      <c r="P5" s="1166"/>
      <c r="Q5" s="1166"/>
      <c r="R5" s="1437"/>
    </row>
    <row r="6" spans="1:18" ht="15.75" thickBot="1">
      <c r="A6" s="121"/>
      <c r="B6" s="121"/>
      <c r="C6" s="121"/>
      <c r="D6" s="223"/>
      <c r="E6" s="223"/>
      <c r="F6" s="223"/>
      <c r="G6" s="223"/>
      <c r="H6" s="122"/>
      <c r="I6" s="122"/>
      <c r="J6" s="123"/>
      <c r="K6" s="123"/>
      <c r="L6" s="123"/>
      <c r="M6" s="123"/>
      <c r="N6" s="123"/>
      <c r="O6" s="123"/>
      <c r="P6" s="123"/>
      <c r="Q6" s="123"/>
      <c r="R6" s="123"/>
    </row>
    <row r="7" spans="1:18" ht="18" thickBot="1">
      <c r="A7" s="1419" t="s">
        <v>10</v>
      </c>
      <c r="B7" s="1420"/>
      <c r="C7" s="1421"/>
      <c r="D7" s="1422" t="s">
        <v>887</v>
      </c>
      <c r="E7" s="1423"/>
      <c r="F7" s="1423"/>
      <c r="G7" s="1423"/>
      <c r="H7" s="1423"/>
      <c r="I7" s="1423"/>
      <c r="J7" s="1423"/>
      <c r="K7" s="1424"/>
      <c r="L7" s="123"/>
      <c r="M7" s="123"/>
      <c r="N7" s="123"/>
      <c r="O7" s="123"/>
      <c r="P7" s="123"/>
      <c r="Q7" s="123"/>
      <c r="R7" s="123"/>
    </row>
    <row r="8" spans="1:18" ht="15.75" thickBot="1">
      <c r="A8" s="1419" t="s">
        <v>25</v>
      </c>
      <c r="B8" s="1420"/>
      <c r="C8" s="1421"/>
      <c r="D8" s="1016">
        <v>2025</v>
      </c>
      <c r="E8" s="1017"/>
      <c r="F8" s="1017"/>
      <c r="G8" s="1017"/>
      <c r="H8" s="1017"/>
      <c r="I8" s="1017"/>
      <c r="J8" s="1017"/>
      <c r="K8" s="1018"/>
      <c r="L8" s="123"/>
      <c r="M8" s="123"/>
      <c r="N8" s="123"/>
      <c r="O8" s="123"/>
      <c r="P8" s="123"/>
      <c r="Q8" s="123"/>
      <c r="R8" s="123"/>
    </row>
    <row r="9" spans="1:18" ht="15.75" thickBot="1">
      <c r="A9" s="1419" t="s">
        <v>6</v>
      </c>
      <c r="B9" s="1420"/>
      <c r="C9" s="1421"/>
      <c r="D9" s="1016" t="s">
        <v>712</v>
      </c>
      <c r="E9" s="1017"/>
      <c r="F9" s="1017"/>
      <c r="G9" s="1017"/>
      <c r="H9" s="1017"/>
      <c r="I9" s="1017"/>
      <c r="J9" s="1017"/>
      <c r="K9" s="1018"/>
      <c r="L9" s="123"/>
      <c r="M9" s="123"/>
      <c r="N9" s="123"/>
      <c r="O9" s="123"/>
      <c r="P9" s="123"/>
      <c r="Q9" s="123"/>
      <c r="R9" s="123"/>
    </row>
    <row r="10" spans="1:18" ht="15.75" thickBot="1">
      <c r="A10" s="1425" t="s">
        <v>7</v>
      </c>
      <c r="B10" s="1426"/>
      <c r="C10" s="1427"/>
      <c r="D10" s="1016" t="s">
        <v>1228</v>
      </c>
      <c r="E10" s="1017"/>
      <c r="F10" s="1017"/>
      <c r="G10" s="1017"/>
      <c r="H10" s="1017"/>
      <c r="I10" s="1017"/>
      <c r="J10" s="1017"/>
      <c r="K10" s="1018"/>
      <c r="L10" s="123"/>
      <c r="M10" s="123"/>
      <c r="N10" s="123"/>
      <c r="O10" s="123"/>
      <c r="P10" s="123"/>
      <c r="Q10" s="123"/>
      <c r="R10" s="123"/>
    </row>
    <row r="11" spans="1:18" ht="15.75" thickBot="1">
      <c r="A11" s="124"/>
      <c r="B11" s="124"/>
      <c r="C11" s="124"/>
      <c r="D11" s="224"/>
      <c r="E11" s="224"/>
      <c r="F11" s="224"/>
      <c r="G11" s="242"/>
      <c r="H11" s="122"/>
      <c r="I11" s="122"/>
      <c r="J11" s="122"/>
      <c r="K11" s="122"/>
      <c r="L11" s="123"/>
      <c r="M11" s="123"/>
      <c r="N11" s="123"/>
      <c r="O11" s="123"/>
      <c r="P11" s="123"/>
      <c r="Q11" s="123"/>
      <c r="R11" s="123"/>
    </row>
    <row r="12" spans="1:18" ht="32.25" thickBot="1">
      <c r="A12" s="1172" t="s">
        <v>9</v>
      </c>
      <c r="B12" s="1173"/>
      <c r="C12" s="1173"/>
      <c r="D12" s="1173"/>
      <c r="E12" s="1173"/>
      <c r="F12" s="1173"/>
      <c r="G12" s="1173"/>
      <c r="H12" s="1173"/>
      <c r="I12" s="1173"/>
      <c r="J12" s="1173"/>
      <c r="K12" s="1173"/>
      <c r="L12" s="1173"/>
      <c r="M12" s="1173"/>
      <c r="N12" s="1173"/>
      <c r="O12" s="1173"/>
      <c r="P12" s="1173"/>
      <c r="Q12" s="1173"/>
      <c r="R12" s="1174"/>
    </row>
    <row r="13" spans="1:18" ht="16.5" thickBot="1">
      <c r="A13" s="125"/>
      <c r="B13" s="126"/>
      <c r="C13" s="126"/>
      <c r="D13" s="225"/>
      <c r="E13" s="225"/>
      <c r="F13" s="225"/>
      <c r="G13" s="225"/>
      <c r="H13" s="126"/>
      <c r="I13" s="126"/>
      <c r="J13" s="126"/>
      <c r="K13" s="126"/>
      <c r="L13" s="126"/>
      <c r="M13" s="126"/>
      <c r="N13" s="126"/>
      <c r="O13" s="126"/>
      <c r="P13" s="126"/>
      <c r="Q13" s="126"/>
      <c r="R13" s="127"/>
    </row>
    <row r="14" spans="1:18" ht="27" thickBot="1">
      <c r="A14" s="1175" t="s">
        <v>16</v>
      </c>
      <c r="B14" s="1176"/>
      <c r="C14" s="1176"/>
      <c r="D14" s="1176"/>
      <c r="E14" s="1176"/>
      <c r="F14" s="1176"/>
      <c r="G14" s="1176"/>
      <c r="H14" s="1176"/>
      <c r="I14" s="1176"/>
      <c r="J14" s="1177"/>
      <c r="K14" s="1428" t="s">
        <v>1</v>
      </c>
      <c r="L14" s="1178"/>
      <c r="M14" s="1178"/>
      <c r="N14" s="1178"/>
      <c r="O14" s="1178"/>
      <c r="P14" s="1178"/>
      <c r="Q14" s="1178"/>
      <c r="R14" s="1179"/>
    </row>
    <row r="15" spans="1:18" ht="15.75" thickBot="1">
      <c r="A15" s="1167" t="s">
        <v>27</v>
      </c>
      <c r="B15" s="1414" t="s">
        <v>26</v>
      </c>
      <c r="C15" s="1297" t="s">
        <v>19</v>
      </c>
      <c r="D15" s="1416" t="s">
        <v>11</v>
      </c>
      <c r="E15" s="1417"/>
      <c r="F15" s="1417"/>
      <c r="G15" s="1418"/>
      <c r="H15" s="1409" t="s">
        <v>20</v>
      </c>
      <c r="I15" s="1409" t="s">
        <v>21</v>
      </c>
      <c r="J15" s="1409" t="s">
        <v>2</v>
      </c>
      <c r="K15" s="1404" t="s">
        <v>22</v>
      </c>
      <c r="L15" s="1411" t="s">
        <v>3</v>
      </c>
      <c r="M15" s="1412"/>
      <c r="N15" s="1413"/>
      <c r="O15" s="1404" t="s">
        <v>4</v>
      </c>
      <c r="P15" s="1404" t="s">
        <v>5</v>
      </c>
      <c r="Q15" s="241" t="s">
        <v>29</v>
      </c>
      <c r="R15" s="1404" t="s">
        <v>0</v>
      </c>
    </row>
    <row r="16" spans="1:18" ht="27.75" customHeight="1" thickBot="1">
      <c r="A16" s="1168"/>
      <c r="B16" s="1415"/>
      <c r="C16" s="1298"/>
      <c r="D16" s="239" t="s">
        <v>12</v>
      </c>
      <c r="E16" s="230" t="s">
        <v>13</v>
      </c>
      <c r="F16" s="230" t="s">
        <v>14</v>
      </c>
      <c r="G16" s="230" t="s">
        <v>15</v>
      </c>
      <c r="H16" s="1410"/>
      <c r="I16" s="1410"/>
      <c r="J16" s="1410"/>
      <c r="K16" s="1405"/>
      <c r="L16" s="240" t="s">
        <v>30</v>
      </c>
      <c r="M16" s="240" t="s">
        <v>28</v>
      </c>
      <c r="N16" s="240" t="s">
        <v>31</v>
      </c>
      <c r="O16" s="1405"/>
      <c r="P16" s="1405"/>
      <c r="Q16" s="238"/>
      <c r="R16" s="1405"/>
    </row>
    <row r="17" spans="1:18" ht="81" customHeight="1">
      <c r="A17" s="428">
        <v>1</v>
      </c>
      <c r="B17" s="1406" t="s">
        <v>840</v>
      </c>
      <c r="C17" s="413" t="s">
        <v>864</v>
      </c>
      <c r="D17" s="414">
        <v>25</v>
      </c>
      <c r="E17" s="415">
        <v>25</v>
      </c>
      <c r="F17" s="415">
        <v>25</v>
      </c>
      <c r="G17" s="416"/>
      <c r="H17" s="417" t="s">
        <v>865</v>
      </c>
      <c r="I17" s="418">
        <v>0</v>
      </c>
      <c r="J17" s="418">
        <v>0</v>
      </c>
      <c r="K17" s="419">
        <v>1</v>
      </c>
      <c r="L17" s="420"/>
      <c r="M17" s="418">
        <f>IF(K17&lt;1,(AVERAGE(D17:G17)/K17),SUM(D17:G17)/K17)</f>
        <v>75</v>
      </c>
      <c r="N17" s="429" t="str">
        <f t="shared" ref="N17:N22" si="0">IF(M17&lt;=T$16,"T",IF(M17&lt;$X$16,"R",IF(M17&gt;=$X$16,"P")))</f>
        <v>P</v>
      </c>
      <c r="O17" s="421">
        <v>1</v>
      </c>
      <c r="P17" s="422" t="s">
        <v>866</v>
      </c>
      <c r="Q17" s="422" t="s">
        <v>867</v>
      </c>
      <c r="R17" s="422" t="s">
        <v>854</v>
      </c>
    </row>
    <row r="18" spans="1:18" ht="75.75" customHeight="1">
      <c r="A18" s="312">
        <v>2</v>
      </c>
      <c r="B18" s="1407"/>
      <c r="C18" s="407" t="s">
        <v>576</v>
      </c>
      <c r="D18" s="423">
        <v>25</v>
      </c>
      <c r="E18" s="415">
        <v>25</v>
      </c>
      <c r="F18" s="415">
        <v>25</v>
      </c>
      <c r="G18" s="416"/>
      <c r="H18" s="394" t="s">
        <v>868</v>
      </c>
      <c r="I18" s="424">
        <v>0</v>
      </c>
      <c r="J18" s="424">
        <v>0</v>
      </c>
      <c r="K18" s="430">
        <v>1</v>
      </c>
      <c r="L18" s="425"/>
      <c r="M18" s="426">
        <v>25</v>
      </c>
      <c r="N18" s="429" t="str">
        <f t="shared" si="0"/>
        <v>P</v>
      </c>
      <c r="O18" s="396">
        <v>1</v>
      </c>
      <c r="P18" s="397" t="s">
        <v>869</v>
      </c>
      <c r="Q18" s="397" t="s">
        <v>870</v>
      </c>
      <c r="R18" s="427" t="s">
        <v>854</v>
      </c>
    </row>
    <row r="19" spans="1:18" ht="42.75" customHeight="1">
      <c r="A19" s="312">
        <v>3</v>
      </c>
      <c r="B19" s="1407"/>
      <c r="C19" s="407" t="s">
        <v>871</v>
      </c>
      <c r="D19" s="423">
        <v>25</v>
      </c>
      <c r="E19" s="415">
        <v>25</v>
      </c>
      <c r="F19" s="416"/>
      <c r="G19" s="416"/>
      <c r="H19" s="394" t="s">
        <v>872</v>
      </c>
      <c r="I19" s="424">
        <v>0</v>
      </c>
      <c r="J19" s="424">
        <v>0</v>
      </c>
      <c r="K19" s="430">
        <v>1</v>
      </c>
      <c r="L19" s="425"/>
      <c r="M19" s="426">
        <v>25</v>
      </c>
      <c r="N19" s="429" t="str">
        <f t="shared" si="0"/>
        <v>P</v>
      </c>
      <c r="O19" s="396">
        <v>1</v>
      </c>
      <c r="P19" s="397" t="s">
        <v>873</v>
      </c>
      <c r="Q19" s="397" t="s">
        <v>853</v>
      </c>
      <c r="R19" s="427" t="s">
        <v>854</v>
      </c>
    </row>
    <row r="20" spans="1:18" ht="55.5" customHeight="1">
      <c r="A20" s="312">
        <v>4</v>
      </c>
      <c r="B20" s="1407"/>
      <c r="C20" s="407" t="s">
        <v>874</v>
      </c>
      <c r="D20" s="423">
        <v>25</v>
      </c>
      <c r="E20" s="415">
        <v>25</v>
      </c>
      <c r="F20" s="416"/>
      <c r="G20" s="416"/>
      <c r="H20" s="394" t="s">
        <v>875</v>
      </c>
      <c r="I20" s="424">
        <v>0</v>
      </c>
      <c r="J20" s="424">
        <v>0</v>
      </c>
      <c r="K20" s="430">
        <v>1</v>
      </c>
      <c r="L20" s="425"/>
      <c r="M20" s="426">
        <v>25</v>
      </c>
      <c r="N20" s="429" t="str">
        <f t="shared" si="0"/>
        <v>P</v>
      </c>
      <c r="O20" s="396">
        <v>1</v>
      </c>
      <c r="P20" s="397" t="s">
        <v>873</v>
      </c>
      <c r="Q20" s="397" t="s">
        <v>853</v>
      </c>
      <c r="R20" s="427" t="s">
        <v>854</v>
      </c>
    </row>
    <row r="21" spans="1:18" ht="51.75" customHeight="1">
      <c r="A21" s="312">
        <v>5</v>
      </c>
      <c r="B21" s="1407"/>
      <c r="C21" s="407" t="s">
        <v>876</v>
      </c>
      <c r="D21" s="423">
        <v>25</v>
      </c>
      <c r="E21" s="415">
        <v>25</v>
      </c>
      <c r="F21" s="416"/>
      <c r="G21" s="416"/>
      <c r="H21" s="394" t="s">
        <v>877</v>
      </c>
      <c r="I21" s="424">
        <v>0</v>
      </c>
      <c r="J21" s="424">
        <v>0</v>
      </c>
      <c r="K21" s="430">
        <v>1</v>
      </c>
      <c r="L21" s="425"/>
      <c r="M21" s="426">
        <v>25</v>
      </c>
      <c r="N21" s="429" t="str">
        <f t="shared" si="0"/>
        <v>P</v>
      </c>
      <c r="O21" s="396">
        <v>1</v>
      </c>
      <c r="P21" s="397" t="s">
        <v>878</v>
      </c>
      <c r="Q21" s="397" t="s">
        <v>879</v>
      </c>
      <c r="R21" s="427" t="s">
        <v>854</v>
      </c>
    </row>
    <row r="22" spans="1:18" ht="44.25" customHeight="1">
      <c r="A22" s="312">
        <v>6</v>
      </c>
      <c r="B22" s="1408"/>
      <c r="C22" s="407" t="s">
        <v>880</v>
      </c>
      <c r="D22" s="423">
        <v>25</v>
      </c>
      <c r="E22" s="415">
        <v>25</v>
      </c>
      <c r="F22" s="415">
        <v>25</v>
      </c>
      <c r="G22" s="416"/>
      <c r="H22" s="394" t="s">
        <v>846</v>
      </c>
      <c r="I22" s="424">
        <v>4800000</v>
      </c>
      <c r="J22" s="424">
        <v>100</v>
      </c>
      <c r="K22" s="430">
        <v>1</v>
      </c>
      <c r="L22" s="425"/>
      <c r="M22" s="426">
        <v>100</v>
      </c>
      <c r="N22" s="429" t="str">
        <f t="shared" si="0"/>
        <v>P</v>
      </c>
      <c r="O22" s="396">
        <v>1</v>
      </c>
      <c r="P22" s="397" t="s">
        <v>881</v>
      </c>
      <c r="Q22" s="397" t="s">
        <v>882</v>
      </c>
      <c r="R22" s="427" t="s">
        <v>854</v>
      </c>
    </row>
  </sheetData>
  <mergeCells count="30">
    <mergeCell ref="A3:C5"/>
    <mergeCell ref="D3:K3"/>
    <mergeCell ref="L3:R3"/>
    <mergeCell ref="D4:K5"/>
    <mergeCell ref="L4:R4"/>
    <mergeCell ref="L5:R5"/>
    <mergeCell ref="A15:A16"/>
    <mergeCell ref="B15:B16"/>
    <mergeCell ref="C15:C16"/>
    <mergeCell ref="D15:G15"/>
    <mergeCell ref="A7:C7"/>
    <mergeCell ref="D7:K7"/>
    <mergeCell ref="A8:C8"/>
    <mergeCell ref="D8:K8"/>
    <mergeCell ref="A9:C9"/>
    <mergeCell ref="D9:K9"/>
    <mergeCell ref="A10:C10"/>
    <mergeCell ref="D10:K10"/>
    <mergeCell ref="A12:R12"/>
    <mergeCell ref="A14:J14"/>
    <mergeCell ref="K14:R14"/>
    <mergeCell ref="P15:P16"/>
    <mergeCell ref="R15:R16"/>
    <mergeCell ref="B17:B22"/>
    <mergeCell ref="H15:H16"/>
    <mergeCell ref="I15:I16"/>
    <mergeCell ref="J15:J16"/>
    <mergeCell ref="K15:K16"/>
    <mergeCell ref="L15:N15"/>
    <mergeCell ref="O15:O16"/>
  </mergeCells>
  <conditionalFormatting sqref="N17:N22">
    <cfRule type="containsText" dxfId="105" priority="1" stopIfTrue="1" operator="containsText" text="P">
      <formula>NOT(ISERROR(SEARCH("P",N17)))</formula>
    </cfRule>
    <cfRule type="containsText" dxfId="104" priority="2" stopIfTrue="1" operator="containsText" text="R">
      <formula>NOT(ISERROR(SEARCH("R",N17)))</formula>
    </cfRule>
    <cfRule type="containsText" dxfId="103" priority="3" operator="containsText" text="T">
      <formula>NOT(ISERROR(SEARCH("T",N17)))</formula>
    </cfRule>
    <cfRule type="iconSet" priority="4">
      <iconSet iconSet="3Symbols2">
        <cfvo type="percent" val="0"/>
        <cfvo type="percent" val="0.74"/>
        <cfvo type="percent" val="0.85"/>
      </iconSet>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30</vt:i4>
      </vt:variant>
      <vt:variant>
        <vt:lpstr>Rangos con nombre</vt:lpstr>
      </vt:variant>
      <vt:variant>
        <vt:i4>2</vt:i4>
      </vt:variant>
    </vt:vector>
  </HeadingPairs>
  <TitlesOfParts>
    <vt:vector size="32" baseType="lpstr">
      <vt:lpstr>PLANTILLA RESUMEN</vt:lpstr>
      <vt:lpstr>PyD</vt:lpstr>
      <vt:lpstr>JURID</vt:lpstr>
      <vt:lpstr>Elaboración de Documentos Legal</vt:lpstr>
      <vt:lpstr>RRHH</vt:lpstr>
      <vt:lpstr>COMUNICACIONES</vt:lpstr>
      <vt:lpstr>ADMVO</vt:lpstr>
      <vt:lpstr>TRANSFORMACION DIGITAL</vt:lpstr>
      <vt:lpstr>DESARROLLO E IMPLEMENTACION DE </vt:lpstr>
      <vt:lpstr>ADMINISTRACION SERVICIOS DIG</vt:lpstr>
      <vt:lpstr>OPERACIONES TIC</vt:lpstr>
      <vt:lpstr>CONTABILIDAD</vt:lpstr>
      <vt:lpstr>PRESUPUESTO</vt:lpstr>
      <vt:lpstr>ENCADENAMIENTO P</vt:lpstr>
      <vt:lpstr>PROMOCION</vt:lpstr>
      <vt:lpstr>SERVICIOS AL USUARIO</vt:lpstr>
      <vt:lpstr>ESTADISTICAS</vt:lpstr>
      <vt:lpstr>ELABORACION INF TECNICOS</vt:lpstr>
      <vt:lpstr>SECCION CAPTURA Y ANALISIS</vt:lpstr>
      <vt:lpstr>INTELIGENCIA DE MERCADO</vt:lpstr>
      <vt:lpstr>ZFP</vt:lpstr>
      <vt:lpstr>ZFE</vt:lpstr>
      <vt:lpstr>RTPYC</vt:lpstr>
      <vt:lpstr>SERVICIOS GENERALES</vt:lpstr>
      <vt:lpstr>COMPRAS Y CONTRATACIONES</vt:lpstr>
      <vt:lpstr>TESORERIA</vt:lpstr>
      <vt:lpstr>OAI</vt:lpstr>
      <vt:lpstr>CIBAO NORTE</vt:lpstr>
      <vt:lpstr>COMITE DEL SISTAP</vt:lpstr>
      <vt:lpstr>CIGCN</vt:lpstr>
      <vt:lpstr>'PLANTILLA RESUMEN'!Área_de_impresión</vt:lpstr>
      <vt:lpstr>'PLANTILLA RESUMEN'!Títulos_a_imprimir</vt:lpstr>
    </vt:vector>
  </TitlesOfParts>
  <Company>Universidad de Caldas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Corina  Martinez</cp:lastModifiedBy>
  <cp:lastPrinted>2025-10-10T15:42:38Z</cp:lastPrinted>
  <dcterms:created xsi:type="dcterms:W3CDTF">2011-02-28T16:26:44Z</dcterms:created>
  <dcterms:modified xsi:type="dcterms:W3CDTF">2025-10-10T18:14:37Z</dcterms:modified>
</cp:coreProperties>
</file>