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Agosto\"/>
    </mc:Choice>
  </mc:AlternateContent>
  <xr:revisionPtr revIDLastSave="0" documentId="13_ncr:1_{0E6EDAAD-AF73-4EE5-85D9-FB897D4C8A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Hoja1!$A$1:$O$34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N22" i="1"/>
  <c r="K22" i="1"/>
  <c r="I22" i="1"/>
  <c r="K21" i="1"/>
  <c r="I21" i="1"/>
  <c r="I15" i="1"/>
  <c r="K15" i="1"/>
  <c r="K16" i="1" s="1"/>
  <c r="H16" i="1"/>
  <c r="J16" i="1"/>
  <c r="L16" i="1"/>
  <c r="C31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16" i="1" l="1"/>
  <c r="N21" i="1"/>
  <c r="N23" i="1" s="1"/>
  <c r="M18" i="1"/>
  <c r="N18" i="1" s="1"/>
  <c r="N19" i="1" s="1"/>
  <c r="I16" i="1"/>
  <c r="N9" i="1"/>
  <c r="N10" i="1" s="1"/>
  <c r="I10" i="1"/>
  <c r="L13" i="1"/>
  <c r="J13" i="1"/>
  <c r="H13" i="1"/>
  <c r="H24" i="1" s="1"/>
  <c r="K12" i="1"/>
  <c r="I13" i="1"/>
  <c r="N15" i="1" l="1"/>
  <c r="N16" i="1" s="1"/>
  <c r="M19" i="1"/>
  <c r="M10" i="1"/>
  <c r="N12" i="1"/>
  <c r="K13" i="1"/>
  <c r="M13" i="1" l="1"/>
  <c r="N13" i="1"/>
  <c r="N24" i="1" s="1"/>
</calcChain>
</file>

<file path=xl/sharedStrings.xml><?xml version="1.0" encoding="utf-8"?>
<sst xmlns="http://schemas.openxmlformats.org/spreadsheetml/2006/main" count="58" uniqueCount="49">
  <si>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</si>
  <si>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</si>
  <si>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</si>
  <si>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</si>
  <si>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</si>
  <si>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</si>
  <si>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</si>
  <si>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</si>
  <si>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</si>
  <si>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</si>
  <si>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</si>
  <si>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</si>
  <si>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</si>
  <si>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</si>
  <si>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</si>
  <si>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</si>
  <si>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</si>
  <si>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</si>
  <si>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</si>
  <si>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</si>
  <si>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</si>
  <si>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</si>
  <si>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</si>
  <si>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</si>
  <si>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</si>
  <si>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</si>
  <si>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</si>
  <si>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</si>
  <si>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</si>
  <si>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</si>
  <si>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</si>
  <si>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</si>
  <si>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</si>
  <si>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</si>
  <si>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</si>
  <si>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</si>
  <si>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</si>
  <si>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</si>
  <si>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</si>
  <si>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</si>
  <si>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</si>
  <si>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</si>
  <si>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</si>
  <si>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</si>
  <si>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</si>
  <si>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SALMA CRISTAL ENCARNACION TAVERAS</t>
  </si>
  <si>
    <t>ANALISTA DE TRATADOS COMERCIALES</t>
  </si>
  <si>
    <t>NÓMINA EMPLEADOS TEMPORALES AGOSTO 2025</t>
  </si>
  <si>
    <t>CERTIFICO QUE ESTA NÓMINA DE PAGO ESTA CORRECTA Y COMPLETA Y QUE LAS PERSONAS ENUMERADAS AL 31 DE AGOSTO 2025 FIGURAN EN LOS RECORDS DE EMPLEADOS TEMPORALES.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</si>
</sst>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165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165" fontId="7" fillId="0" borderId="2" xfId="1" applyFont="1" applyFill="1" applyBorder="1" applyAlignment="1" applyProtection="1">
      <alignment horizontal="center" vertical="center"/>
      <protection locked="0"/>
    </xf>
    <xf numFmtId="165" fontId="7" fillId="0" borderId="2" xfId="1" applyFont="1" applyFill="1" applyBorder="1" applyAlignment="1" applyProtection="1">
      <alignment vertical="center"/>
    </xf>
    <xf numFmtId="165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165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165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165" fontId="6" fillId="4" borderId="2" xfId="1" applyFont="1" applyFill="1" applyBorder="1" applyAlignment="1" applyProtection="1">
      <alignment vertical="center"/>
    </xf>
    <xf numFmtId="165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165" fontId="0" fillId="0" borderId="0" xfId="0" applyNumberFormat="1"/>
    <xf numFmtId="16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165" fontId="7" fillId="3" borderId="5" xfId="1" applyFont="1" applyFill="1" applyBorder="1" applyAlignment="1" applyProtection="1">
      <alignment horizontal="center" vertical="center"/>
      <protection locked="0"/>
    </xf>
    <xf numFmtId="165" fontId="7" fillId="3" borderId="6" xfId="1" applyFont="1" applyFill="1" applyBorder="1" applyAlignment="1" applyProtection="1">
      <alignment horizontal="center" vertical="center"/>
      <protection locked="0"/>
    </xf>
    <xf numFmtId="165" fontId="7" fillId="3" borderId="7" xfId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165" fontId="6" fillId="0" borderId="5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4" borderId="5" xfId="1" applyFont="1" applyFill="1" applyBorder="1" applyAlignment="1" applyProtection="1">
      <alignment horizontal="center" vertical="center" wrapText="1"/>
      <protection locked="0"/>
    </xf>
    <xf numFmtId="165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165" fontId="6" fillId="2" borderId="2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4"/>
  <sheetViews>
    <sheetView tabSelected="1" topLeftCell="A19" zoomScaleNormal="100" workbookViewId="0">
      <selection activeCell="G44" sqref="G44"/>
    </sheetView>
  </sheetViews>
  <sheetFormatPr baseColWidth="10"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71" t="s">
        <v>0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5"/>
      <c r="O2" s="2"/>
    </row>
    <row r="3" spans="1:19" ht="15.75" customHeight="1" x14ac:dyDescent="0.25">
      <c r="A3" s="1"/>
      <c r="B3" s="77" t="s">
        <v>1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5"/>
      <c r="O3" s="2"/>
    </row>
    <row r="4" spans="1:19" ht="23.25" customHeight="1" x14ac:dyDescent="0.25">
      <c r="A4" s="1"/>
      <c r="B4" s="78" t="s">
        <v>47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6"/>
      <c r="O4" s="2"/>
    </row>
    <row r="5" spans="1:19" ht="15.75" customHeight="1" x14ac:dyDescent="0.25">
      <c r="A5" s="1"/>
      <c r="B5" s="79" t="s">
        <v>2</v>
      </c>
      <c r="C5" s="79" t="s">
        <v>33</v>
      </c>
      <c r="D5" s="79" t="s">
        <v>3</v>
      </c>
      <c r="E5" s="79" t="s">
        <v>4</v>
      </c>
      <c r="F5" s="79" t="s">
        <v>27</v>
      </c>
      <c r="G5" s="79" t="s">
        <v>28</v>
      </c>
      <c r="H5" s="80" t="s">
        <v>5</v>
      </c>
      <c r="I5" s="80" t="s">
        <v>6</v>
      </c>
      <c r="J5" s="80"/>
      <c r="K5" s="80"/>
      <c r="L5" s="80" t="s">
        <v>7</v>
      </c>
      <c r="M5" s="80" t="s">
        <v>8</v>
      </c>
      <c r="N5" s="81" t="s">
        <v>9</v>
      </c>
      <c r="O5" s="2"/>
    </row>
    <row r="6" spans="1:19" ht="15" customHeight="1" x14ac:dyDescent="0.25">
      <c r="A6" s="1"/>
      <c r="B6" s="79"/>
      <c r="C6" s="79"/>
      <c r="D6" s="79"/>
      <c r="E6" s="79"/>
      <c r="F6" s="79"/>
      <c r="G6" s="79"/>
      <c r="H6" s="80"/>
      <c r="I6" s="73" t="s">
        <v>10</v>
      </c>
      <c r="J6" s="73" t="s">
        <v>11</v>
      </c>
      <c r="K6" s="73" t="s">
        <v>12</v>
      </c>
      <c r="L6" s="80"/>
      <c r="M6" s="80"/>
      <c r="N6" s="81"/>
      <c r="O6" s="2"/>
    </row>
    <row r="7" spans="1:19" ht="15" customHeight="1" x14ac:dyDescent="0.25">
      <c r="A7" s="1"/>
      <c r="B7" s="79"/>
      <c r="C7" s="79"/>
      <c r="D7" s="79"/>
      <c r="E7" s="79"/>
      <c r="F7" s="79"/>
      <c r="G7" s="79"/>
      <c r="H7" s="80"/>
      <c r="I7" s="74"/>
      <c r="J7" s="74"/>
      <c r="K7" s="74"/>
      <c r="L7" s="80"/>
      <c r="M7" s="80"/>
      <c r="N7" s="81"/>
      <c r="O7" s="2"/>
    </row>
    <row r="8" spans="1:19" ht="15.75" x14ac:dyDescent="0.25">
      <c r="A8" s="1"/>
      <c r="B8" s="72" t="s">
        <v>31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5205.46</v>
      </c>
      <c r="M9" s="6">
        <v>25735.21</v>
      </c>
      <c r="N9" s="7">
        <f t="shared" ref="N9" si="1">H9-M9</f>
        <v>84264.790000000008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5205.46</v>
      </c>
      <c r="M10" s="16">
        <f>SUM(M9:M9)</f>
        <v>25735.21</v>
      </c>
      <c r="N10" s="17">
        <f>SUM(N9:N9)</f>
        <v>84264.790000000008</v>
      </c>
      <c r="O10" s="2"/>
      <c r="Q10" s="19"/>
    </row>
    <row r="11" spans="1:19" ht="15.75" x14ac:dyDescent="0.25">
      <c r="A11" s="1"/>
      <c r="B11" s="72" t="s">
        <v>15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2">+H12*0.0304</f>
        <v>4712</v>
      </c>
      <c r="L12" s="6">
        <v>23401.54</v>
      </c>
      <c r="M12" s="6">
        <v>57604.77</v>
      </c>
      <c r="N12" s="7">
        <f t="shared" ref="N12" si="3">H12-M12</f>
        <v>97395.23000000001</v>
      </c>
      <c r="O12" s="2"/>
      <c r="Q12" s="19"/>
    </row>
    <row r="13" spans="1:19" ht="15.75" x14ac:dyDescent="0.25">
      <c r="A13" s="1"/>
      <c r="B13" s="26"/>
      <c r="C13" s="27"/>
      <c r="D13" s="27"/>
      <c r="E13" s="27"/>
      <c r="F13" s="27"/>
      <c r="G13" s="2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23401.54</v>
      </c>
      <c r="M13" s="16">
        <f>SUM(M12:M12)</f>
        <v>57604.77</v>
      </c>
      <c r="N13" s="17">
        <f>SUM(N12:N12)</f>
        <v>97395.23000000001</v>
      </c>
      <c r="O13" s="2"/>
      <c r="P13" s="21"/>
    </row>
    <row r="14" spans="1:19" ht="15.75" x14ac:dyDescent="0.25">
      <c r="A14" s="1"/>
      <c r="B14" s="49" t="s">
        <v>35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155000</v>
      </c>
      <c r="I15" s="5">
        <f>H15*0.0287</f>
        <v>4448.5</v>
      </c>
      <c r="J15" s="5">
        <v>25042.54</v>
      </c>
      <c r="K15" s="6">
        <f>+H15*0.0304</f>
        <v>4712</v>
      </c>
      <c r="L15" s="6">
        <v>25</v>
      </c>
      <c r="M15" s="6">
        <v>34228.239999999998</v>
      </c>
      <c r="N15" s="7">
        <f>H15-M15</f>
        <v>120771.76000000001</v>
      </c>
      <c r="O15" s="2"/>
      <c r="Q15" s="19"/>
    </row>
    <row r="16" spans="1:19" ht="15.75" x14ac:dyDescent="0.25">
      <c r="A16" s="1"/>
      <c r="B16" s="26"/>
      <c r="C16" s="27"/>
      <c r="D16" s="27"/>
      <c r="E16" s="27"/>
      <c r="F16" s="27"/>
      <c r="G16" s="28"/>
      <c r="H16" s="13">
        <f t="shared" ref="H16:N16" si="4">SUM(H15:H15)</f>
        <v>155000</v>
      </c>
      <c r="I16" s="13">
        <f t="shared" si="4"/>
        <v>4448.5</v>
      </c>
      <c r="J16" s="13">
        <f t="shared" si="4"/>
        <v>25042.54</v>
      </c>
      <c r="K16" s="16">
        <f t="shared" si="4"/>
        <v>4712</v>
      </c>
      <c r="L16" s="16">
        <f t="shared" si="4"/>
        <v>25</v>
      </c>
      <c r="M16" s="16">
        <f t="shared" si="4"/>
        <v>34228.239999999998</v>
      </c>
      <c r="N16" s="17">
        <f t="shared" si="4"/>
        <v>120771.76000000001</v>
      </c>
      <c r="O16" s="2"/>
      <c r="P16" s="21"/>
      <c r="S16" s="19"/>
    </row>
    <row r="17" spans="1:19" ht="15.75" customHeight="1" x14ac:dyDescent="0.25">
      <c r="A17" s="1"/>
      <c r="B17" s="29" t="s">
        <v>38</v>
      </c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1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45398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1227.28</v>
      </c>
      <c r="M18" s="6">
        <f t="shared" ref="M18" si="5">SUM(I18:L18)</f>
        <v>6036.28</v>
      </c>
      <c r="N18" s="7">
        <f t="shared" ref="N18" si="6">H18-M18</f>
        <v>43963.72</v>
      </c>
      <c r="O18" s="2"/>
    </row>
    <row r="19" spans="1:19" ht="15.75" customHeight="1" x14ac:dyDescent="0.25">
      <c r="A19" s="1"/>
      <c r="B19" s="26"/>
      <c r="C19" s="27"/>
      <c r="D19" s="27"/>
      <c r="E19" s="27"/>
      <c r="F19" s="27"/>
      <c r="G19" s="28"/>
      <c r="H19" s="13">
        <f>H18</f>
        <v>50000</v>
      </c>
      <c r="I19" s="13">
        <f>I18</f>
        <v>1435</v>
      </c>
      <c r="J19" s="13">
        <f t="shared" ref="J19:N19" si="7">J18</f>
        <v>1854</v>
      </c>
      <c r="K19" s="16">
        <f>K18</f>
        <v>1520</v>
      </c>
      <c r="L19" s="16">
        <f t="shared" si="7"/>
        <v>1227.28</v>
      </c>
      <c r="M19" s="16">
        <f t="shared" si="7"/>
        <v>6036.28</v>
      </c>
      <c r="N19" s="17">
        <f t="shared" si="7"/>
        <v>43963.72</v>
      </c>
      <c r="O19" s="2"/>
      <c r="P19" s="21"/>
    </row>
    <row r="20" spans="1:19" ht="15.75" customHeight="1" x14ac:dyDescent="0.25">
      <c r="A20" s="1"/>
      <c r="B20" s="29" t="s">
        <v>44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1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80000</v>
      </c>
      <c r="I21" s="5">
        <f>H21*0.0287</f>
        <v>2296</v>
      </c>
      <c r="J21" s="10">
        <v>4796.6499999999996</v>
      </c>
      <c r="K21" s="6">
        <f>H21*0.0304</f>
        <v>2432</v>
      </c>
      <c r="L21" s="6">
        <v>2323.77</v>
      </c>
      <c r="M21" s="6">
        <v>11845.42</v>
      </c>
      <c r="N21" s="7">
        <f t="shared" ref="N21" si="8">H21-M21</f>
        <v>68154.58</v>
      </c>
      <c r="O21" s="2"/>
      <c r="P21" s="21"/>
    </row>
    <row r="22" spans="1:19" ht="48.75" customHeight="1" x14ac:dyDescent="0.25">
      <c r="A22" s="1"/>
      <c r="B22" s="4" t="s">
        <v>45</v>
      </c>
      <c r="C22" s="23" t="s">
        <v>14</v>
      </c>
      <c r="D22" s="9" t="s">
        <v>46</v>
      </c>
      <c r="E22" s="9" t="s">
        <v>17</v>
      </c>
      <c r="F22" s="18">
        <v>45778</v>
      </c>
      <c r="G22" s="18">
        <v>45962</v>
      </c>
      <c r="H22" s="10">
        <v>70000</v>
      </c>
      <c r="I22" s="5">
        <f>H22*0.0287</f>
        <v>2009</v>
      </c>
      <c r="J22" s="10">
        <v>5368.48</v>
      </c>
      <c r="K22" s="6">
        <f>H22*0.0304</f>
        <v>2128</v>
      </c>
      <c r="L22" s="6">
        <v>25</v>
      </c>
      <c r="M22" s="6">
        <v>9530.48</v>
      </c>
      <c r="N22" s="7">
        <f t="shared" ref="N22" si="9">H22-M22</f>
        <v>60469.520000000004</v>
      </c>
      <c r="O22" s="2"/>
      <c r="P22" s="21"/>
    </row>
    <row r="23" spans="1:19" ht="15.75" customHeight="1" x14ac:dyDescent="0.25">
      <c r="A23" s="1"/>
      <c r="B23" s="26"/>
      <c r="C23" s="27"/>
      <c r="D23" s="27"/>
      <c r="E23" s="27"/>
      <c r="F23" s="27"/>
      <c r="G23" s="28"/>
      <c r="H23" s="13">
        <f t="shared" ref="H23:N23" si="10">H21+H22</f>
        <v>150000</v>
      </c>
      <c r="I23" s="13">
        <f t="shared" si="10"/>
        <v>4305</v>
      </c>
      <c r="J23" s="13">
        <f t="shared" si="10"/>
        <v>10165.129999999999</v>
      </c>
      <c r="K23" s="16">
        <f t="shared" si="10"/>
        <v>4560</v>
      </c>
      <c r="L23" s="16">
        <f t="shared" si="10"/>
        <v>2348.77</v>
      </c>
      <c r="M23" s="16">
        <f t="shared" si="10"/>
        <v>21375.9</v>
      </c>
      <c r="N23" s="17">
        <f t="shared" si="10"/>
        <v>128624.1</v>
      </c>
      <c r="O23" s="2"/>
      <c r="P23" s="21"/>
    </row>
    <row r="24" spans="1:19" ht="47.25" customHeight="1" x14ac:dyDescent="0.25">
      <c r="A24" s="1"/>
      <c r="B24" s="40"/>
      <c r="C24" s="41"/>
      <c r="D24" s="42"/>
      <c r="E24" s="43" t="s">
        <v>18</v>
      </c>
      <c r="F24" s="44"/>
      <c r="G24" s="45"/>
      <c r="H24" s="13">
        <f>H13+H16+H19+H10+H23</f>
        <v>620000</v>
      </c>
      <c r="I24" s="46"/>
      <c r="J24" s="47"/>
      <c r="K24" s="48"/>
      <c r="L24" s="43" t="s">
        <v>19</v>
      </c>
      <c r="M24" s="45"/>
      <c r="N24" s="13">
        <f>N13+N16+N19+N10+N23</f>
        <v>475019.6</v>
      </c>
      <c r="O24" s="2"/>
    </row>
    <row r="25" spans="1:19" ht="9" customHeight="1" x14ac:dyDescent="0.25">
      <c r="A25" s="1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2"/>
    </row>
    <row r="26" spans="1:19" ht="15" customHeight="1" x14ac:dyDescent="0.25">
      <c r="A26" s="1"/>
      <c r="B26" s="52" t="s">
        <v>20</v>
      </c>
      <c r="C26" s="53"/>
      <c r="D26" s="54"/>
      <c r="E26" s="58"/>
      <c r="F26" s="59"/>
      <c r="G26" s="59"/>
      <c r="H26" s="59"/>
      <c r="I26" s="59"/>
      <c r="J26" s="59"/>
      <c r="K26" s="59"/>
      <c r="L26" s="59"/>
      <c r="M26" s="59"/>
      <c r="N26" s="60"/>
      <c r="O26" s="2"/>
    </row>
    <row r="27" spans="1:19" ht="15" customHeight="1" x14ac:dyDescent="0.25">
      <c r="A27" s="1"/>
      <c r="B27" s="55"/>
      <c r="C27" s="56"/>
      <c r="D27" s="57"/>
      <c r="E27" s="61"/>
      <c r="F27" s="62"/>
      <c r="G27" s="62"/>
      <c r="H27" s="62"/>
      <c r="I27" s="62"/>
      <c r="J27" s="62"/>
      <c r="K27" s="62"/>
      <c r="L27" s="62"/>
      <c r="M27" s="62"/>
      <c r="N27" s="63"/>
      <c r="O27" s="2"/>
    </row>
    <row r="28" spans="1:19" ht="19.5" customHeight="1" x14ac:dyDescent="0.25">
      <c r="A28" s="1"/>
      <c r="B28" s="24" t="s">
        <v>21</v>
      </c>
      <c r="C28" s="67">
        <v>44020</v>
      </c>
      <c r="D28" s="68"/>
      <c r="E28" s="61"/>
      <c r="F28" s="62"/>
      <c r="G28" s="62"/>
      <c r="H28" s="62"/>
      <c r="I28" s="62"/>
      <c r="J28" s="62"/>
      <c r="K28" s="62"/>
      <c r="L28" s="62"/>
      <c r="M28" s="62"/>
      <c r="N28" s="63"/>
      <c r="O28" s="2"/>
      <c r="P28" s="20"/>
      <c r="Q28" s="20"/>
      <c r="R28" s="20"/>
      <c r="S28" s="20"/>
    </row>
    <row r="29" spans="1:19" ht="15.75" customHeight="1" x14ac:dyDescent="0.25">
      <c r="A29" s="1"/>
      <c r="B29" s="11" t="s">
        <v>22</v>
      </c>
      <c r="C29" s="67">
        <v>561.07000000000005</v>
      </c>
      <c r="D29" s="68"/>
      <c r="E29" s="61"/>
      <c r="F29" s="62"/>
      <c r="G29" s="62"/>
      <c r="H29" s="62"/>
      <c r="I29" s="62"/>
      <c r="J29" s="62"/>
      <c r="K29" s="62"/>
      <c r="L29" s="62"/>
      <c r="M29" s="62"/>
      <c r="N29" s="63"/>
      <c r="O29" s="2"/>
      <c r="P29" s="20"/>
      <c r="Q29" s="20"/>
      <c r="R29" s="20"/>
      <c r="S29" s="20"/>
    </row>
    <row r="30" spans="1:19" ht="15.75" customHeight="1" x14ac:dyDescent="0.25">
      <c r="A30" s="1"/>
      <c r="B30" s="12" t="s">
        <v>23</v>
      </c>
      <c r="C30" s="67">
        <v>43958</v>
      </c>
      <c r="D30" s="68"/>
      <c r="E30" s="61"/>
      <c r="F30" s="62"/>
      <c r="G30" s="62"/>
      <c r="H30" s="62"/>
      <c r="I30" s="62"/>
      <c r="J30" s="62"/>
      <c r="K30" s="62"/>
      <c r="L30" s="62"/>
      <c r="M30" s="62"/>
      <c r="N30" s="63"/>
      <c r="O30" s="2"/>
      <c r="P30" s="20"/>
      <c r="Q30" s="20"/>
      <c r="R30" s="20"/>
      <c r="S30" s="20"/>
    </row>
    <row r="31" spans="1:19" ht="20.25" customHeight="1" x14ac:dyDescent="0.25">
      <c r="A31" s="1"/>
      <c r="B31" s="14" t="s">
        <v>24</v>
      </c>
      <c r="C31" s="69">
        <f>SUM(C28:D30)</f>
        <v>88539.07</v>
      </c>
      <c r="D31" s="70"/>
      <c r="E31" s="64"/>
      <c r="F31" s="65"/>
      <c r="G31" s="65"/>
      <c r="H31" s="65"/>
      <c r="I31" s="65"/>
      <c r="J31" s="65"/>
      <c r="K31" s="65"/>
      <c r="L31" s="65"/>
      <c r="M31" s="65"/>
      <c r="N31" s="66"/>
      <c r="O31" s="2"/>
      <c r="Q31" s="20"/>
      <c r="R31" s="20"/>
    </row>
    <row r="32" spans="1:19" ht="36" customHeight="1" x14ac:dyDescent="0.25">
      <c r="A32" s="1"/>
      <c r="B32" s="29" t="s">
        <v>48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1"/>
      <c r="O32" s="2"/>
      <c r="Q32" s="20"/>
    </row>
    <row r="33" spans="1:15" ht="98.25" customHeight="1" x14ac:dyDescent="0.25">
      <c r="A33" s="1"/>
      <c r="B33" s="32"/>
      <c r="C33" s="33"/>
      <c r="D33" s="15" t="s">
        <v>25</v>
      </c>
      <c r="E33" s="37" t="s">
        <v>29</v>
      </c>
      <c r="F33" s="38"/>
      <c r="G33" s="38"/>
      <c r="H33" s="38"/>
      <c r="I33" s="39"/>
      <c r="J33" s="15" t="s">
        <v>26</v>
      </c>
      <c r="K33" s="34" t="s">
        <v>30</v>
      </c>
      <c r="L33" s="35"/>
      <c r="M33" s="35"/>
      <c r="N33" s="36"/>
      <c r="O33" s="2"/>
    </row>
    <row r="34" spans="1:15" ht="11.25" customHeight="1" x14ac:dyDescent="0.25">
      <c r="A34" s="1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"/>
    </row>
  </sheetData>
  <mergeCells count="43">
    <mergeCell ref="N5:N7"/>
    <mergeCell ref="I5:K5"/>
    <mergeCell ref="L5:L7"/>
    <mergeCell ref="M5:M7"/>
    <mergeCell ref="K6:K7"/>
    <mergeCell ref="J6:J7"/>
    <mergeCell ref="D5:D7"/>
    <mergeCell ref="E5:E7"/>
    <mergeCell ref="H5:H7"/>
    <mergeCell ref="F5:F7"/>
    <mergeCell ref="G5:G7"/>
    <mergeCell ref="C28:D28"/>
    <mergeCell ref="C29:D29"/>
    <mergeCell ref="C30:D30"/>
    <mergeCell ref="C31:D31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B34:N34"/>
    <mergeCell ref="B23:G23"/>
    <mergeCell ref="B20:N20"/>
    <mergeCell ref="B17:N17"/>
    <mergeCell ref="B19:G19"/>
    <mergeCell ref="B32:N32"/>
    <mergeCell ref="B33:C33"/>
    <mergeCell ref="K33:N33"/>
    <mergeCell ref="E33:I33"/>
    <mergeCell ref="B24:D24"/>
    <mergeCell ref="E24:G24"/>
    <mergeCell ref="L24:M24"/>
    <mergeCell ref="I24:K24"/>
    <mergeCell ref="B25:N25"/>
    <mergeCell ref="B26:D27"/>
    <mergeCell ref="E26:N31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2025-09-08T19:24:23Z</cp:lastPrinted>
  <dcterms:created xsi:type="dcterms:W3CDTF">2021-07-20T15:29:34Z</dcterms:created>
  <dcterms:modified xsi:type="dcterms:W3CDTF">2025-09-08T20:00:30Z</dcterms:modified>
</cp:coreProperties>
</file>