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LIZARY DICKSON\Nómina PORTAL\10-Octubre\"/>
    </mc:Choice>
  </mc:AlternateContent>
  <xr:revisionPtr revIDLastSave="0" documentId="13_ncr:1_{8F27BDE1-64B5-442F-87CC-C9E00587EF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Hoja1!$A$1:$O$33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" l="1"/>
  <c r="H22" i="1"/>
  <c r="I22" i="1"/>
  <c r="L22" i="1"/>
  <c r="J22" i="1"/>
  <c r="K21" i="1"/>
  <c r="K22" i="1" s="1"/>
  <c r="I21" i="1"/>
  <c r="I15" i="1"/>
  <c r="M15" i="1" s="1"/>
  <c r="K15" i="1"/>
  <c r="K16" i="1" s="1"/>
  <c r="H16" i="1"/>
  <c r="J16" i="1"/>
  <c r="L16" i="1"/>
  <c r="C30" i="1"/>
  <c r="L19" i="1"/>
  <c r="J19" i="1"/>
  <c r="H19" i="1"/>
  <c r="K18" i="1"/>
  <c r="K19" i="1" s="1"/>
  <c r="I18" i="1"/>
  <c r="I19" i="1" s="1"/>
  <c r="I12" i="1"/>
  <c r="I9" i="1"/>
  <c r="L10" i="1"/>
  <c r="J10" i="1"/>
  <c r="H10" i="1"/>
  <c r="K9" i="1"/>
  <c r="K10" i="1" s="1"/>
  <c r="M21" i="1" l="1"/>
  <c r="N21" i="1" s="1"/>
  <c r="N22" i="1" s="1"/>
  <c r="M16" i="1"/>
  <c r="N15" i="1"/>
  <c r="N16" i="1" s="1"/>
  <c r="M18" i="1"/>
  <c r="N18" i="1" s="1"/>
  <c r="N19" i="1" s="1"/>
  <c r="I16" i="1"/>
  <c r="N9" i="1"/>
  <c r="N10" i="1" s="1"/>
  <c r="I10" i="1"/>
  <c r="L13" i="1"/>
  <c r="J13" i="1"/>
  <c r="H13" i="1"/>
  <c r="K12" i="1"/>
  <c r="I13" i="1"/>
  <c r="M22" i="1" l="1"/>
  <c r="M19" i="1"/>
  <c r="M10" i="1"/>
  <c r="M12" i="1"/>
  <c r="N12" i="1" s="1"/>
  <c r="K13" i="1"/>
  <c r="M13" i="1" l="1"/>
  <c r="N13" i="1"/>
  <c r="N23" i="1" s="1"/>
</calcChain>
</file>

<file path=xl/sharedStrings.xml><?xml version="1.0" encoding="utf-8"?>
<sst xmlns="http://schemas.openxmlformats.org/spreadsheetml/2006/main" count="54" uniqueCount="47">
  <si>
    <t>CONSEJO NACIONAL DE ZONAS FRANCAS DE EXPORTACION</t>
  </si>
  <si>
    <t>DEPARTAMENTO DE RECURSOS HUMANOS</t>
  </si>
  <si>
    <t>NOMBRE Y APELLIDO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</si>
  <si>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</si>
  <si>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</si>
  <si>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</si>
  <si>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</si>
  <si>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</si>
  <si>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</si>
  <si>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</si>
  <si>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</si>
  <si>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</si>
  <si>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</si>
  <si>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</si>
  <si>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</si>
  <si>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DEPARTAMENTO ADMINISTATIVO Y FINANCIERO</t>
  </si>
  <si>
    <t>ENCARGADO  ADMINISTATIVO Y FINANCIERO</t>
  </si>
  <si>
    <t>CONTRATADO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</si>
  <si>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</si>
  <si>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</si>
  <si>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</si>
  <si>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</si>
  <si>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</si>
  <si>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</si>
  <si>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</si>
  <si>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</si>
  <si>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</si>
  <si>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INICIO CONTRATO</t>
  </si>
  <si>
    <t>TERMINO CONTRATO</t>
  </si>
  <si>
    <t>LISSETTE EVANGELISTA</t>
  </si>
  <si>
    <t xml:space="preserve">JOAQUÍN ELÍAS JIMÉNEZ </t>
  </si>
  <si>
    <t>OFICINA REGIONAL SANTIAGO</t>
  </si>
  <si>
    <t>ECARGADA OFICINA REGIONAL SANTIAGO</t>
  </si>
  <si>
    <t>GÉNERO</t>
  </si>
  <si>
    <t>PAOLA RODÍGUEZ</t>
  </si>
  <si>
    <t>DIVISIÓN ANÁLISIS ECONÓMICO Y COMPETITIVIDAD</t>
  </si>
  <si>
    <t>ENCARGADA DIVISIÓN ANÁLISIS ECONÓMICO Y COMPETITIVIDAD</t>
  </si>
  <si>
    <t>LUISA GUZMÁN</t>
  </si>
  <si>
    <t>DEPARTAMENTO DE ESTADÍSTICAS DE ZONAS FRANCAS</t>
  </si>
  <si>
    <t>TÉCNICO DE DATOS ESTADÍSTICOS</t>
  </si>
  <si>
    <t>MADELIN JORGE</t>
  </si>
  <si>
    <t>JOAQUÍN JIMÉNEZ</t>
  </si>
  <si>
    <t>LIZ MARIE TEJADA</t>
  </si>
  <si>
    <t>COORDINADOR DE PROMOCIÓN</t>
  </si>
  <si>
    <t>DEPARTAMENTO DE PROMOCIÓN</t>
  </si>
  <si>
    <t>NÓMINA PERSONAL CONTRATADOS OCTUBRE 2024</t>
  </si>
  <si>
    <t>CERTIFICO QUE ESTA NÓMINA DE PAGO ESTA CORRECTA Y COMPLETA Y QUE LAS PERSONAS ENUMERADAS EN LA MISMA SON LAS QUE AL 31 DE OCTUBRE 2024 FIGURAN EN LOS RECORDS DE PERSONAL TEMPORALES Y PERIODO PROBATORIO QUE MANTIENE LA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</si>
</sst>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165" fontId="7" fillId="3" borderId="2" xfId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165" fontId="6" fillId="4" borderId="2" xfId="1" applyFont="1" applyFill="1" applyBorder="1" applyAlignment="1" applyProtection="1">
      <alignment vertical="center"/>
    </xf>
    <xf numFmtId="165" fontId="6" fillId="4" borderId="2" xfId="0" applyNumberFormat="1" applyFont="1" applyFill="1" applyBorder="1" applyAlignment="1">
      <alignment vertical="center"/>
    </xf>
    <xf numFmtId="14" fontId="7" fillId="0" borderId="2" xfId="0" applyNumberFormat="1" applyFont="1" applyBorder="1" applyAlignment="1" applyProtection="1">
      <alignment horizontal="left" vertical="center" wrapText="1"/>
      <protection locked="0"/>
    </xf>
    <xf numFmtId="165" fontId="0" fillId="0" borderId="0" xfId="0" applyNumberFormat="1"/>
    <xf numFmtId="164" fontId="0" fillId="0" borderId="0" xfId="0" applyNumberFormat="1"/>
    <xf numFmtId="0" fontId="0" fillId="5" borderId="0" xfId="0" applyFill="1"/>
    <xf numFmtId="0" fontId="7" fillId="0" borderId="2" xfId="0" applyFont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5" fontId="6" fillId="4" borderId="5" xfId="1" applyFont="1" applyFill="1" applyBorder="1" applyAlignment="1" applyProtection="1">
      <alignment horizontal="center" vertical="center" wrapText="1"/>
      <protection locked="0"/>
    </xf>
    <xf numFmtId="165" fontId="6" fillId="4" borderId="7" xfId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809625</xdr:colOff>
      <xdr:row>1</xdr:row>
      <xdr:rowOff>57150</xdr:rowOff>
    </xdr:from>
    <xdr:to>
      <xdr:col>13</xdr:col>
      <xdr:colOff>1053913</xdr:colOff>
      <xdr:row>3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topLeftCell="A29" zoomScale="130" zoomScaleNormal="130" workbookViewId="0">
      <selection activeCell="F40" sqref="F40"/>
    </sheetView>
  </sheetViews>
  <sheetFormatPr defaultColWidth="11.42578125" defaultRowHeight="15" x14ac:dyDescent="0.25"/>
  <cols>
    <col min="1" max="1" width="1.7109375" customWidth="1"/>
    <col min="2" max="2" width="23" customWidth="1"/>
    <col min="3" max="3" width="10.140625" customWidth="1"/>
    <col min="4" max="4" width="19" customWidth="1"/>
    <col min="5" max="5" width="16.5703125" customWidth="1"/>
    <col min="6" max="6" width="13.28515625" customWidth="1"/>
    <col min="7" max="7" width="13.42578125" customWidth="1"/>
    <col min="8" max="8" width="17" customWidth="1"/>
    <col min="9" max="9" width="14" customWidth="1"/>
    <col min="10" max="11" width="14.42578125" customWidth="1"/>
    <col min="12" max="12" width="13.5703125" customWidth="1"/>
    <col min="13" max="13" width="14.42578125" customWidth="1"/>
    <col min="14" max="14" width="16.5703125" customWidth="1"/>
    <col min="15" max="15" width="1.5703125" customWidth="1"/>
    <col min="16" max="16" width="0" hidden="1" customWidth="1"/>
  </cols>
  <sheetData>
    <row r="1" spans="1:19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</row>
    <row r="2" spans="1:19" ht="26.25" x14ac:dyDescent="0.25">
      <c r="A2" s="1"/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42"/>
      <c r="O2" s="2"/>
    </row>
    <row r="3" spans="1:19" ht="15.75" customHeight="1" x14ac:dyDescent="0.25">
      <c r="A3" s="1"/>
      <c r="B3" s="44" t="s">
        <v>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2"/>
      <c r="O3" s="2"/>
    </row>
    <row r="4" spans="1:19" ht="23.25" customHeight="1" x14ac:dyDescent="0.25">
      <c r="A4" s="1"/>
      <c r="B4" s="45" t="s">
        <v>45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3"/>
      <c r="O4" s="2"/>
    </row>
    <row r="5" spans="1:19" ht="15.75" customHeight="1" x14ac:dyDescent="0.25">
      <c r="A5" s="1"/>
      <c r="B5" s="29" t="s">
        <v>2</v>
      </c>
      <c r="C5" s="29" t="s">
        <v>33</v>
      </c>
      <c r="D5" s="29" t="s">
        <v>3</v>
      </c>
      <c r="E5" s="29" t="s">
        <v>4</v>
      </c>
      <c r="F5" s="29" t="s">
        <v>27</v>
      </c>
      <c r="G5" s="29" t="s">
        <v>28</v>
      </c>
      <c r="H5" s="26" t="s">
        <v>5</v>
      </c>
      <c r="I5" s="26" t="s">
        <v>6</v>
      </c>
      <c r="J5" s="26"/>
      <c r="K5" s="26"/>
      <c r="L5" s="26" t="s">
        <v>7</v>
      </c>
      <c r="M5" s="26" t="s">
        <v>8</v>
      </c>
      <c r="N5" s="25" t="s">
        <v>9</v>
      </c>
      <c r="O5" s="2"/>
    </row>
    <row r="6" spans="1:19" ht="15" customHeight="1" x14ac:dyDescent="0.25">
      <c r="A6" s="1"/>
      <c r="B6" s="29"/>
      <c r="C6" s="29"/>
      <c r="D6" s="29"/>
      <c r="E6" s="29"/>
      <c r="F6" s="29"/>
      <c r="G6" s="29"/>
      <c r="H6" s="26"/>
      <c r="I6" s="27" t="s">
        <v>10</v>
      </c>
      <c r="J6" s="27" t="s">
        <v>11</v>
      </c>
      <c r="K6" s="27" t="s">
        <v>12</v>
      </c>
      <c r="L6" s="26"/>
      <c r="M6" s="26"/>
      <c r="N6" s="25"/>
      <c r="O6" s="2"/>
    </row>
    <row r="7" spans="1:19" ht="15" customHeight="1" x14ac:dyDescent="0.25">
      <c r="A7" s="1"/>
      <c r="B7" s="29"/>
      <c r="C7" s="29"/>
      <c r="D7" s="29"/>
      <c r="E7" s="29"/>
      <c r="F7" s="29"/>
      <c r="G7" s="29"/>
      <c r="H7" s="26"/>
      <c r="I7" s="28"/>
      <c r="J7" s="28"/>
      <c r="K7" s="28"/>
      <c r="L7" s="26"/>
      <c r="M7" s="26"/>
      <c r="N7" s="25"/>
      <c r="O7" s="2"/>
    </row>
    <row r="8" spans="1:19" ht="15.75" x14ac:dyDescent="0.25">
      <c r="A8" s="1"/>
      <c r="B8" s="35" t="s">
        <v>31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2"/>
    </row>
    <row r="9" spans="1:19" ht="50.25" customHeight="1" x14ac:dyDescent="0.25">
      <c r="A9" s="1"/>
      <c r="B9" s="8" t="s">
        <v>40</v>
      </c>
      <c r="C9" s="23" t="s">
        <v>14</v>
      </c>
      <c r="D9" s="9" t="s">
        <v>32</v>
      </c>
      <c r="E9" s="9" t="s">
        <v>17</v>
      </c>
      <c r="F9" s="18">
        <v>45292</v>
      </c>
      <c r="G9" s="18">
        <v>45444</v>
      </c>
      <c r="H9" s="10">
        <v>110000</v>
      </c>
      <c r="I9" s="5">
        <f>H9*0.0287</f>
        <v>3157</v>
      </c>
      <c r="J9" s="6">
        <v>14028.75</v>
      </c>
      <c r="K9" s="6">
        <f t="shared" ref="K9" si="0">+H9*0.0304</f>
        <v>3344</v>
      </c>
      <c r="L9" s="6">
        <v>2205.46</v>
      </c>
      <c r="M9" s="6">
        <v>25735.21</v>
      </c>
      <c r="N9" s="7">
        <f t="shared" ref="N9" si="1">H9-M9</f>
        <v>84264.790000000008</v>
      </c>
      <c r="O9" s="2"/>
      <c r="Q9" s="19"/>
    </row>
    <row r="10" spans="1:19" ht="15.75" x14ac:dyDescent="0.25">
      <c r="A10" s="1"/>
      <c r="B10" s="8"/>
      <c r="C10" s="23"/>
      <c r="D10" s="9"/>
      <c r="E10" s="9"/>
      <c r="F10" s="18"/>
      <c r="G10" s="18"/>
      <c r="H10" s="13">
        <f>SUM(H9:H9)</f>
        <v>110000</v>
      </c>
      <c r="I10" s="13">
        <f>SUM(I9)</f>
        <v>3157</v>
      </c>
      <c r="J10" s="13">
        <f>SUM(J9:J9)</f>
        <v>14028.75</v>
      </c>
      <c r="K10" s="16">
        <f>SUM(K9:K9)</f>
        <v>3344</v>
      </c>
      <c r="L10" s="16">
        <f>SUM(L9:L9)</f>
        <v>2205.46</v>
      </c>
      <c r="M10" s="16">
        <f>SUM(M9:M9)</f>
        <v>25735.21</v>
      </c>
      <c r="N10" s="17">
        <f>SUM(N9:N9)</f>
        <v>84264.790000000008</v>
      </c>
      <c r="O10" s="2"/>
      <c r="Q10" s="19"/>
    </row>
    <row r="11" spans="1:19" ht="15.75" x14ac:dyDescent="0.25">
      <c r="A11" s="1"/>
      <c r="B11" s="35" t="s">
        <v>15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2"/>
    </row>
    <row r="12" spans="1:19" ht="50.25" customHeight="1" x14ac:dyDescent="0.25">
      <c r="A12" s="1"/>
      <c r="B12" s="8" t="s">
        <v>41</v>
      </c>
      <c r="C12" s="23" t="s">
        <v>13</v>
      </c>
      <c r="D12" s="9" t="s">
        <v>16</v>
      </c>
      <c r="E12" s="9" t="s">
        <v>17</v>
      </c>
      <c r="F12" s="18">
        <v>44201</v>
      </c>
      <c r="G12" s="18">
        <v>44207</v>
      </c>
      <c r="H12" s="10">
        <v>155000</v>
      </c>
      <c r="I12" s="5">
        <f>H12*0.0287</f>
        <v>4448.5</v>
      </c>
      <c r="J12" s="6">
        <v>25042.74</v>
      </c>
      <c r="K12" s="6">
        <f t="shared" ref="K12" si="2">+H12*0.0304</f>
        <v>4712</v>
      </c>
      <c r="L12" s="6">
        <v>20617.939999999999</v>
      </c>
      <c r="M12" s="6">
        <f t="shared" ref="M12" si="3">SUM(I12:L12)</f>
        <v>54821.180000000008</v>
      </c>
      <c r="N12" s="7">
        <f t="shared" ref="N12" si="4">H12-M12</f>
        <v>100178.81999999999</v>
      </c>
      <c r="O12" s="2"/>
      <c r="Q12" s="19"/>
    </row>
    <row r="13" spans="1:19" ht="15.75" x14ac:dyDescent="0.25">
      <c r="A13" s="1"/>
      <c r="B13" s="36"/>
      <c r="C13" s="37"/>
      <c r="D13" s="37"/>
      <c r="E13" s="37"/>
      <c r="F13" s="37"/>
      <c r="G13" s="38"/>
      <c r="H13" s="13">
        <f>SUM(H12:H12)</f>
        <v>155000</v>
      </c>
      <c r="I13" s="13">
        <f>SUM(I12)</f>
        <v>4448.5</v>
      </c>
      <c r="J13" s="13">
        <f>SUM(J12:J12)</f>
        <v>25042.74</v>
      </c>
      <c r="K13" s="16">
        <f>SUM(K12:K12)</f>
        <v>4712</v>
      </c>
      <c r="L13" s="16">
        <f>SUM(L12:L12)</f>
        <v>20617.939999999999</v>
      </c>
      <c r="M13" s="16">
        <f>SUM(M12:M12)</f>
        <v>54821.180000000008</v>
      </c>
      <c r="N13" s="17">
        <f>SUM(N12:N12)</f>
        <v>100178.81999999999</v>
      </c>
      <c r="O13" s="2"/>
      <c r="P13" s="21"/>
    </row>
    <row r="14" spans="1:19" ht="15.75" x14ac:dyDescent="0.25">
      <c r="A14" s="1"/>
      <c r="B14" s="39" t="s">
        <v>35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1"/>
      <c r="O14" s="2"/>
    </row>
    <row r="15" spans="1:19" ht="69" customHeight="1" x14ac:dyDescent="0.25">
      <c r="A15" s="1"/>
      <c r="B15" s="4" t="s">
        <v>34</v>
      </c>
      <c r="C15" s="22" t="s">
        <v>14</v>
      </c>
      <c r="D15" s="4" t="s">
        <v>36</v>
      </c>
      <c r="E15" s="4" t="s">
        <v>17</v>
      </c>
      <c r="F15" s="18">
        <v>44201</v>
      </c>
      <c r="G15" s="18">
        <v>44207</v>
      </c>
      <c r="H15" s="5">
        <v>130000</v>
      </c>
      <c r="I15" s="5">
        <f>H15*0.0287</f>
        <v>3731</v>
      </c>
      <c r="J15" s="5">
        <v>19162.12</v>
      </c>
      <c r="K15" s="6">
        <f>+H15*0.0304</f>
        <v>3952</v>
      </c>
      <c r="L15" s="6">
        <v>25</v>
      </c>
      <c r="M15" s="6">
        <f>SUM(I15:L15)</f>
        <v>26870.12</v>
      </c>
      <c r="N15" s="7">
        <f>H15-M15</f>
        <v>103129.88</v>
      </c>
      <c r="O15" s="2"/>
      <c r="Q15" s="19"/>
    </row>
    <row r="16" spans="1:19" ht="15.75" x14ac:dyDescent="0.25">
      <c r="A16" s="1"/>
      <c r="B16" s="36"/>
      <c r="C16" s="37"/>
      <c r="D16" s="37"/>
      <c r="E16" s="37"/>
      <c r="F16" s="37"/>
      <c r="G16" s="38"/>
      <c r="H16" s="13">
        <f t="shared" ref="H16:N16" si="5">SUM(H15:H15)</f>
        <v>130000</v>
      </c>
      <c r="I16" s="13">
        <f t="shared" si="5"/>
        <v>3731</v>
      </c>
      <c r="J16" s="13">
        <f t="shared" si="5"/>
        <v>19162.12</v>
      </c>
      <c r="K16" s="16">
        <f t="shared" si="5"/>
        <v>3952</v>
      </c>
      <c r="L16" s="16">
        <f t="shared" si="5"/>
        <v>25</v>
      </c>
      <c r="M16" s="16">
        <f t="shared" si="5"/>
        <v>26870.12</v>
      </c>
      <c r="N16" s="17">
        <f t="shared" si="5"/>
        <v>103129.88</v>
      </c>
      <c r="O16" s="2"/>
      <c r="P16" s="21"/>
      <c r="S16" s="19"/>
    </row>
    <row r="17" spans="1:19" ht="15.75" customHeight="1" x14ac:dyDescent="0.25">
      <c r="A17" s="1"/>
      <c r="B17" s="47" t="s">
        <v>38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9"/>
      <c r="O17" s="2"/>
      <c r="S17" s="19"/>
    </row>
    <row r="18" spans="1:19" ht="48" customHeight="1" x14ac:dyDescent="0.25">
      <c r="A18" s="1"/>
      <c r="B18" s="4" t="s">
        <v>37</v>
      </c>
      <c r="C18" s="23" t="s">
        <v>14</v>
      </c>
      <c r="D18" s="9" t="s">
        <v>39</v>
      </c>
      <c r="E18" s="9" t="s">
        <v>17</v>
      </c>
      <c r="F18" s="18">
        <v>45215</v>
      </c>
      <c r="G18" s="18">
        <v>45032</v>
      </c>
      <c r="H18" s="10">
        <v>50000</v>
      </c>
      <c r="I18" s="5">
        <f>H18*0.0287</f>
        <v>1435</v>
      </c>
      <c r="J18" s="10">
        <v>1854</v>
      </c>
      <c r="K18" s="6">
        <f>H18*0.0304</f>
        <v>1520</v>
      </c>
      <c r="L18" s="6">
        <v>25</v>
      </c>
      <c r="M18" s="6">
        <f t="shared" ref="M18" si="6">SUM(I18:L18)</f>
        <v>4834</v>
      </c>
      <c r="N18" s="7">
        <f t="shared" ref="N18" si="7">H18-M18</f>
        <v>45166</v>
      </c>
      <c r="O18" s="2"/>
    </row>
    <row r="19" spans="1:19" ht="15.75" customHeight="1" x14ac:dyDescent="0.25">
      <c r="A19" s="1"/>
      <c r="B19" s="36"/>
      <c r="C19" s="37"/>
      <c r="D19" s="37"/>
      <c r="E19" s="37"/>
      <c r="F19" s="37"/>
      <c r="G19" s="38"/>
      <c r="H19" s="13">
        <f>H18</f>
        <v>50000</v>
      </c>
      <c r="I19" s="13">
        <f>I18</f>
        <v>1435</v>
      </c>
      <c r="J19" s="13">
        <f t="shared" ref="J19:N19" si="8">J18</f>
        <v>1854</v>
      </c>
      <c r="K19" s="16">
        <f>K18</f>
        <v>1520</v>
      </c>
      <c r="L19" s="16">
        <f t="shared" si="8"/>
        <v>25</v>
      </c>
      <c r="M19" s="16">
        <f t="shared" si="8"/>
        <v>4834</v>
      </c>
      <c r="N19" s="17">
        <f t="shared" si="8"/>
        <v>45166</v>
      </c>
      <c r="O19" s="2"/>
      <c r="P19" s="21"/>
    </row>
    <row r="20" spans="1:19" ht="15.75" customHeight="1" x14ac:dyDescent="0.25">
      <c r="A20" s="1"/>
      <c r="B20" s="47" t="s">
        <v>44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9"/>
      <c r="O20" s="2"/>
      <c r="P20" s="21"/>
    </row>
    <row r="21" spans="1:19" ht="48.75" customHeight="1" x14ac:dyDescent="0.25">
      <c r="A21" s="1"/>
      <c r="B21" s="4" t="s">
        <v>42</v>
      </c>
      <c r="C21" s="23" t="s">
        <v>14</v>
      </c>
      <c r="D21" s="9" t="s">
        <v>43</v>
      </c>
      <c r="E21" s="9" t="s">
        <v>17</v>
      </c>
      <c r="F21" s="18">
        <v>45474</v>
      </c>
      <c r="G21" s="18">
        <v>45658</v>
      </c>
      <c r="H21" s="10">
        <v>70000</v>
      </c>
      <c r="I21" s="5">
        <f>H21*0.0287</f>
        <v>2009</v>
      </c>
      <c r="J21" s="10">
        <v>5368.48</v>
      </c>
      <c r="K21" s="6">
        <f>H21*0.0304</f>
        <v>2128</v>
      </c>
      <c r="L21" s="6">
        <v>25</v>
      </c>
      <c r="M21" s="6">
        <f t="shared" ref="M21" si="9">SUM(I21:L21)</f>
        <v>9530.48</v>
      </c>
      <c r="N21" s="7">
        <f t="shared" ref="N21" si="10">H21-M21</f>
        <v>60469.520000000004</v>
      </c>
      <c r="O21" s="2"/>
      <c r="P21" s="21"/>
    </row>
    <row r="22" spans="1:19" ht="15.75" customHeight="1" x14ac:dyDescent="0.25">
      <c r="A22" s="1"/>
      <c r="B22" s="36"/>
      <c r="C22" s="37"/>
      <c r="D22" s="37"/>
      <c r="E22" s="37"/>
      <c r="F22" s="37"/>
      <c r="G22" s="38"/>
      <c r="H22" s="13">
        <f>H21</f>
        <v>70000</v>
      </c>
      <c r="I22" s="13">
        <f>I21</f>
        <v>2009</v>
      </c>
      <c r="J22" s="13">
        <f t="shared" ref="J22" si="11">J21</f>
        <v>5368.48</v>
      </c>
      <c r="K22" s="16">
        <f>K21</f>
        <v>2128</v>
      </c>
      <c r="L22" s="16">
        <f t="shared" ref="L22:N22" si="12">L21</f>
        <v>25</v>
      </c>
      <c r="M22" s="16">
        <f t="shared" si="12"/>
        <v>9530.48</v>
      </c>
      <c r="N22" s="17">
        <f t="shared" si="12"/>
        <v>60469.520000000004</v>
      </c>
      <c r="O22" s="2"/>
      <c r="P22" s="21"/>
    </row>
    <row r="23" spans="1:19" ht="47.25" customHeight="1" x14ac:dyDescent="0.25">
      <c r="A23" s="1"/>
      <c r="B23" s="58"/>
      <c r="C23" s="59"/>
      <c r="D23" s="60"/>
      <c r="E23" s="61" t="s">
        <v>18</v>
      </c>
      <c r="F23" s="62"/>
      <c r="G23" s="63"/>
      <c r="H23" s="13">
        <f>H13+H16+H19+H10+H22</f>
        <v>515000</v>
      </c>
      <c r="I23" s="64"/>
      <c r="J23" s="65"/>
      <c r="K23" s="66"/>
      <c r="L23" s="61" t="s">
        <v>19</v>
      </c>
      <c r="M23" s="63"/>
      <c r="N23" s="13">
        <f>N13+N16+N19+N10+N22</f>
        <v>393209.01</v>
      </c>
      <c r="O23" s="2"/>
    </row>
    <row r="24" spans="1:19" ht="9" customHeight="1" x14ac:dyDescent="0.25">
      <c r="A24" s="1"/>
      <c r="B24" s="39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1"/>
      <c r="O24" s="2"/>
    </row>
    <row r="25" spans="1:19" ht="15" customHeight="1" x14ac:dyDescent="0.25">
      <c r="A25" s="1"/>
      <c r="B25" s="67" t="s">
        <v>20</v>
      </c>
      <c r="C25" s="68"/>
      <c r="D25" s="69"/>
      <c r="E25" s="73"/>
      <c r="F25" s="74"/>
      <c r="G25" s="74"/>
      <c r="H25" s="74"/>
      <c r="I25" s="74"/>
      <c r="J25" s="74"/>
      <c r="K25" s="74"/>
      <c r="L25" s="74"/>
      <c r="M25" s="74"/>
      <c r="N25" s="75"/>
      <c r="O25" s="2"/>
    </row>
    <row r="26" spans="1:19" ht="15" customHeight="1" x14ac:dyDescent="0.25">
      <c r="A26" s="1"/>
      <c r="B26" s="70"/>
      <c r="C26" s="71"/>
      <c r="D26" s="72"/>
      <c r="E26" s="76"/>
      <c r="F26" s="77"/>
      <c r="G26" s="77"/>
      <c r="H26" s="77"/>
      <c r="I26" s="77"/>
      <c r="J26" s="77"/>
      <c r="K26" s="77"/>
      <c r="L26" s="77"/>
      <c r="M26" s="77"/>
      <c r="N26" s="78"/>
      <c r="O26" s="2"/>
    </row>
    <row r="27" spans="1:19" ht="19.5" customHeight="1" x14ac:dyDescent="0.25">
      <c r="A27" s="1"/>
      <c r="B27" s="24" t="s">
        <v>21</v>
      </c>
      <c r="C27" s="30">
        <v>36565</v>
      </c>
      <c r="D27" s="31"/>
      <c r="E27" s="76"/>
      <c r="F27" s="77"/>
      <c r="G27" s="77"/>
      <c r="H27" s="77"/>
      <c r="I27" s="77"/>
      <c r="J27" s="77"/>
      <c r="K27" s="77"/>
      <c r="L27" s="77"/>
      <c r="M27" s="77"/>
      <c r="N27" s="78"/>
      <c r="O27" s="2"/>
      <c r="P27" s="20"/>
      <c r="Q27" s="20"/>
      <c r="R27" s="20"/>
      <c r="S27" s="20"/>
    </row>
    <row r="28" spans="1:19" ht="15.75" customHeight="1" x14ac:dyDescent="0.25">
      <c r="A28" s="1"/>
      <c r="B28" s="11" t="s">
        <v>22</v>
      </c>
      <c r="C28" s="30">
        <v>3874.53</v>
      </c>
      <c r="D28" s="31"/>
      <c r="E28" s="76"/>
      <c r="F28" s="77"/>
      <c r="G28" s="77"/>
      <c r="H28" s="77"/>
      <c r="I28" s="77"/>
      <c r="J28" s="77"/>
      <c r="K28" s="77"/>
      <c r="L28" s="77"/>
      <c r="M28" s="77"/>
      <c r="N28" s="78"/>
      <c r="O28" s="2"/>
      <c r="P28" s="20"/>
      <c r="Q28" s="20"/>
      <c r="R28" s="20"/>
      <c r="S28" s="20"/>
    </row>
    <row r="29" spans="1:19" ht="15.75" customHeight="1" x14ac:dyDescent="0.25">
      <c r="A29" s="1"/>
      <c r="B29" s="12" t="s">
        <v>23</v>
      </c>
      <c r="C29" s="30">
        <v>36513.5</v>
      </c>
      <c r="D29" s="31"/>
      <c r="E29" s="76"/>
      <c r="F29" s="77"/>
      <c r="G29" s="77"/>
      <c r="H29" s="77"/>
      <c r="I29" s="77"/>
      <c r="J29" s="77"/>
      <c r="K29" s="77"/>
      <c r="L29" s="77"/>
      <c r="M29" s="77"/>
      <c r="N29" s="78"/>
      <c r="O29" s="2"/>
      <c r="P29" s="20"/>
      <c r="Q29" s="20"/>
      <c r="R29" s="20"/>
      <c r="S29" s="20"/>
    </row>
    <row r="30" spans="1:19" ht="20.25" customHeight="1" x14ac:dyDescent="0.25">
      <c r="A30" s="1"/>
      <c r="B30" s="14" t="s">
        <v>24</v>
      </c>
      <c r="C30" s="32">
        <f>SUM(C27:D29)</f>
        <v>76953.03</v>
      </c>
      <c r="D30" s="33"/>
      <c r="E30" s="79"/>
      <c r="F30" s="80"/>
      <c r="G30" s="80"/>
      <c r="H30" s="80"/>
      <c r="I30" s="80"/>
      <c r="J30" s="80"/>
      <c r="K30" s="80"/>
      <c r="L30" s="80"/>
      <c r="M30" s="80"/>
      <c r="N30" s="81"/>
      <c r="O30" s="2"/>
      <c r="Q30" s="20"/>
      <c r="R30" s="20"/>
    </row>
    <row r="31" spans="1:19" ht="36" customHeight="1" x14ac:dyDescent="0.25">
      <c r="A31" s="1"/>
      <c r="B31" s="47" t="s">
        <v>46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9"/>
      <c r="O31" s="2"/>
      <c r="Q31" s="20"/>
    </row>
    <row r="32" spans="1:19" ht="98.25" customHeight="1" x14ac:dyDescent="0.25">
      <c r="A32" s="1"/>
      <c r="B32" s="50"/>
      <c r="C32" s="51"/>
      <c r="D32" s="15" t="s">
        <v>25</v>
      </c>
      <c r="E32" s="55" t="s">
        <v>29</v>
      </c>
      <c r="F32" s="56"/>
      <c r="G32" s="56"/>
      <c r="H32" s="56"/>
      <c r="I32" s="57"/>
      <c r="J32" s="15" t="s">
        <v>26</v>
      </c>
      <c r="K32" s="52" t="s">
        <v>30</v>
      </c>
      <c r="L32" s="53"/>
      <c r="M32" s="53"/>
      <c r="N32" s="54"/>
      <c r="O32" s="2"/>
    </row>
    <row r="33" spans="1:15" ht="11.25" customHeight="1" x14ac:dyDescent="0.25">
      <c r="A33" s="1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2"/>
    </row>
  </sheetData>
  <mergeCells count="43">
    <mergeCell ref="B33:N33"/>
    <mergeCell ref="B22:G22"/>
    <mergeCell ref="B20:N20"/>
    <mergeCell ref="B17:N17"/>
    <mergeCell ref="B19:G19"/>
    <mergeCell ref="B31:N31"/>
    <mergeCell ref="B32:C32"/>
    <mergeCell ref="K32:N32"/>
    <mergeCell ref="E32:I32"/>
    <mergeCell ref="B23:D23"/>
    <mergeCell ref="E23:G23"/>
    <mergeCell ref="L23:M23"/>
    <mergeCell ref="I23:K23"/>
    <mergeCell ref="B24:N24"/>
    <mergeCell ref="B25:D26"/>
    <mergeCell ref="E25:N30"/>
    <mergeCell ref="C27:D27"/>
    <mergeCell ref="C28:D28"/>
    <mergeCell ref="C29:D29"/>
    <mergeCell ref="C30:D30"/>
    <mergeCell ref="B2:M2"/>
    <mergeCell ref="B11:N11"/>
    <mergeCell ref="B13:G13"/>
    <mergeCell ref="B16:G16"/>
    <mergeCell ref="B14:N14"/>
    <mergeCell ref="I6:I7"/>
    <mergeCell ref="B8:N8"/>
    <mergeCell ref="N2:N4"/>
    <mergeCell ref="B3:M3"/>
    <mergeCell ref="B4:M4"/>
    <mergeCell ref="B5:B7"/>
    <mergeCell ref="C5:C7"/>
    <mergeCell ref="D5:D7"/>
    <mergeCell ref="E5:E7"/>
    <mergeCell ref="H5:H7"/>
    <mergeCell ref="F5:F7"/>
    <mergeCell ref="G5:G7"/>
    <mergeCell ref="N5:N7"/>
    <mergeCell ref="I5:K5"/>
    <mergeCell ref="L5:L7"/>
    <mergeCell ref="M5:M7"/>
    <mergeCell ref="K6:K7"/>
    <mergeCell ref="J6:J7"/>
  </mergeCells>
  <printOptions horizontalCentered="1"/>
  <pageMargins left="0.26" right="0.17" top="0.5" bottom="0.53" header="0.3" footer="0.3"/>
  <pageSetup paperSize="5" scale="80" orientation="landscape" r:id="rId1"/>
  <headerFooter>
    <oddFooter>Página &amp;P</oddFooter>
  </headerFooter>
  <ignoredErrors>
    <ignoredError sqref="C3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Waleska Benzan</cp:lastModifiedBy>
  <cp:lastPrinted>2024-06-26T15:56:00Z</cp:lastPrinted>
  <dcterms:created xsi:type="dcterms:W3CDTF">2021-07-20T15:29:34Z</dcterms:created>
  <dcterms:modified xsi:type="dcterms:W3CDTF">2024-11-06T19:38:34Z</dcterms:modified>
</cp:coreProperties>
</file>