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Diciembre\"/>
    </mc:Choice>
  </mc:AlternateContent>
  <xr:revisionPtr revIDLastSave="0" documentId="13_ncr:1_{0A402AB1-DED2-4C3D-B7D4-C24ED59476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Hoja1!$A$1:$M$201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1" l="1"/>
  <c r="H107" i="1"/>
  <c r="I107" i="1"/>
  <c r="J107" i="1"/>
  <c r="K107" i="1"/>
  <c r="L170" i="1"/>
  <c r="L169" i="1"/>
  <c r="L53" i="1"/>
  <c r="F73" i="1"/>
  <c r="H73" i="1"/>
  <c r="J73" i="1"/>
  <c r="K73" i="1"/>
  <c r="F60" i="1"/>
  <c r="G60" i="1"/>
  <c r="H60" i="1"/>
  <c r="I60" i="1"/>
  <c r="J60" i="1"/>
  <c r="K60" i="1"/>
  <c r="K22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54" i="1" l="1"/>
  <c r="J189" i="1"/>
  <c r="F167" i="1"/>
  <c r="G167" i="1" s="1"/>
  <c r="L158" i="1"/>
  <c r="L157" i="1"/>
  <c r="K125" i="1"/>
  <c r="J125" i="1"/>
  <c r="H125" i="1"/>
  <c r="F125" i="1"/>
  <c r="F104" i="1"/>
  <c r="L106" i="1"/>
  <c r="L107" i="1" s="1"/>
  <c r="G106" i="1"/>
  <c r="G107" i="1" s="1"/>
  <c r="G47" i="1"/>
  <c r="K160" i="1" l="1"/>
  <c r="J160" i="1"/>
  <c r="H160" i="1"/>
  <c r="L176" i="1"/>
  <c r="I176" i="1"/>
  <c r="G176" i="1"/>
  <c r="L59" i="1"/>
  <c r="L72" i="1" l="1"/>
  <c r="L58" i="1"/>
  <c r="F160" i="1"/>
  <c r="H189" i="1"/>
  <c r="F189" i="1"/>
  <c r="K163" i="1"/>
  <c r="L163" i="1"/>
  <c r="L159" i="1" l="1"/>
  <c r="K26" i="1" l="1"/>
  <c r="L188" i="1"/>
  <c r="L111" i="1"/>
  <c r="L67" i="1"/>
  <c r="D198" i="1"/>
  <c r="I20" i="1" l="1"/>
  <c r="G20" i="1"/>
  <c r="L20" i="1" s="1"/>
  <c r="J22" i="1"/>
  <c r="F22" i="1"/>
  <c r="J104" i="1"/>
  <c r="L103" i="1"/>
  <c r="F177" i="1"/>
  <c r="G165" i="1"/>
  <c r="G17" i="1"/>
  <c r="I76" i="1"/>
  <c r="I71" i="1"/>
  <c r="I73" i="1" s="1"/>
  <c r="I44" i="1"/>
  <c r="I43" i="1"/>
  <c r="H22" i="1"/>
  <c r="G179" i="1"/>
  <c r="G175" i="1"/>
  <c r="G174" i="1"/>
  <c r="G173" i="1"/>
  <c r="I172" i="1"/>
  <c r="G172" i="1"/>
  <c r="I134" i="1"/>
  <c r="I133" i="1"/>
  <c r="G133" i="1"/>
  <c r="G132" i="1"/>
  <c r="G129" i="1"/>
  <c r="G127" i="1"/>
  <c r="G128" i="1"/>
  <c r="G166" i="1"/>
  <c r="I124" i="1"/>
  <c r="G124" i="1"/>
  <c r="I123" i="1"/>
  <c r="G123" i="1"/>
  <c r="I120" i="1"/>
  <c r="G120" i="1"/>
  <c r="I29" i="1"/>
  <c r="I28" i="1"/>
  <c r="G16" i="1"/>
  <c r="G19" i="1"/>
  <c r="G18" i="1"/>
  <c r="I35" i="1"/>
  <c r="G35" i="1"/>
  <c r="G34" i="1"/>
  <c r="G76" i="1"/>
  <c r="G75" i="1"/>
  <c r="G71" i="1"/>
  <c r="G73" i="1" s="1"/>
  <c r="G117" i="1"/>
  <c r="G116" i="1"/>
  <c r="G21" i="1"/>
  <c r="G44" i="1"/>
  <c r="G43" i="1"/>
  <c r="G125" i="1" l="1"/>
  <c r="I125" i="1"/>
  <c r="G104" i="1"/>
  <c r="G160" i="1"/>
  <c r="G189" i="1"/>
  <c r="K165" i="1"/>
  <c r="G22" i="1"/>
  <c r="L101" i="1"/>
  <c r="L102" i="1"/>
  <c r="L99" i="1"/>
  <c r="J14" i="1"/>
  <c r="H14" i="1"/>
  <c r="G14" i="1"/>
  <c r="F14" i="1"/>
  <c r="I14" i="1"/>
  <c r="H104" i="1"/>
  <c r="L165" i="1" l="1"/>
  <c r="K167" i="1"/>
  <c r="L167" i="1" s="1"/>
  <c r="L100" i="1"/>
  <c r="H77" i="1"/>
  <c r="G77" i="1"/>
  <c r="F77" i="1"/>
  <c r="J77" i="1"/>
  <c r="J36" i="1"/>
  <c r="H36" i="1"/>
  <c r="G36" i="1"/>
  <c r="F36" i="1"/>
  <c r="H114" i="1"/>
  <c r="G114" i="1"/>
  <c r="F114" i="1"/>
  <c r="J114" i="1"/>
  <c r="L172" i="1"/>
  <c r="J26" i="1"/>
  <c r="H26" i="1"/>
  <c r="F26" i="1"/>
  <c r="L25" i="1"/>
  <c r="J135" i="1"/>
  <c r="H135" i="1"/>
  <c r="F135" i="1"/>
  <c r="L98" i="1"/>
  <c r="L21" i="1"/>
  <c r="L56" i="1"/>
  <c r="F130" i="1"/>
  <c r="G130" i="1"/>
  <c r="H130" i="1"/>
  <c r="J130" i="1"/>
  <c r="J32" i="1"/>
  <c r="H32" i="1"/>
  <c r="F32" i="1"/>
  <c r="I31" i="1"/>
  <c r="L97" i="1"/>
  <c r="F180" i="1"/>
  <c r="F121" i="1"/>
  <c r="F118" i="1"/>
  <c r="F69" i="1"/>
  <c r="F48" i="1"/>
  <c r="F45" i="1"/>
  <c r="F41" i="1"/>
  <c r="L57" i="1"/>
  <c r="L187" i="1"/>
  <c r="L35" i="1"/>
  <c r="F192" i="1" l="1"/>
  <c r="L31" i="1"/>
  <c r="L52" i="1"/>
  <c r="L66" i="1"/>
  <c r="L186" i="1" l="1"/>
  <c r="I166" i="1"/>
  <c r="J69" i="1"/>
  <c r="L68" i="1"/>
  <c r="H69" i="1"/>
  <c r="L166" i="1" l="1"/>
  <c r="L109" i="1"/>
  <c r="L185" i="1"/>
  <c r="L184" i="1"/>
  <c r="J180" i="1"/>
  <c r="H180" i="1"/>
  <c r="I179" i="1"/>
  <c r="I180" i="1" s="1"/>
  <c r="G180" i="1"/>
  <c r="J177" i="1"/>
  <c r="H177" i="1"/>
  <c r="I175" i="1"/>
  <c r="I174" i="1"/>
  <c r="I173" i="1"/>
  <c r="I132" i="1"/>
  <c r="G135" i="1"/>
  <c r="I127" i="1"/>
  <c r="L124" i="1"/>
  <c r="J121" i="1"/>
  <c r="H121" i="1"/>
  <c r="I129" i="1"/>
  <c r="I128" i="1"/>
  <c r="J118" i="1"/>
  <c r="H118" i="1"/>
  <c r="I117" i="1"/>
  <c r="I116" i="1"/>
  <c r="L93" i="1"/>
  <c r="L90" i="1"/>
  <c r="L81" i="1"/>
  <c r="I75" i="1"/>
  <c r="I77" i="1" s="1"/>
  <c r="L65" i="1"/>
  <c r="J48" i="1"/>
  <c r="H48" i="1"/>
  <c r="G48" i="1"/>
  <c r="I47" i="1"/>
  <c r="J45" i="1"/>
  <c r="H45" i="1"/>
  <c r="L44" i="1"/>
  <c r="I45" i="1"/>
  <c r="J41" i="1"/>
  <c r="H41" i="1"/>
  <c r="I34" i="1"/>
  <c r="I36" i="1" s="1"/>
  <c r="I30" i="1"/>
  <c r="G26" i="1"/>
  <c r="L17" i="1"/>
  <c r="L9" i="1"/>
  <c r="L183" i="1" l="1"/>
  <c r="K189" i="1"/>
  <c r="I160" i="1"/>
  <c r="I189" i="1"/>
  <c r="L16" i="1"/>
  <c r="I22" i="1"/>
  <c r="I104" i="1"/>
  <c r="I48" i="1"/>
  <c r="K47" i="1"/>
  <c r="L86" i="1"/>
  <c r="L83" i="1"/>
  <c r="I26" i="1"/>
  <c r="L85" i="1"/>
  <c r="L30" i="1"/>
  <c r="L89" i="1"/>
  <c r="L113" i="1"/>
  <c r="L13" i="1"/>
  <c r="L84" i="1"/>
  <c r="L82" i="1"/>
  <c r="I114" i="1"/>
  <c r="L88" i="1"/>
  <c r="I135" i="1"/>
  <c r="I130" i="1"/>
  <c r="G32" i="1"/>
  <c r="I32" i="1"/>
  <c r="L29" i="1"/>
  <c r="L63" i="1"/>
  <c r="L112" i="1"/>
  <c r="L12" i="1"/>
  <c r="L55" i="1"/>
  <c r="G69" i="1"/>
  <c r="I69" i="1"/>
  <c r="L28" i="1"/>
  <c r="L96" i="1"/>
  <c r="L91" i="1"/>
  <c r="G41" i="1"/>
  <c r="L128" i="1"/>
  <c r="L133" i="1"/>
  <c r="G118" i="1"/>
  <c r="I41" i="1"/>
  <c r="I121" i="1"/>
  <c r="G45" i="1"/>
  <c r="L173" i="1"/>
  <c r="L11" i="1"/>
  <c r="L40" i="1"/>
  <c r="L174" i="1"/>
  <c r="L38" i="1"/>
  <c r="I177" i="1"/>
  <c r="L110" i="1"/>
  <c r="K36" i="1"/>
  <c r="L64" i="1"/>
  <c r="L94" i="1"/>
  <c r="L39" i="1"/>
  <c r="L76" i="1"/>
  <c r="L95" i="1"/>
  <c r="G121" i="1"/>
  <c r="L87" i="1"/>
  <c r="I118" i="1"/>
  <c r="L132" i="1"/>
  <c r="L175" i="1"/>
  <c r="L92" i="1"/>
  <c r="L117" i="1"/>
  <c r="G177" i="1"/>
  <c r="L80" i="1"/>
  <c r="K104" i="1" l="1"/>
  <c r="L19" i="1"/>
  <c r="K14" i="1"/>
  <c r="L75" i="1"/>
  <c r="L77" i="1" s="1"/>
  <c r="K77" i="1"/>
  <c r="K114" i="1"/>
  <c r="L24" i="1"/>
  <c r="L26" i="1" s="1"/>
  <c r="L134" i="1"/>
  <c r="L135" i="1" s="1"/>
  <c r="K135" i="1"/>
  <c r="L114" i="1"/>
  <c r="L129" i="1"/>
  <c r="K130" i="1"/>
  <c r="L50" i="1"/>
  <c r="K32" i="1"/>
  <c r="L177" i="1"/>
  <c r="L41" i="1"/>
  <c r="L182" i="1"/>
  <c r="L189" i="1" s="1"/>
  <c r="L79" i="1"/>
  <c r="L104" i="1" s="1"/>
  <c r="L10" i="1"/>
  <c r="L14" i="1" s="1"/>
  <c r="L123" i="1"/>
  <c r="L125" i="1" s="1"/>
  <c r="K69" i="1"/>
  <c r="L51" i="1"/>
  <c r="L32" i="1"/>
  <c r="L18" i="1"/>
  <c r="L127" i="1"/>
  <c r="K118" i="1"/>
  <c r="K41" i="1"/>
  <c r="L71" i="1"/>
  <c r="L73" i="1" s="1"/>
  <c r="L116" i="1"/>
  <c r="L118" i="1" s="1"/>
  <c r="K177" i="1"/>
  <c r="L34" i="1"/>
  <c r="L36" i="1" s="1"/>
  <c r="L62" i="1"/>
  <c r="L69" i="1" s="1"/>
  <c r="L179" i="1"/>
  <c r="L180" i="1" s="1"/>
  <c r="K180" i="1"/>
  <c r="L120" i="1"/>
  <c r="L121" i="1" s="1"/>
  <c r="K121" i="1"/>
  <c r="K48" i="1"/>
  <c r="L47" i="1"/>
  <c r="L48" i="1" s="1"/>
  <c r="L43" i="1"/>
  <c r="L45" i="1" s="1"/>
  <c r="K45" i="1"/>
  <c r="L60" i="1" l="1"/>
  <c r="L160" i="1"/>
  <c r="L192" i="1" s="1"/>
  <c r="L22" i="1"/>
  <c r="L130" i="1"/>
</calcChain>
</file>

<file path=xl/sharedStrings.xml><?xml version="1.0" encoding="utf-8"?>
<sst xmlns="http://schemas.openxmlformats.org/spreadsheetml/2006/main" count="564" uniqueCount="261">
  <si>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</si>
  <si>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</si>
  <si>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</si>
  <si>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</si>
  <si>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</si>
  <si>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</si>
  <si>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</si>
  <si>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</si>
  <si>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</si>
  <si>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</si>
  <si>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</si>
  <si>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</si>
  <si>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DIRECTOR EJECUTIVO</t>
  </si>
  <si>
    <t>LIBRE NOMBRAMIENTO</t>
  </si>
  <si>
    <t>MUJER</t>
  </si>
  <si>
    <t>SUBDIRECTORA EJECUTIVA</t>
  </si>
  <si>
    <t>SECRETARIA EJECUTIVA</t>
  </si>
  <si>
    <t>FIJO</t>
  </si>
  <si>
    <t>CARRERA</t>
  </si>
  <si>
    <t>SECRETARIA</t>
  </si>
  <si>
    <t>LISSETTE EVANGELISTA</t>
  </si>
  <si>
    <t>ENCARGADA DEPTO DE RECURSOS HUMANOS</t>
  </si>
  <si>
    <t>EDWIN CORDERO</t>
  </si>
  <si>
    <t>ESTENIO CASTILLO</t>
  </si>
  <si>
    <t>MIGUEL URBAEZ</t>
  </si>
  <si>
    <t>RUDITH SEVERINO</t>
  </si>
  <si>
    <t>OMAR GERALDO</t>
  </si>
  <si>
    <t>CHALIBEL MOYA</t>
  </si>
  <si>
    <t>DEPARTAMENTO ADMINISTATIVO Y FINANCIERO</t>
  </si>
  <si>
    <t>RAQUEL FIGUEREO</t>
  </si>
  <si>
    <t>ENCARGADA DIV. COMPRAS Y CONTRATACIONES</t>
  </si>
  <si>
    <t>ESTATUTO SIMPLIFICADO</t>
  </si>
  <si>
    <t>CONSERJE</t>
  </si>
  <si>
    <t>EDUVIGIS PASCUAL</t>
  </si>
  <si>
    <t>FOTOCOPIADOR</t>
  </si>
  <si>
    <t>MENSAJERO INTERNO</t>
  </si>
  <si>
    <t>MAXIMINA SANTANA</t>
  </si>
  <si>
    <t>RECEPCIONISTA</t>
  </si>
  <si>
    <t>MENSAJERO EXTERNO</t>
  </si>
  <si>
    <t>CAMARERO</t>
  </si>
  <si>
    <t>EVANGELINA MOTA</t>
  </si>
  <si>
    <t>ALEXANDER BURGOS</t>
  </si>
  <si>
    <t>DEPARTAMENTO DE ZONAS FRANCAS Y PARQUES</t>
  </si>
  <si>
    <t>ENCARGADO DEPTO. ZONAS FRANCAS Y PARQUES</t>
  </si>
  <si>
    <t>CARLOS DE LA CRUZ</t>
  </si>
  <si>
    <t>HILDA MARIÑEZ</t>
  </si>
  <si>
    <t>MARIBEL RAMIA</t>
  </si>
  <si>
    <t>JHONNY GUERRERO</t>
  </si>
  <si>
    <t>DEPARTAMENTO SERVICIOS AL USUARIO</t>
  </si>
  <si>
    <t>AUXILIAR DE PARQUES</t>
  </si>
  <si>
    <t>YANIRE DE LA CRUZ</t>
  </si>
  <si>
    <t>PABLO GUERRERO</t>
  </si>
  <si>
    <t>RAFAEL CORDERO</t>
  </si>
  <si>
    <t>OFICINA REGIONAL SANTIAGO</t>
  </si>
  <si>
    <t>PAMELA CABRERA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</si>
  <si>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</si>
  <si>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</si>
  <si>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</si>
  <si>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</si>
  <si>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</si>
  <si>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</si>
  <si>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</si>
  <si>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</si>
  <si>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</si>
  <si>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SAMIL HAZIN</t>
  </si>
  <si>
    <t xml:space="preserve"> </t>
  </si>
  <si>
    <t>ELVITA NATALIA ROMERO</t>
  </si>
  <si>
    <t>ANALISTA FINANCIERO</t>
  </si>
  <si>
    <t>TÉCNICO DE RECURSOS HUMANOS</t>
  </si>
  <si>
    <t>DISEÑADOR GRÁFICO</t>
  </si>
  <si>
    <t>CHOFER I</t>
  </si>
  <si>
    <t>ANALISTA DE SERVICIOS A ZONAS FRANCAS ESPECIALES</t>
  </si>
  <si>
    <t>AYUDANTE DE MANTENIMIENTO</t>
  </si>
  <si>
    <t>NOMBRE Y APELLIDO</t>
  </si>
  <si>
    <t xml:space="preserve">JOAQUÍN ELÍAS JIMÉNEZ </t>
  </si>
  <si>
    <t>DIVISIÓN  DE SERVICIOS A ZONAS FRANCAS ESPECIALES</t>
  </si>
  <si>
    <t>DIRECCIÓN EJECUTIVA</t>
  </si>
  <si>
    <t>DEPARTAMENTO JURÍDICO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</si>
  <si>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</si>
  <si>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</si>
  <si>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</si>
  <si>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</si>
  <si>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</si>
  <si>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</si>
  <si>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DIVISIÓN DE CONTABILIDAD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</si>
  <si>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</si>
  <si>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</si>
  <si>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</si>
  <si>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</si>
  <si>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</si>
  <si>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SECCIÓN DE TESORERIA</t>
  </si>
  <si>
    <t>SECCIÓN DE CORRESPONDENCIA</t>
  </si>
  <si>
    <t>MARIO RODRÍGUEZ</t>
  </si>
  <si>
    <t>DIVISIÓN REGULACION TEXTILES, CALZADOS Y PIELES</t>
  </si>
  <si>
    <t>DIVISIÓN AUTORIZACIONES A PARQUES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</si>
  <si>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</si>
  <si>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</si>
  <si>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</si>
  <si>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</si>
  <si>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</si>
  <si>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</si>
  <si>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</si>
  <si>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ENCARGADA DE DIVISIÓN  DE OPERACIONES TIC</t>
  </si>
  <si>
    <t>ENCARGADA DIVISIÓN DE PRESUPUESTO</t>
  </si>
  <si>
    <t>TÉCNICO DE COMPRAS Y CONTRATACIONES</t>
  </si>
  <si>
    <t>ENCARGADO DE DIVISIÓN DE SERVICIOS A ZONAS FRANCAS ESPECIALES</t>
  </si>
  <si>
    <t>ENCARGADO DE DIVISIÓN DE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</si>
  <si>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</si>
  <si>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</si>
  <si>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</si>
  <si>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</si>
  <si>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</si>
  <si>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</si>
  <si>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</si>
  <si>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TÉCNICO DATOS ESTADÍSTICOS</t>
  </si>
  <si>
    <t>FELIX ANTONIO ARVELO ORTEGA</t>
  </si>
  <si>
    <t>GAERD JOSUE ALCANTARA DIAZ</t>
  </si>
  <si>
    <t>ROBERT NICOLAS NOVAS TRINIDAD</t>
  </si>
  <si>
    <t>JULIO ANDRES ROSARIO ORTIZ</t>
  </si>
  <si>
    <t xml:space="preserve">DEPARTAMENTO DE TRANSFORMACION DIGITAL </t>
  </si>
  <si>
    <t>ANNERIS ROSANNA UREÑA ACOSTA</t>
  </si>
  <si>
    <t xml:space="preserve">DEPARTAMENTO DE INTELIGENCIA DE MERCADO </t>
  </si>
  <si>
    <t>ELISA FRANCHESCA GUERRA LOPEZ</t>
  </si>
  <si>
    <t>IVAN RICARDO DÍAZ RAMIREZ</t>
  </si>
  <si>
    <t>ANALISTA DE INTELIGENCIA DE MERCADO</t>
  </si>
  <si>
    <t>PETRA MARIA ROSARIO ALEJO ROSARIO</t>
  </si>
  <si>
    <t>CLARIBEL MARIA DE LA CRUZ RODRIGUEZ</t>
  </si>
  <si>
    <t>MIREYA ALTAGRACIA MATOS CASTILLO</t>
  </si>
  <si>
    <t>NORBERTO FERMIN MEDINA DIAZ</t>
  </si>
  <si>
    <t>YRIS DEL CARMEN MORETA VARGAS</t>
  </si>
  <si>
    <t>MELIDA ALTAGRACIA CASTILLO MERCEDES</t>
  </si>
  <si>
    <t>YUDELKA BELTRE SANTANA</t>
  </si>
  <si>
    <t>CARLOS ELIAS RAFAEL GARCIA</t>
  </si>
  <si>
    <t>NICOLE CASTILLO DURAN</t>
  </si>
  <si>
    <t>SILVIO LEON LOPEZ</t>
  </si>
  <si>
    <t>MIGUEL ADOLFO RODRIGUEZ LLUBERES</t>
  </si>
  <si>
    <t>MANUEL DE JESUS BURGOS CORPORAN</t>
  </si>
  <si>
    <t>LAUDY TOLENTINO DE LA CRUZ</t>
  </si>
  <si>
    <t>CESAR JOEL JANSEN BENITEZ</t>
  </si>
  <si>
    <t>JOSE LUIS PINEDA GUERRERO</t>
  </si>
  <si>
    <t>LOURDES ENCARNACION</t>
  </si>
  <si>
    <t>LUIS EDUARDO CESPEDES CONCEPCION</t>
  </si>
  <si>
    <t>RAMON ANTONIO ENCARNACION</t>
  </si>
  <si>
    <t>AUXILIAR ADMINISTRATIVO (A)</t>
  </si>
  <si>
    <t>EDUARDO ABREU BAUTISTA</t>
  </si>
  <si>
    <t>CECILIO MARIANO GARCIA</t>
  </si>
  <si>
    <t>TOMAS EDUARDO MORENO SANTOS</t>
  </si>
  <si>
    <t>MANUEL ARTURO ALVAREZ RAMIREZ</t>
  </si>
  <si>
    <t>LEYDA CUBILETE COLON</t>
  </si>
  <si>
    <t>MARIA CRISTINA ALTAGRACIA  JIMENEZ</t>
  </si>
  <si>
    <t>ANGEL ALBERTO ALCANTARA MEDRANO</t>
  </si>
  <si>
    <t>RUBEN MANUEL CABELO</t>
  </si>
  <si>
    <t>ELIAS PEGUERO ACOSTA</t>
  </si>
  <si>
    <t>CARLOS ALBERTO LAPAIX DE LOS SANTOS</t>
  </si>
  <si>
    <t>RODOLFO AUGUSTO MENDIETA AMANCIO</t>
  </si>
  <si>
    <t>PABLO REYES  CASTILLO</t>
  </si>
  <si>
    <t>EVIZ FRANCISCO CARRASCO</t>
  </si>
  <si>
    <t>ARMANDO DE LOS SANTOS CABRAL</t>
  </si>
  <si>
    <t>JOSE RAMON SANTANA DE LOS SANTOS</t>
  </si>
  <si>
    <t>JORGE LUIS VERAS RODRIGUEZ</t>
  </si>
  <si>
    <t>DANIEL GOMERA HERNANDEZ</t>
  </si>
  <si>
    <t>KENDRICK ALEXANDER SANCHEZ CALDERON</t>
  </si>
  <si>
    <t>MARIELY BORROME NOLASCO</t>
  </si>
  <si>
    <t>ANA ISABEL GOMEZ BRITO</t>
  </si>
  <si>
    <t>LUIS RAMON ALMONTE PARRA</t>
  </si>
  <si>
    <t>DULCE ANADINA FRANCISCO GARCES</t>
  </si>
  <si>
    <t>AUXILIAR ALMACEN Y SUMINISTRO</t>
  </si>
  <si>
    <t>MENSAJERO  EXTERNO</t>
  </si>
  <si>
    <t>CHOFER</t>
  </si>
  <si>
    <t>AYUDANTE ALMACEN</t>
  </si>
  <si>
    <t xml:space="preserve">
HUGO DANIEL INOA HERNANDEZ                          </t>
  </si>
  <si>
    <t xml:space="preserve">NARDA VALENZUELA                                                 </t>
  </si>
  <si>
    <t>CONTADOR (A)</t>
  </si>
  <si>
    <t xml:space="preserve">ANA DILSA CUEVAS SCARFULLERY                       </t>
  </si>
  <si>
    <t xml:space="preserve">DAREVILL LOWENKIS PEÑA VILLALONA                </t>
  </si>
  <si>
    <t xml:space="preserve">BENITO ALEJANDRO  HERNANDEZ MOTA               </t>
  </si>
  <si>
    <t>DIVISIÓN DE GESTION DE COBROS Y FACTURACIÓN</t>
  </si>
  <si>
    <t>DANIEL ANTONIO LIRANZO</t>
  </si>
  <si>
    <t>JOHANNA MONTES DE OCA MENDEZ</t>
  </si>
  <si>
    <t>YARISOL LOPEZ MARTINEZ</t>
  </si>
  <si>
    <t>NOELIA BENCOSME POLANCO</t>
  </si>
  <si>
    <t xml:space="preserve">
LEYBI LINAREZ ROSARIO                                       </t>
  </si>
  <si>
    <t xml:space="preserve">LISBET ALTAGRACIA PERALTA CALDERON          </t>
  </si>
  <si>
    <t xml:space="preserve">HERIDANNY MARIA RODRIGUEZ SANCHEZ          </t>
  </si>
  <si>
    <t xml:space="preserve">IRIS LOPEZ GARCIA                                                </t>
  </si>
  <si>
    <t xml:space="preserve">CAMILA QUEZADA SORINO                                    </t>
  </si>
  <si>
    <t xml:space="preserve">CRISTIAN ALBERTO PIMENTEL DUME                   </t>
  </si>
  <si>
    <t>CORINA MARTINEZ POLANCO</t>
  </si>
  <si>
    <t>ALBELIS MICHELLE BALBUENA MARTINEZ</t>
  </si>
  <si>
    <t>ANALISTA PRESUPUESTO</t>
  </si>
  <si>
    <t>ROSA IDALIA ALMONTE MOYA</t>
  </si>
  <si>
    <t>MARIBEL BELTRE YAN</t>
  </si>
  <si>
    <t>WALESKA ELIANA BENZAN ROBLES</t>
  </si>
  <si>
    <t>MARIA E DEL CARMEN QUEZADA RAMIREZ</t>
  </si>
  <si>
    <t>JOEL LUGO SANCHEZ</t>
  </si>
  <si>
    <t>ROSA MILTHA REYES RODRIGUEZ</t>
  </si>
  <si>
    <t>ANALISTA DE REGULACION TEXTIL</t>
  </si>
  <si>
    <t>CESAR AUGENIO CONTRERAS SANG</t>
  </si>
  <si>
    <t>LEPIDO DE LA CRUZ PERALTA</t>
  </si>
  <si>
    <t>NELSON ANTONIO ESTEVEZ HERNANDEZ</t>
  </si>
  <si>
    <t>RALYN JAVIER GARCIA CAMILO</t>
  </si>
  <si>
    <t>JOSE LUIS MATEO DIPRE</t>
  </si>
  <si>
    <t>RAMON JACINTO SANTIAGO OVALLES</t>
  </si>
  <si>
    <t>WINELIA MARIA ORTIZ ALMONTE</t>
  </si>
  <si>
    <t>MAYRA ALTAGRACIA SANCHEZ HERNANDEZ</t>
  </si>
  <si>
    <t>KENNY JIMENEZ JIMENEZ</t>
  </si>
  <si>
    <t>YANET MERCEDES RAMOS GONZALEZ</t>
  </si>
  <si>
    <t>LUIS EDUARDO ABREU ARIAS</t>
  </si>
  <si>
    <t>ANDREA GUZMAN REYES</t>
  </si>
  <si>
    <t>FRAYNI ALTAGRACIA PAONESSA ABREU</t>
  </si>
  <si>
    <t>JOHANNY COLOME TRINIDAD</t>
  </si>
  <si>
    <t>MANUEL ALEJANDRO RUBIERA GUERRERO</t>
  </si>
  <si>
    <t>CRISTIANA DE LA ALT AYBAR KIDD</t>
  </si>
  <si>
    <t>YAMELY YADIRA JORGE GOMEZ</t>
  </si>
  <si>
    <t>AMAURYS FRANCISCO RODRIGUEZ PIMENTEL</t>
  </si>
  <si>
    <t>LISSETTE ALTAGRACIA EVANGELISTA  NIETO</t>
  </si>
  <si>
    <t>MINERVA JIOBEN DE SIERRA</t>
  </si>
  <si>
    <t>MARYLIN ALTAGRACIA MERCEDES REYES</t>
  </si>
  <si>
    <t>JORGE LUIS MONTERO VICENTE</t>
  </si>
  <si>
    <t xml:space="preserve">YENIFEL CAROLINA RODRIGUEZ DE OLEO           </t>
  </si>
  <si>
    <t>MARIA ELENNI OTAÑO CUEVAS</t>
  </si>
  <si>
    <t>ROMER MARIEL GUILLEN UREÑA</t>
  </si>
  <si>
    <t xml:space="preserve">HOMBRE </t>
  </si>
  <si>
    <t>ENCARGADO DEPARTAMENTO JURIDICO</t>
  </si>
  <si>
    <t>TÉCNICO DE PLANIFICACION Y DESARROLLO</t>
  </si>
  <si>
    <t xml:space="preserve">ADMINISTRADOR DE REDES Y COMUNICACIONES </t>
  </si>
  <si>
    <t>ENCARGADO (A) DIVISIÓN ADMINISTRACIÓN DE SERVICIOS
TIC</t>
  </si>
  <si>
    <t>TÉCNICO ADMINISTRATIVO</t>
  </si>
  <si>
    <t>ENCARGADO SECCIÓN SERVICIOS GENERALES</t>
  </si>
  <si>
    <t xml:space="preserve">EDITA ALTAGRACIA PEÑA UREÑA                           </t>
  </si>
  <si>
    <t>ENCARGADO DE LA DIVISIÓN DE CONTABILIDAD</t>
  </si>
  <si>
    <t>ENCARGADO (A) DIVISIÓN DE DESARROLLO INSTITUCIONAL</t>
  </si>
  <si>
    <t>AUXILIAR DE TRANSPORTACIÓN</t>
  </si>
  <si>
    <t>ENE. DIVISIÓN DE GESTIÓN DE COBROS Y FACTURACIÓN</t>
  </si>
  <si>
    <t>TÉCNICO DE TESORERIA</t>
  </si>
  <si>
    <t>ENCARGADO SECCIÓN DE TESORERÍA</t>
  </si>
  <si>
    <t>ANALISTA DE REGULACIÓN TEXTIL</t>
  </si>
  <si>
    <t>AUXILIAR DE ATENCIÓN AL CIUDANO</t>
  </si>
  <si>
    <t>AUXILIAR DE ATENCION AL CIUDANO</t>
  </si>
  <si>
    <t>ENCARGADO DPTO. TRANSFORMACIÓN DIGITAL</t>
  </si>
  <si>
    <t>TÉCNICO DE  CONTABILIDAD</t>
  </si>
  <si>
    <t>TÉCNICO CONTROL DE BIENES</t>
  </si>
  <si>
    <t>TÉCNICO CONTABILIDAD</t>
  </si>
  <si>
    <t xml:space="preserve">SUPERVISOR DE MANTENIMIENTO  </t>
  </si>
  <si>
    <t xml:space="preserve">CONSERJE </t>
  </si>
  <si>
    <t>TÉCNICO DE COBROS</t>
  </si>
  <si>
    <t>TÉCNICO DE ARCHIVISTICA</t>
  </si>
  <si>
    <t>ENC. DIVISIÓN REGULACIÓN TEXTIL</t>
  </si>
  <si>
    <t>ANALISTA AUTORIZACIONES A PARQUES</t>
  </si>
  <si>
    <t>OFICIAL DE ATENCIÓN AL CIUDADANO</t>
  </si>
  <si>
    <t>ENCARGADO (A) DE SERVICIO AL USUARIO</t>
  </si>
  <si>
    <t>JUNIOR RAMON NUÑEZ CRUZ</t>
  </si>
  <si>
    <t>TÉCNICO DE ATENCIÓN AL CIUDADANO</t>
  </si>
  <si>
    <t xml:space="preserve">ENCARGADA DE SECCIÓN DE CAPTURA Y ANALISIS DE DATOS </t>
  </si>
  <si>
    <t xml:space="preserve">ENCARGADA DE DIVISIÓN DE ELABORACIÓN DE DOCUMENTOS LEGALES </t>
  </si>
  <si>
    <t>TECNICO(A) EMISIÓN DE CERTIFICACIÓN</t>
  </si>
  <si>
    <t xml:space="preserve">ANALISTA DE RECURSOS HUMANOS </t>
  </si>
  <si>
    <t>ENCARGADO (A) DIVISIÓN DESARROLLO E
IMPLEMENTACIÓN DE SISTEMAS</t>
  </si>
  <si>
    <t>ROSSE MARY CORNIEL</t>
  </si>
  <si>
    <t>NÓMINA EMPLEADOS FIJOS DICIEMBRE 2025</t>
  </si>
  <si>
    <t>CERTIFICO QUE ESTA NÓMINA DE PAGO ESTA CORRECTA Y COMPLETA Y QUE LAS PERSONAS ENUMERADAS  AL 31 DICIEMBRE 2025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</si>
</sst>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7" fillId="0" borderId="2" xfId="1" applyFont="1" applyFill="1" applyBorder="1" applyAlignment="1" applyProtection="1">
      <alignment vertical="center" wrapText="1"/>
      <protection locked="0"/>
    </xf>
    <xf numFmtId="165" fontId="6" fillId="0" borderId="2" xfId="1" applyFont="1" applyFill="1" applyBorder="1" applyAlignment="1" applyProtection="1">
      <alignment horizontal="center" vertical="center"/>
      <protection locked="0"/>
    </xf>
    <xf numFmtId="165" fontId="6" fillId="0" borderId="2" xfId="1" applyFont="1" applyFill="1" applyBorder="1" applyAlignment="1" applyProtection="1">
      <alignment vertical="center"/>
    </xf>
    <xf numFmtId="165" fontId="6" fillId="0" borderId="2" xfId="0" applyNumberFormat="1" applyFont="1" applyBorder="1" applyAlignment="1">
      <alignment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5" fontId="6" fillId="4" borderId="10" xfId="0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abSelected="1" topLeftCell="B173" zoomScale="140" zoomScaleNormal="140" workbookViewId="0">
      <selection activeCell="B200" sqref="B200:C200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12" t="s">
        <v>112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2"/>
    </row>
    <row r="3" spans="1:15" ht="15.75" x14ac:dyDescent="0.25">
      <c r="A3" s="1"/>
      <c r="B3" s="113" t="s">
        <v>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2"/>
    </row>
    <row r="4" spans="1:15" ht="15.75" x14ac:dyDescent="0.25">
      <c r="A4" s="1"/>
      <c r="B4" s="114" t="s">
        <v>259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2"/>
      <c r="O4" s="52"/>
    </row>
    <row r="5" spans="1:15" ht="15.75" x14ac:dyDescent="0.25">
      <c r="A5" s="1"/>
      <c r="B5" s="110" t="s">
        <v>73</v>
      </c>
      <c r="C5" s="110" t="s">
        <v>100</v>
      </c>
      <c r="D5" s="110" t="s">
        <v>1</v>
      </c>
      <c r="E5" s="110" t="s">
        <v>2</v>
      </c>
      <c r="F5" s="111" t="s">
        <v>3</v>
      </c>
      <c r="G5" s="111" t="s">
        <v>4</v>
      </c>
      <c r="H5" s="111"/>
      <c r="I5" s="111"/>
      <c r="J5" s="111" t="s">
        <v>5</v>
      </c>
      <c r="K5" s="111" t="s">
        <v>6</v>
      </c>
      <c r="L5" s="115" t="s">
        <v>7</v>
      </c>
      <c r="M5" s="2"/>
    </row>
    <row r="6" spans="1:15" x14ac:dyDescent="0.25">
      <c r="A6" s="1"/>
      <c r="B6" s="110"/>
      <c r="C6" s="110"/>
      <c r="D6" s="110"/>
      <c r="E6" s="110"/>
      <c r="F6" s="111"/>
      <c r="G6" s="116" t="s">
        <v>8</v>
      </c>
      <c r="H6" s="116" t="s">
        <v>9</v>
      </c>
      <c r="I6" s="116" t="s">
        <v>10</v>
      </c>
      <c r="J6" s="111"/>
      <c r="K6" s="111"/>
      <c r="L6" s="115"/>
      <c r="M6" s="2"/>
    </row>
    <row r="7" spans="1:15" x14ac:dyDescent="0.25">
      <c r="A7" s="1"/>
      <c r="B7" s="110"/>
      <c r="C7" s="110"/>
      <c r="D7" s="110"/>
      <c r="E7" s="110"/>
      <c r="F7" s="111"/>
      <c r="G7" s="117"/>
      <c r="H7" s="117"/>
      <c r="I7" s="117"/>
      <c r="J7" s="111"/>
      <c r="K7" s="111"/>
      <c r="L7" s="115"/>
      <c r="M7" s="2"/>
    </row>
    <row r="8" spans="1:15" ht="15.75" x14ac:dyDescent="0.25">
      <c r="A8" s="1"/>
      <c r="B8" s="118" t="s">
        <v>76</v>
      </c>
      <c r="C8" s="119"/>
      <c r="D8" s="119"/>
      <c r="E8" s="119"/>
      <c r="F8" s="119"/>
      <c r="G8" s="119"/>
      <c r="H8" s="119"/>
      <c r="I8" s="119"/>
      <c r="J8" s="119"/>
      <c r="K8" s="119"/>
      <c r="L8" s="120"/>
      <c r="M8" s="2"/>
    </row>
    <row r="9" spans="1:15" ht="31.5" x14ac:dyDescent="0.25">
      <c r="A9" s="1"/>
      <c r="B9" s="4" t="s">
        <v>177</v>
      </c>
      <c r="C9" s="5" t="s">
        <v>11</v>
      </c>
      <c r="D9" s="4" t="s">
        <v>12</v>
      </c>
      <c r="E9" s="4" t="s">
        <v>13</v>
      </c>
      <c r="F9" s="6">
        <v>327800</v>
      </c>
      <c r="G9" s="6">
        <v>9407.86</v>
      </c>
      <c r="H9" s="6">
        <v>66533.62</v>
      </c>
      <c r="I9" s="45">
        <v>6589.14</v>
      </c>
      <c r="J9" s="7">
        <v>89846.76</v>
      </c>
      <c r="K9" s="7">
        <v>172377.38</v>
      </c>
      <c r="L9" s="8">
        <f t="shared" ref="L9" si="0">F9-K9</f>
        <v>155422.62</v>
      </c>
      <c r="M9" s="2"/>
    </row>
    <row r="10" spans="1:15" ht="31.5" x14ac:dyDescent="0.25">
      <c r="A10" s="1"/>
      <c r="B10" s="4" t="s">
        <v>178</v>
      </c>
      <c r="C10" s="5" t="s">
        <v>14</v>
      </c>
      <c r="D10" s="4" t="s">
        <v>16</v>
      </c>
      <c r="E10" s="4" t="s">
        <v>17</v>
      </c>
      <c r="F10" s="6">
        <v>75000</v>
      </c>
      <c r="G10" s="6">
        <v>2152.5</v>
      </c>
      <c r="H10" s="6">
        <v>6309.38</v>
      </c>
      <c r="I10" s="7">
        <v>2280</v>
      </c>
      <c r="J10" s="7">
        <v>22173.599999999999</v>
      </c>
      <c r="K10" s="7">
        <v>32915.480000000003</v>
      </c>
      <c r="L10" s="8">
        <f>F10-K10</f>
        <v>42084.52</v>
      </c>
      <c r="M10" s="2"/>
    </row>
    <row r="11" spans="1:15" ht="31.5" x14ac:dyDescent="0.25">
      <c r="A11" s="1"/>
      <c r="B11" s="4" t="s">
        <v>179</v>
      </c>
      <c r="C11" s="5" t="s">
        <v>14</v>
      </c>
      <c r="D11" s="4" t="s">
        <v>15</v>
      </c>
      <c r="E11" s="4" t="s">
        <v>101</v>
      </c>
      <c r="F11" s="6">
        <v>239580</v>
      </c>
      <c r="G11" s="6">
        <v>6875.95</v>
      </c>
      <c r="H11" s="6">
        <v>44631.65</v>
      </c>
      <c r="I11" s="7">
        <v>6589.14</v>
      </c>
      <c r="J11" s="7">
        <v>9251.3799999999992</v>
      </c>
      <c r="K11" s="7">
        <v>67348.12</v>
      </c>
      <c r="L11" s="8">
        <f>F11-K11</f>
        <v>172231.88</v>
      </c>
      <c r="M11" s="2"/>
    </row>
    <row r="12" spans="1:15" ht="15.75" x14ac:dyDescent="0.25">
      <c r="A12" s="1"/>
      <c r="B12" s="4" t="s">
        <v>66</v>
      </c>
      <c r="C12" s="5" t="s">
        <v>14</v>
      </c>
      <c r="D12" s="4" t="s">
        <v>19</v>
      </c>
      <c r="E12" s="4" t="s">
        <v>17</v>
      </c>
      <c r="F12" s="9">
        <v>58000</v>
      </c>
      <c r="G12" s="6">
        <v>1664.6</v>
      </c>
      <c r="H12" s="9">
        <v>3110.32</v>
      </c>
      <c r="I12" s="7">
        <v>1763.2</v>
      </c>
      <c r="J12" s="10">
        <v>2425</v>
      </c>
      <c r="K12" s="10">
        <v>8963.1200000000008</v>
      </c>
      <c r="L12" s="11">
        <f>F12-K12</f>
        <v>49036.88</v>
      </c>
      <c r="M12" s="2"/>
    </row>
    <row r="13" spans="1:15" ht="48" thickBot="1" x14ac:dyDescent="0.3">
      <c r="A13" s="1"/>
      <c r="B13" s="4" t="s">
        <v>180</v>
      </c>
      <c r="C13" s="5" t="s">
        <v>14</v>
      </c>
      <c r="D13" s="4" t="s">
        <v>110</v>
      </c>
      <c r="E13" s="4" t="s">
        <v>18</v>
      </c>
      <c r="F13" s="6">
        <v>75000</v>
      </c>
      <c r="G13" s="6">
        <v>2152.5</v>
      </c>
      <c r="H13" s="6">
        <v>5925.42</v>
      </c>
      <c r="I13" s="7">
        <v>2280</v>
      </c>
      <c r="J13" s="7">
        <v>20347.23</v>
      </c>
      <c r="K13" s="7">
        <v>30705.15</v>
      </c>
      <c r="L13" s="8">
        <f>F13-K13</f>
        <v>44294.85</v>
      </c>
      <c r="M13" s="2"/>
    </row>
    <row r="14" spans="1:15" ht="16.5" thickBot="1" x14ac:dyDescent="0.3">
      <c r="A14" s="1"/>
      <c r="B14" s="96"/>
      <c r="C14" s="97"/>
      <c r="D14" s="97"/>
      <c r="E14" s="97"/>
      <c r="F14" s="16">
        <f t="shared" ref="F14:L14" si="1">SUM(F9:F13)</f>
        <v>775380</v>
      </c>
      <c r="G14" s="17">
        <f t="shared" si="1"/>
        <v>22253.41</v>
      </c>
      <c r="H14" s="17">
        <f t="shared" si="1"/>
        <v>126510.39</v>
      </c>
      <c r="I14" s="18">
        <f t="shared" si="1"/>
        <v>19501.48</v>
      </c>
      <c r="J14" s="18">
        <f t="shared" si="1"/>
        <v>144043.97</v>
      </c>
      <c r="K14" s="19">
        <f t="shared" si="1"/>
        <v>312309.25</v>
      </c>
      <c r="L14" s="20">
        <f t="shared" si="1"/>
        <v>463070.75</v>
      </c>
      <c r="M14" s="2"/>
      <c r="N14" s="34"/>
    </row>
    <row r="15" spans="1:15" ht="15.75" x14ac:dyDescent="0.25">
      <c r="A15" s="1"/>
      <c r="B15" s="93" t="s">
        <v>77</v>
      </c>
      <c r="C15" s="94"/>
      <c r="D15" s="94"/>
      <c r="E15" s="94"/>
      <c r="F15" s="94"/>
      <c r="G15" s="94"/>
      <c r="H15" s="94"/>
      <c r="I15" s="94"/>
      <c r="J15" s="94"/>
      <c r="K15" s="94"/>
      <c r="L15" s="95"/>
      <c r="M15" s="2"/>
    </row>
    <row r="16" spans="1:15" ht="31.5" x14ac:dyDescent="0.25">
      <c r="A16" s="1"/>
      <c r="B16" s="4" t="s">
        <v>181</v>
      </c>
      <c r="C16" s="5" t="s">
        <v>14</v>
      </c>
      <c r="D16" s="4" t="s">
        <v>255</v>
      </c>
      <c r="E16" s="4" t="s">
        <v>17</v>
      </c>
      <c r="F16" s="6">
        <v>40000</v>
      </c>
      <c r="G16" s="6">
        <f>F16*0.0287</f>
        <v>1148</v>
      </c>
      <c r="H16" s="6">
        <v>154.68</v>
      </c>
      <c r="I16" s="7">
        <v>1216</v>
      </c>
      <c r="J16" s="7">
        <v>19313.759999999998</v>
      </c>
      <c r="K16" s="7">
        <v>21832.44</v>
      </c>
      <c r="L16" s="8">
        <f t="shared" ref="L16:L21" si="2">F16-K16</f>
        <v>18167.560000000001</v>
      </c>
      <c r="M16" s="2"/>
    </row>
    <row r="17" spans="1:15" ht="78.75" x14ac:dyDescent="0.25">
      <c r="A17" s="1"/>
      <c r="B17" s="4" t="s">
        <v>182</v>
      </c>
      <c r="C17" s="5" t="s">
        <v>14</v>
      </c>
      <c r="D17" s="4" t="s">
        <v>254</v>
      </c>
      <c r="E17" s="4" t="s">
        <v>18</v>
      </c>
      <c r="F17" s="6">
        <v>75000</v>
      </c>
      <c r="G17" s="6">
        <f>F17*0.0287</f>
        <v>2152.5</v>
      </c>
      <c r="H17" s="6">
        <v>6309.38</v>
      </c>
      <c r="I17" s="7">
        <v>2280</v>
      </c>
      <c r="J17" s="7">
        <v>5225</v>
      </c>
      <c r="K17" s="7">
        <v>15966.88</v>
      </c>
      <c r="L17" s="8">
        <f t="shared" si="2"/>
        <v>59033.120000000003</v>
      </c>
      <c r="M17" s="2"/>
    </row>
    <row r="18" spans="1:15" ht="31.5" x14ac:dyDescent="0.25">
      <c r="A18" s="1"/>
      <c r="B18" s="4" t="s">
        <v>183</v>
      </c>
      <c r="C18" s="5" t="s">
        <v>14</v>
      </c>
      <c r="D18" s="4" t="s">
        <v>143</v>
      </c>
      <c r="E18" s="4" t="s">
        <v>17</v>
      </c>
      <c r="F18" s="6">
        <v>45000</v>
      </c>
      <c r="G18" s="6">
        <f>F18*0.0287</f>
        <v>1291.5</v>
      </c>
      <c r="H18" s="6">
        <v>1148.33</v>
      </c>
      <c r="I18" s="7">
        <v>1368</v>
      </c>
      <c r="J18" s="7">
        <v>1325</v>
      </c>
      <c r="K18" s="7">
        <v>5132.83</v>
      </c>
      <c r="L18" s="8">
        <f t="shared" si="2"/>
        <v>39867.17</v>
      </c>
      <c r="M18" s="2"/>
    </row>
    <row r="19" spans="1:15" ht="31.5" x14ac:dyDescent="0.25">
      <c r="A19" s="1"/>
      <c r="B19" s="4" t="s">
        <v>184</v>
      </c>
      <c r="C19" s="5" t="s">
        <v>14</v>
      </c>
      <c r="D19" s="4" t="s">
        <v>143</v>
      </c>
      <c r="E19" s="4" t="s">
        <v>17</v>
      </c>
      <c r="F19" s="9">
        <v>40000</v>
      </c>
      <c r="G19" s="6">
        <f>F19*0.0287</f>
        <v>1148</v>
      </c>
      <c r="H19" s="9">
        <v>442.65</v>
      </c>
      <c r="I19" s="10">
        <v>1216</v>
      </c>
      <c r="J19" s="10">
        <v>6740.48</v>
      </c>
      <c r="K19" s="10">
        <v>9547.1299999999992</v>
      </c>
      <c r="L19" s="11">
        <f t="shared" si="2"/>
        <v>30452.870000000003</v>
      </c>
      <c r="M19" s="2"/>
    </row>
    <row r="20" spans="1:15" ht="31.5" x14ac:dyDescent="0.25">
      <c r="A20" s="1"/>
      <c r="B20" s="4" t="s">
        <v>185</v>
      </c>
      <c r="C20" s="5" t="s">
        <v>14</v>
      </c>
      <c r="D20" s="4" t="s">
        <v>143</v>
      </c>
      <c r="E20" s="4" t="s">
        <v>17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325</v>
      </c>
      <c r="K20" s="7">
        <v>2393.5</v>
      </c>
      <c r="L20" s="8">
        <f t="shared" si="2"/>
        <v>32606.5</v>
      </c>
      <c r="M20" s="2"/>
    </row>
    <row r="21" spans="1:15" ht="47.25" x14ac:dyDescent="0.25">
      <c r="A21" s="1"/>
      <c r="B21" s="12" t="s">
        <v>186</v>
      </c>
      <c r="C21" s="5" t="s">
        <v>11</v>
      </c>
      <c r="D21" s="12" t="s">
        <v>223</v>
      </c>
      <c r="E21" s="4" t="s">
        <v>17</v>
      </c>
      <c r="F21" s="6">
        <v>155000</v>
      </c>
      <c r="G21" s="6">
        <f>+F21*0.0287</f>
        <v>4448.5</v>
      </c>
      <c r="H21" s="6">
        <v>25042.74</v>
      </c>
      <c r="I21" s="7">
        <v>4712</v>
      </c>
      <c r="J21" s="7">
        <v>45626.85</v>
      </c>
      <c r="K21" s="7">
        <v>79830.09</v>
      </c>
      <c r="L21" s="8">
        <f t="shared" si="2"/>
        <v>75169.91</v>
      </c>
      <c r="M21" s="2"/>
      <c r="O21" s="35"/>
    </row>
    <row r="22" spans="1:15" ht="16.5" thickBot="1" x14ac:dyDescent="0.3">
      <c r="A22" s="1"/>
      <c r="B22" s="96"/>
      <c r="C22" s="97"/>
      <c r="D22" s="97"/>
      <c r="E22" s="97"/>
      <c r="F22" s="36">
        <f t="shared" ref="F22:L22" si="3">SUM(F16:F21)</f>
        <v>390000</v>
      </c>
      <c r="G22" s="26">
        <f t="shared" si="3"/>
        <v>11193</v>
      </c>
      <c r="H22" s="26">
        <f t="shared" si="3"/>
        <v>33097.78</v>
      </c>
      <c r="I22" s="27">
        <f t="shared" si="3"/>
        <v>11856</v>
      </c>
      <c r="J22" s="27">
        <f t="shared" si="3"/>
        <v>78556.09</v>
      </c>
      <c r="K22" s="28">
        <f>SUM(K16:K21)</f>
        <v>134702.87</v>
      </c>
      <c r="L22" s="29">
        <f t="shared" si="3"/>
        <v>255297.13</v>
      </c>
      <c r="M22" s="2"/>
      <c r="N22" s="34"/>
    </row>
    <row r="23" spans="1:15" ht="15.75" x14ac:dyDescent="0.25">
      <c r="A23" s="1"/>
      <c r="B23" s="93" t="s">
        <v>78</v>
      </c>
      <c r="C23" s="94"/>
      <c r="D23" s="94"/>
      <c r="E23" s="94"/>
      <c r="F23" s="94"/>
      <c r="G23" s="94"/>
      <c r="H23" s="94"/>
      <c r="I23" s="94"/>
      <c r="J23" s="94"/>
      <c r="K23" s="94"/>
      <c r="L23" s="95"/>
      <c r="M23" s="2"/>
    </row>
    <row r="24" spans="1:15" ht="63" x14ac:dyDescent="0.25">
      <c r="A24" s="1"/>
      <c r="B24" s="4" t="s">
        <v>187</v>
      </c>
      <c r="C24" s="5" t="s">
        <v>14</v>
      </c>
      <c r="D24" s="72" t="s">
        <v>231</v>
      </c>
      <c r="E24" s="4" t="s">
        <v>18</v>
      </c>
      <c r="F24" s="6">
        <v>75000</v>
      </c>
      <c r="G24" s="6">
        <v>2152.5</v>
      </c>
      <c r="H24" s="6">
        <v>5541.46</v>
      </c>
      <c r="I24" s="7">
        <v>2280</v>
      </c>
      <c r="J24" s="7">
        <v>20448.09</v>
      </c>
      <c r="K24" s="10">
        <v>30422.05</v>
      </c>
      <c r="L24" s="8">
        <f>F24-K24</f>
        <v>44577.95</v>
      </c>
      <c r="M24" s="2"/>
    </row>
    <row r="25" spans="1:15" ht="48" thickBot="1" x14ac:dyDescent="0.3">
      <c r="A25" s="1"/>
      <c r="B25" s="4" t="s">
        <v>214</v>
      </c>
      <c r="C25" s="5" t="s">
        <v>11</v>
      </c>
      <c r="D25" s="72" t="s">
        <v>224</v>
      </c>
      <c r="E25" s="4" t="s">
        <v>17</v>
      </c>
      <c r="F25" s="9">
        <v>55000</v>
      </c>
      <c r="G25" s="9">
        <v>1578</v>
      </c>
      <c r="H25" s="9">
        <v>1983.74</v>
      </c>
      <c r="I25" s="7">
        <v>1672</v>
      </c>
      <c r="J25" s="10">
        <v>5514.56</v>
      </c>
      <c r="K25" s="10">
        <v>10748.8</v>
      </c>
      <c r="L25" s="11">
        <f>F25-K25</f>
        <v>44251.199999999997</v>
      </c>
      <c r="M25" s="2"/>
    </row>
    <row r="26" spans="1:15" ht="16.5" thickBot="1" x14ac:dyDescent="0.3">
      <c r="A26" s="1"/>
      <c r="B26" s="96"/>
      <c r="C26" s="97"/>
      <c r="D26" s="97"/>
      <c r="E26" s="97"/>
      <c r="F26" s="16">
        <f t="shared" ref="F26:L26" si="4">SUM(F24:F25)</f>
        <v>130000</v>
      </c>
      <c r="G26" s="17">
        <f t="shared" si="4"/>
        <v>3730.5</v>
      </c>
      <c r="H26" s="17">
        <f t="shared" si="4"/>
        <v>7525.2</v>
      </c>
      <c r="I26" s="18">
        <f t="shared" si="4"/>
        <v>3952</v>
      </c>
      <c r="J26" s="18">
        <f t="shared" si="4"/>
        <v>25962.65</v>
      </c>
      <c r="K26" s="19">
        <f t="shared" si="4"/>
        <v>41170.85</v>
      </c>
      <c r="L26" s="20">
        <f t="shared" si="4"/>
        <v>88829.15</v>
      </c>
      <c r="M26" s="2"/>
    </row>
    <row r="27" spans="1:15" ht="15.75" x14ac:dyDescent="0.25">
      <c r="A27" s="1"/>
      <c r="B27" s="79" t="s">
        <v>0</v>
      </c>
      <c r="C27" s="80"/>
      <c r="D27" s="80"/>
      <c r="E27" s="80"/>
      <c r="F27" s="94"/>
      <c r="G27" s="94"/>
      <c r="H27" s="94"/>
      <c r="I27" s="94"/>
      <c r="J27" s="94"/>
      <c r="K27" s="94"/>
      <c r="L27" s="95"/>
      <c r="M27" s="2"/>
    </row>
    <row r="28" spans="1:15" ht="47.25" x14ac:dyDescent="0.25">
      <c r="A28" s="1"/>
      <c r="B28" s="4" t="s">
        <v>190</v>
      </c>
      <c r="C28" s="5" t="s">
        <v>14</v>
      </c>
      <c r="D28" s="4" t="s">
        <v>256</v>
      </c>
      <c r="E28" s="4" t="s">
        <v>17</v>
      </c>
      <c r="F28" s="6">
        <v>47000</v>
      </c>
      <c r="G28" s="6">
        <v>1348.9</v>
      </c>
      <c r="H28" s="6">
        <v>1142.6300000000001</v>
      </c>
      <c r="I28" s="7">
        <f>F28*0.0304</f>
        <v>1428.8</v>
      </c>
      <c r="J28" s="7">
        <v>31019.119999999999</v>
      </c>
      <c r="K28" s="7">
        <v>34939.455000000002</v>
      </c>
      <c r="L28" s="8">
        <f>F28-K28</f>
        <v>12060.544999999998</v>
      </c>
      <c r="M28" s="2"/>
    </row>
    <row r="29" spans="1:15" ht="47.25" x14ac:dyDescent="0.25">
      <c r="A29" s="1"/>
      <c r="B29" s="4" t="s">
        <v>215</v>
      </c>
      <c r="C29" s="5" t="s">
        <v>14</v>
      </c>
      <c r="D29" s="4" t="s">
        <v>21</v>
      </c>
      <c r="E29" s="4" t="s">
        <v>17</v>
      </c>
      <c r="F29" s="6">
        <v>155000</v>
      </c>
      <c r="G29" s="6">
        <v>4448.5</v>
      </c>
      <c r="H29" s="6">
        <v>24562.799999999999</v>
      </c>
      <c r="I29" s="7">
        <f>F29*0.0304</f>
        <v>4712</v>
      </c>
      <c r="J29" s="7">
        <v>51885.47</v>
      </c>
      <c r="K29" s="7">
        <v>85608.77</v>
      </c>
      <c r="L29" s="8">
        <f t="shared" ref="L29:L31" si="5">F29-K29</f>
        <v>69391.23</v>
      </c>
      <c r="M29" s="2"/>
    </row>
    <row r="30" spans="1:15" ht="47.25" x14ac:dyDescent="0.25">
      <c r="A30" s="1"/>
      <c r="B30" s="4" t="s">
        <v>191</v>
      </c>
      <c r="C30" s="5" t="s">
        <v>14</v>
      </c>
      <c r="D30" s="4" t="s">
        <v>68</v>
      </c>
      <c r="E30" s="4" t="s">
        <v>17</v>
      </c>
      <c r="F30" s="6">
        <v>40000</v>
      </c>
      <c r="G30" s="6">
        <v>1148</v>
      </c>
      <c r="H30" s="6">
        <v>442.65</v>
      </c>
      <c r="I30" s="7">
        <f>+F30*0.0304</f>
        <v>1216</v>
      </c>
      <c r="J30" s="7">
        <v>4782.1400000000003</v>
      </c>
      <c r="K30" s="7">
        <v>7588.79</v>
      </c>
      <c r="L30" s="8">
        <f t="shared" si="5"/>
        <v>32411.21</v>
      </c>
      <c r="M30" s="2"/>
    </row>
    <row r="31" spans="1:15" ht="48" thickBot="1" x14ac:dyDescent="0.3">
      <c r="A31" s="1"/>
      <c r="B31" s="4" t="s">
        <v>192</v>
      </c>
      <c r="C31" s="5" t="s">
        <v>14</v>
      </c>
      <c r="D31" s="4" t="s">
        <v>68</v>
      </c>
      <c r="E31" s="4" t="s">
        <v>17</v>
      </c>
      <c r="F31" s="9">
        <v>42000</v>
      </c>
      <c r="G31" s="9">
        <v>1205.4000000000001</v>
      </c>
      <c r="H31" s="9">
        <v>724.92</v>
      </c>
      <c r="I31" s="10">
        <f>+F31*0.0304</f>
        <v>1276.8</v>
      </c>
      <c r="J31" s="10">
        <v>16601.47</v>
      </c>
      <c r="K31" s="7">
        <v>19808.59</v>
      </c>
      <c r="L31" s="11">
        <f t="shared" si="5"/>
        <v>22191.41</v>
      </c>
      <c r="M31" s="2"/>
    </row>
    <row r="32" spans="1:15" ht="16.5" thickBot="1" x14ac:dyDescent="0.3">
      <c r="A32" s="1"/>
      <c r="B32" s="96"/>
      <c r="C32" s="97"/>
      <c r="D32" s="97"/>
      <c r="E32" s="97"/>
      <c r="F32" s="16">
        <f t="shared" ref="F32:L32" si="6">SUM(F28:F31)</f>
        <v>284000</v>
      </c>
      <c r="G32" s="17">
        <f t="shared" si="6"/>
        <v>8150.7999999999993</v>
      </c>
      <c r="H32" s="17">
        <f t="shared" si="6"/>
        <v>26873</v>
      </c>
      <c r="I32" s="18">
        <f t="shared" si="6"/>
        <v>8633.6</v>
      </c>
      <c r="J32" s="18">
        <f t="shared" si="6"/>
        <v>104288.2</v>
      </c>
      <c r="K32" s="19">
        <f t="shared" si="6"/>
        <v>147945.60500000001</v>
      </c>
      <c r="L32" s="20">
        <f t="shared" si="6"/>
        <v>136054.39499999999</v>
      </c>
      <c r="M32" s="2"/>
    </row>
    <row r="33" spans="1:13" ht="15.75" x14ac:dyDescent="0.25">
      <c r="A33" s="1"/>
      <c r="B33" s="79" t="s">
        <v>79</v>
      </c>
      <c r="C33" s="80"/>
      <c r="D33" s="80"/>
      <c r="E33" s="80"/>
      <c r="F33" s="94"/>
      <c r="G33" s="94"/>
      <c r="H33" s="94"/>
      <c r="I33" s="94"/>
      <c r="J33" s="94"/>
      <c r="K33" s="94"/>
      <c r="L33" s="95"/>
      <c r="M33" s="2"/>
    </row>
    <row r="34" spans="1:13" ht="15.75" x14ac:dyDescent="0.25">
      <c r="A34" s="1"/>
      <c r="B34" s="4" t="s">
        <v>22</v>
      </c>
      <c r="C34" s="5" t="s">
        <v>11</v>
      </c>
      <c r="D34" s="4" t="s">
        <v>69</v>
      </c>
      <c r="E34" s="4" t="s">
        <v>17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4559.37</v>
      </c>
      <c r="K34" s="7">
        <v>8567.43</v>
      </c>
      <c r="L34" s="8">
        <f>F34-K34</f>
        <v>37432.57</v>
      </c>
      <c r="M34" s="2"/>
    </row>
    <row r="35" spans="1:13" ht="32.25" thickBot="1" x14ac:dyDescent="0.3">
      <c r="A35" s="1"/>
      <c r="B35" s="12" t="s">
        <v>80</v>
      </c>
      <c r="C35" s="5" t="s">
        <v>14</v>
      </c>
      <c r="D35" s="12" t="s">
        <v>113</v>
      </c>
      <c r="E35" s="4" t="s">
        <v>17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10480.39</v>
      </c>
      <c r="K35" s="10">
        <v>14848.45</v>
      </c>
      <c r="L35" s="11">
        <f>F35-K35</f>
        <v>31151.55</v>
      </c>
      <c r="M35" s="2"/>
    </row>
    <row r="36" spans="1:13" ht="16.5" thickBot="1" x14ac:dyDescent="0.3">
      <c r="A36" s="1"/>
      <c r="B36" s="96"/>
      <c r="C36" s="97"/>
      <c r="D36" s="97"/>
      <c r="E36" s="97"/>
      <c r="F36" s="16">
        <f t="shared" ref="F36:L36" si="7">SUM(F34:F35)</f>
        <v>92000</v>
      </c>
      <c r="G36" s="17">
        <f t="shared" si="7"/>
        <v>2640.4</v>
      </c>
      <c r="H36" s="17">
        <f t="shared" si="7"/>
        <v>2578.92</v>
      </c>
      <c r="I36" s="18">
        <f t="shared" si="7"/>
        <v>2796.8</v>
      </c>
      <c r="J36" s="18">
        <f t="shared" si="7"/>
        <v>15039.759999999998</v>
      </c>
      <c r="K36" s="19">
        <f t="shared" si="7"/>
        <v>23415.88</v>
      </c>
      <c r="L36" s="20">
        <f t="shared" si="7"/>
        <v>68584.12</v>
      </c>
      <c r="M36" s="2"/>
    </row>
    <row r="37" spans="1:13" ht="15.75" x14ac:dyDescent="0.25">
      <c r="A37" s="1"/>
      <c r="B37" s="118" t="s">
        <v>119</v>
      </c>
      <c r="C37" s="119"/>
      <c r="D37" s="119"/>
      <c r="E37" s="119"/>
      <c r="F37" s="121"/>
      <c r="G37" s="121"/>
      <c r="H37" s="121"/>
      <c r="I37" s="121"/>
      <c r="J37" s="121"/>
      <c r="K37" s="121"/>
      <c r="L37" s="122"/>
      <c r="M37" s="2"/>
    </row>
    <row r="38" spans="1:13" ht="47.25" x14ac:dyDescent="0.25">
      <c r="A38" s="1"/>
      <c r="B38" s="4" t="s">
        <v>23</v>
      </c>
      <c r="C38" s="5" t="s">
        <v>11</v>
      </c>
      <c r="D38" s="4" t="s">
        <v>239</v>
      </c>
      <c r="E38" s="4" t="s">
        <v>18</v>
      </c>
      <c r="F38" s="6">
        <v>155000</v>
      </c>
      <c r="G38" s="6">
        <v>4448.5</v>
      </c>
      <c r="H38" s="6">
        <v>24082.85</v>
      </c>
      <c r="I38" s="7">
        <v>4712</v>
      </c>
      <c r="J38" s="7">
        <v>23014.35</v>
      </c>
      <c r="K38" s="10">
        <v>56257.7</v>
      </c>
      <c r="L38" s="8">
        <f>F38-K38</f>
        <v>98742.3</v>
      </c>
      <c r="M38" s="2"/>
    </row>
    <row r="39" spans="1:13" ht="78.75" x14ac:dyDescent="0.25">
      <c r="A39" s="1"/>
      <c r="B39" s="12" t="s">
        <v>81</v>
      </c>
      <c r="C39" s="5" t="s">
        <v>11</v>
      </c>
      <c r="D39" s="12" t="s">
        <v>257</v>
      </c>
      <c r="E39" s="4" t="s">
        <v>17</v>
      </c>
      <c r="F39" s="6">
        <v>73000</v>
      </c>
      <c r="G39" s="6">
        <v>2095.1</v>
      </c>
      <c r="H39" s="6">
        <v>5933.02</v>
      </c>
      <c r="I39" s="7">
        <v>2219.1999999999998</v>
      </c>
      <c r="J39" s="7">
        <v>16645.37</v>
      </c>
      <c r="K39" s="10">
        <v>26892.69</v>
      </c>
      <c r="L39" s="8">
        <f>F39-K39</f>
        <v>46107.31</v>
      </c>
      <c r="M39" s="2"/>
    </row>
    <row r="40" spans="1:13" ht="48" thickBot="1" x14ac:dyDescent="0.3">
      <c r="A40" s="1"/>
      <c r="B40" s="12" t="s">
        <v>24</v>
      </c>
      <c r="C40" s="5" t="s">
        <v>11</v>
      </c>
      <c r="D40" s="12" t="s">
        <v>225</v>
      </c>
      <c r="E40" s="12" t="s">
        <v>17</v>
      </c>
      <c r="F40" s="9">
        <v>40000</v>
      </c>
      <c r="G40" s="6">
        <v>1148</v>
      </c>
      <c r="H40" s="9">
        <v>442.65</v>
      </c>
      <c r="I40" s="10">
        <v>1216</v>
      </c>
      <c r="J40" s="10">
        <v>6292.14</v>
      </c>
      <c r="K40" s="10">
        <v>9098.7900000000009</v>
      </c>
      <c r="L40" s="11">
        <f>F40-K40</f>
        <v>30901.21</v>
      </c>
      <c r="M40" s="2"/>
    </row>
    <row r="41" spans="1:13" ht="16.5" thickBot="1" x14ac:dyDescent="0.3">
      <c r="A41" s="1"/>
      <c r="B41" s="96"/>
      <c r="C41" s="97"/>
      <c r="D41" s="97"/>
      <c r="E41" s="97"/>
      <c r="F41" s="16">
        <f>SUM(F38:F40)</f>
        <v>268000</v>
      </c>
      <c r="G41" s="17">
        <f t="shared" ref="G41:K41" si="8">SUM(G38:G40)</f>
        <v>7691.6</v>
      </c>
      <c r="H41" s="17">
        <f t="shared" si="8"/>
        <v>30458.52</v>
      </c>
      <c r="I41" s="18">
        <f t="shared" si="8"/>
        <v>8147.2</v>
      </c>
      <c r="J41" s="18">
        <f t="shared" si="8"/>
        <v>45951.86</v>
      </c>
      <c r="K41" s="19">
        <f t="shared" si="8"/>
        <v>92249.18</v>
      </c>
      <c r="L41" s="20">
        <f>SUM(L38:L40)</f>
        <v>175750.81999999998</v>
      </c>
      <c r="M41" s="2"/>
    </row>
    <row r="42" spans="1:13" ht="15.75" x14ac:dyDescent="0.25">
      <c r="A42" s="1"/>
      <c r="B42" s="79" t="s">
        <v>82</v>
      </c>
      <c r="C42" s="80"/>
      <c r="D42" s="80"/>
      <c r="E42" s="80"/>
      <c r="F42" s="94"/>
      <c r="G42" s="94"/>
      <c r="H42" s="94"/>
      <c r="I42" s="94"/>
      <c r="J42" s="94"/>
      <c r="K42" s="94"/>
      <c r="L42" s="95"/>
      <c r="M42" s="2"/>
    </row>
    <row r="43" spans="1:13" ht="78.75" x14ac:dyDescent="0.25">
      <c r="A43" s="1"/>
      <c r="B43" s="12" t="s">
        <v>25</v>
      </c>
      <c r="C43" s="5" t="s">
        <v>11</v>
      </c>
      <c r="D43" s="12" t="s">
        <v>226</v>
      </c>
      <c r="E43" s="12" t="s">
        <v>18</v>
      </c>
      <c r="F43" s="6">
        <v>110000</v>
      </c>
      <c r="G43" s="6">
        <f t="shared" ref="G43:G44" si="9">+F43*0.0287</f>
        <v>3157</v>
      </c>
      <c r="H43" s="6">
        <v>13977.67</v>
      </c>
      <c r="I43" s="10">
        <f>+F43*0.0304</f>
        <v>3344</v>
      </c>
      <c r="J43" s="7">
        <v>10936.21</v>
      </c>
      <c r="K43" s="10">
        <v>31414.880000000001</v>
      </c>
      <c r="L43" s="8">
        <f>F43-K43</f>
        <v>78585.119999999995</v>
      </c>
      <c r="M43" s="2"/>
    </row>
    <row r="44" spans="1:13" ht="48" thickBot="1" x14ac:dyDescent="0.3">
      <c r="A44" s="1"/>
      <c r="B44" s="12" t="s">
        <v>26</v>
      </c>
      <c r="C44" s="5" t="s">
        <v>11</v>
      </c>
      <c r="D44" s="12" t="s">
        <v>225</v>
      </c>
      <c r="E44" s="4" t="s">
        <v>18</v>
      </c>
      <c r="F44" s="9">
        <v>45000</v>
      </c>
      <c r="G44" s="6">
        <f t="shared" si="9"/>
        <v>1291.5</v>
      </c>
      <c r="H44" s="9">
        <v>1148.33</v>
      </c>
      <c r="I44" s="10">
        <f>+F44*0.0304</f>
        <v>1368</v>
      </c>
      <c r="J44" s="10">
        <v>1325</v>
      </c>
      <c r="K44" s="10">
        <v>5132.83</v>
      </c>
      <c r="L44" s="11">
        <f>F44-K44</f>
        <v>39867.17</v>
      </c>
      <c r="M44" s="2"/>
    </row>
    <row r="45" spans="1:13" ht="16.5" thickBot="1" x14ac:dyDescent="0.3">
      <c r="A45" s="1"/>
      <c r="B45" s="96"/>
      <c r="C45" s="97"/>
      <c r="D45" s="97"/>
      <c r="E45" s="97"/>
      <c r="F45" s="16">
        <f>SUM(F43:F44)</f>
        <v>155000</v>
      </c>
      <c r="G45" s="17">
        <f t="shared" ref="G45:K45" si="10">SUM(G43:G44)</f>
        <v>4448.5</v>
      </c>
      <c r="H45" s="17">
        <f t="shared" si="10"/>
        <v>15126</v>
      </c>
      <c r="I45" s="18">
        <f t="shared" si="10"/>
        <v>4712</v>
      </c>
      <c r="J45" s="18">
        <f t="shared" si="10"/>
        <v>12261.21</v>
      </c>
      <c r="K45" s="19">
        <f t="shared" si="10"/>
        <v>36547.71</v>
      </c>
      <c r="L45" s="20">
        <f>SUM(L43:L44)</f>
        <v>118452.29</v>
      </c>
      <c r="M45" s="2"/>
    </row>
    <row r="46" spans="1:13" ht="15.75" x14ac:dyDescent="0.25">
      <c r="A46" s="1"/>
      <c r="B46" s="79" t="s">
        <v>83</v>
      </c>
      <c r="C46" s="80"/>
      <c r="D46" s="80"/>
      <c r="E46" s="80"/>
      <c r="F46" s="94"/>
      <c r="G46" s="94"/>
      <c r="H46" s="94"/>
      <c r="I46" s="94"/>
      <c r="J46" s="94"/>
      <c r="K46" s="94"/>
      <c r="L46" s="95"/>
      <c r="M46" s="2"/>
    </row>
    <row r="47" spans="1:13" ht="48" thickBot="1" x14ac:dyDescent="0.3">
      <c r="A47" s="1"/>
      <c r="B47" s="12" t="s">
        <v>27</v>
      </c>
      <c r="C47" s="5" t="s">
        <v>14</v>
      </c>
      <c r="D47" s="12" t="s">
        <v>102</v>
      </c>
      <c r="E47" s="12" t="s">
        <v>18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16.5" thickBot="1" x14ac:dyDescent="0.3">
      <c r="A48" s="1"/>
      <c r="B48" s="96"/>
      <c r="C48" s="97"/>
      <c r="D48" s="97"/>
      <c r="E48" s="97"/>
      <c r="F48" s="16">
        <f>SUM(F47:F47)</f>
        <v>110000</v>
      </c>
      <c r="G48" s="17">
        <f t="shared" ref="G48:K48" si="11">SUM(G47:G47)</f>
        <v>3157</v>
      </c>
      <c r="H48" s="17">
        <f t="shared" si="11"/>
        <v>14457.62</v>
      </c>
      <c r="I48" s="18">
        <f t="shared" si="11"/>
        <v>3344</v>
      </c>
      <c r="J48" s="18">
        <f t="shared" si="11"/>
        <v>2525</v>
      </c>
      <c r="K48" s="19">
        <f t="shared" si="11"/>
        <v>23483.620000000003</v>
      </c>
      <c r="L48" s="20">
        <f>SUM(L47:L47)</f>
        <v>86516.38</v>
      </c>
      <c r="M48" s="2"/>
    </row>
    <row r="49" spans="1:15" ht="15.75" x14ac:dyDescent="0.25">
      <c r="A49" s="1"/>
      <c r="B49" s="79" t="s">
        <v>28</v>
      </c>
      <c r="C49" s="80"/>
      <c r="D49" s="80"/>
      <c r="E49" s="80"/>
      <c r="F49" s="94"/>
      <c r="G49" s="94"/>
      <c r="H49" s="94"/>
      <c r="I49" s="94"/>
      <c r="J49" s="94"/>
      <c r="K49" s="94"/>
      <c r="L49" s="95"/>
      <c r="M49" s="2"/>
    </row>
    <row r="50" spans="1:15" ht="31.5" x14ac:dyDescent="0.25">
      <c r="A50" s="1"/>
      <c r="B50" s="4" t="s">
        <v>130</v>
      </c>
      <c r="C50" s="5" t="s">
        <v>14</v>
      </c>
      <c r="D50" s="4" t="s">
        <v>143</v>
      </c>
      <c r="E50" s="4" t="s">
        <v>17</v>
      </c>
      <c r="F50" s="6">
        <v>40000</v>
      </c>
      <c r="G50" s="6">
        <v>1148</v>
      </c>
      <c r="H50" s="6">
        <v>442.65</v>
      </c>
      <c r="I50" s="7">
        <v>1216</v>
      </c>
      <c r="J50" s="7">
        <v>23678.05</v>
      </c>
      <c r="K50" s="7">
        <v>26484.7</v>
      </c>
      <c r="L50" s="8">
        <f>F50-K50</f>
        <v>13515.3</v>
      </c>
      <c r="M50" s="2"/>
    </row>
    <row r="51" spans="1:15" ht="31.5" x14ac:dyDescent="0.25">
      <c r="A51" s="1"/>
      <c r="B51" s="4" t="s">
        <v>131</v>
      </c>
      <c r="C51" s="5" t="s">
        <v>14</v>
      </c>
      <c r="D51" s="4" t="s">
        <v>67</v>
      </c>
      <c r="E51" s="4" t="s">
        <v>18</v>
      </c>
      <c r="F51" s="6">
        <v>60000</v>
      </c>
      <c r="G51" s="6">
        <v>1722</v>
      </c>
      <c r="H51" s="6">
        <v>3486.68</v>
      </c>
      <c r="I51" s="7">
        <v>1824</v>
      </c>
      <c r="J51" s="7">
        <v>1605</v>
      </c>
      <c r="K51" s="7">
        <v>8637.68</v>
      </c>
      <c r="L51" s="8">
        <f t="shared" ref="L51" si="12">F51-K51</f>
        <v>51362.32</v>
      </c>
      <c r="M51" s="2"/>
    </row>
    <row r="52" spans="1:15" ht="31.5" x14ac:dyDescent="0.25">
      <c r="A52" s="1"/>
      <c r="B52" s="12" t="s">
        <v>117</v>
      </c>
      <c r="C52" s="5" t="s">
        <v>11</v>
      </c>
      <c r="D52" s="12" t="s">
        <v>240</v>
      </c>
      <c r="E52" s="12" t="s">
        <v>17</v>
      </c>
      <c r="F52" s="6">
        <v>45000</v>
      </c>
      <c r="G52" s="6">
        <v>1291.5</v>
      </c>
      <c r="H52" s="6">
        <v>1148.33</v>
      </c>
      <c r="I52" s="7">
        <v>1368</v>
      </c>
      <c r="J52" s="7">
        <v>16740.02</v>
      </c>
      <c r="K52" s="7">
        <v>20547.849999999999</v>
      </c>
      <c r="L52" s="8">
        <f>F52-K52</f>
        <v>24452.15</v>
      </c>
      <c r="M52" s="2"/>
    </row>
    <row r="53" spans="1:15" ht="31.5" x14ac:dyDescent="0.25">
      <c r="A53" s="1"/>
      <c r="B53" s="12" t="s">
        <v>217</v>
      </c>
      <c r="C53" s="5" t="s">
        <v>14</v>
      </c>
      <c r="D53" s="12" t="s">
        <v>227</v>
      </c>
      <c r="E53" s="12" t="s">
        <v>18</v>
      </c>
      <c r="F53" s="6">
        <v>55000</v>
      </c>
      <c r="G53" s="6">
        <v>1578.5</v>
      </c>
      <c r="H53" s="6">
        <v>2559.6799999999998</v>
      </c>
      <c r="I53" s="7">
        <v>1672</v>
      </c>
      <c r="J53" s="7">
        <v>13247.86</v>
      </c>
      <c r="K53" s="7">
        <v>19058.04</v>
      </c>
      <c r="L53" s="8">
        <f>F53-K53</f>
        <v>35941.96</v>
      </c>
      <c r="M53" s="2"/>
    </row>
    <row r="54" spans="1:15" ht="31.5" x14ac:dyDescent="0.25">
      <c r="A54" s="1"/>
      <c r="B54" s="12" t="s">
        <v>132</v>
      </c>
      <c r="C54" s="5" t="s">
        <v>11</v>
      </c>
      <c r="D54" s="4" t="s">
        <v>143</v>
      </c>
      <c r="E54" s="12" t="s">
        <v>17</v>
      </c>
      <c r="F54" s="6">
        <v>37000</v>
      </c>
      <c r="G54" s="6">
        <v>1061.9000000000001</v>
      </c>
      <c r="H54" s="6">
        <v>0</v>
      </c>
      <c r="I54" s="7">
        <v>1124.8</v>
      </c>
      <c r="J54" s="7">
        <v>6304.56</v>
      </c>
      <c r="K54" s="7">
        <v>8491.26</v>
      </c>
      <c r="L54" s="8">
        <f>F54-K54</f>
        <v>28508.739999999998</v>
      </c>
      <c r="M54" s="2"/>
    </row>
    <row r="55" spans="1:15" ht="31.5" x14ac:dyDescent="0.25">
      <c r="A55" s="1"/>
      <c r="B55" s="12" t="s">
        <v>133</v>
      </c>
      <c r="C55" s="5" t="s">
        <v>14</v>
      </c>
      <c r="D55" s="4" t="s">
        <v>143</v>
      </c>
      <c r="E55" s="4" t="s">
        <v>17</v>
      </c>
      <c r="F55" s="6">
        <v>42000</v>
      </c>
      <c r="G55" s="6">
        <v>1205.4000000000001</v>
      </c>
      <c r="H55" s="6">
        <v>436.95</v>
      </c>
      <c r="I55" s="7">
        <v>1276.8</v>
      </c>
      <c r="J55" s="7">
        <v>12420.36</v>
      </c>
      <c r="K55" s="7">
        <v>15339.51</v>
      </c>
      <c r="L55" s="8">
        <f t="shared" ref="L55:L58" si="13">F55-K55</f>
        <v>26660.489999999998</v>
      </c>
      <c r="M55" s="2"/>
    </row>
    <row r="56" spans="1:15" ht="31.5" x14ac:dyDescent="0.25">
      <c r="A56" s="1"/>
      <c r="B56" s="12" t="s">
        <v>134</v>
      </c>
      <c r="C56" s="5" t="s">
        <v>11</v>
      </c>
      <c r="D56" s="4" t="s">
        <v>143</v>
      </c>
      <c r="E56" s="4" t="s">
        <v>17</v>
      </c>
      <c r="F56" s="6">
        <v>45000</v>
      </c>
      <c r="G56" s="6">
        <v>1291.5</v>
      </c>
      <c r="H56" s="6">
        <v>572.39</v>
      </c>
      <c r="I56" s="7">
        <v>1368</v>
      </c>
      <c r="J56" s="7">
        <v>5497.93</v>
      </c>
      <c r="K56" s="7">
        <v>8729.82</v>
      </c>
      <c r="L56" s="8">
        <f t="shared" si="13"/>
        <v>36270.18</v>
      </c>
      <c r="M56" s="2"/>
    </row>
    <row r="57" spans="1:15" ht="63" x14ac:dyDescent="0.25">
      <c r="A57" s="1"/>
      <c r="B57" s="12" t="s">
        <v>135</v>
      </c>
      <c r="C57" s="5" t="s">
        <v>11</v>
      </c>
      <c r="D57" s="72" t="s">
        <v>228</v>
      </c>
      <c r="E57" s="4" t="s">
        <v>17</v>
      </c>
      <c r="F57" s="6">
        <v>45000</v>
      </c>
      <c r="G57" s="6">
        <v>1291.5</v>
      </c>
      <c r="H57" s="6">
        <v>1148.33</v>
      </c>
      <c r="I57" s="7">
        <v>1368</v>
      </c>
      <c r="J57" s="7">
        <v>4392.97</v>
      </c>
      <c r="K57" s="7">
        <v>8200.7999999999993</v>
      </c>
      <c r="L57" s="8">
        <f t="shared" si="13"/>
        <v>36799.199999999997</v>
      </c>
      <c r="M57" s="2"/>
      <c r="O57" s="35"/>
    </row>
    <row r="58" spans="1:15" ht="31.5" x14ac:dyDescent="0.25">
      <c r="A58" s="1"/>
      <c r="B58" s="12" t="s">
        <v>137</v>
      </c>
      <c r="C58" s="5" t="s">
        <v>14</v>
      </c>
      <c r="D58" s="4" t="s">
        <v>143</v>
      </c>
      <c r="E58" s="4" t="s">
        <v>17</v>
      </c>
      <c r="F58" s="6">
        <v>30000</v>
      </c>
      <c r="G58" s="6">
        <v>861</v>
      </c>
      <c r="H58" s="6">
        <v>0</v>
      </c>
      <c r="I58" s="7">
        <v>912</v>
      </c>
      <c r="J58" s="7">
        <v>5325</v>
      </c>
      <c r="K58" s="7">
        <v>7098</v>
      </c>
      <c r="L58" s="8">
        <f t="shared" si="13"/>
        <v>22902</v>
      </c>
      <c r="M58" s="2"/>
      <c r="O58" s="35"/>
    </row>
    <row r="59" spans="1:15" ht="31.5" x14ac:dyDescent="0.25">
      <c r="A59" s="1"/>
      <c r="B59" s="4" t="s">
        <v>116</v>
      </c>
      <c r="C59" s="13" t="s">
        <v>11</v>
      </c>
      <c r="D59" s="4" t="s">
        <v>49</v>
      </c>
      <c r="E59" s="4" t="s">
        <v>17</v>
      </c>
      <c r="F59" s="6">
        <v>30000</v>
      </c>
      <c r="G59" s="6">
        <v>861</v>
      </c>
      <c r="H59" s="6">
        <v>0</v>
      </c>
      <c r="I59" s="7">
        <v>912</v>
      </c>
      <c r="J59" s="7">
        <v>2825</v>
      </c>
      <c r="K59" s="7">
        <v>4598</v>
      </c>
      <c r="L59" s="8">
        <f>F59-K59</f>
        <v>25402</v>
      </c>
      <c r="M59" s="2"/>
      <c r="O59" s="35"/>
    </row>
    <row r="60" spans="1:15" ht="16.5" thickBot="1" x14ac:dyDescent="0.3">
      <c r="A60" s="1"/>
      <c r="B60" s="96" t="s">
        <v>65</v>
      </c>
      <c r="C60" s="97"/>
      <c r="D60" s="97"/>
      <c r="E60" s="97"/>
      <c r="F60" s="63">
        <f t="shared" ref="F60:L60" si="14">SUM(F50:F59)</f>
        <v>429000</v>
      </c>
      <c r="G60" s="28">
        <f t="shared" si="14"/>
        <v>12312.3</v>
      </c>
      <c r="H60" s="28">
        <f t="shared" si="14"/>
        <v>9795.01</v>
      </c>
      <c r="I60" s="28">
        <f t="shared" si="14"/>
        <v>13041.6</v>
      </c>
      <c r="J60" s="28">
        <f t="shared" si="14"/>
        <v>92036.75</v>
      </c>
      <c r="K60" s="28">
        <f t="shared" si="14"/>
        <v>127185.65999999999</v>
      </c>
      <c r="L60" s="29">
        <f t="shared" si="14"/>
        <v>301814.33999999997</v>
      </c>
      <c r="M60" s="2"/>
      <c r="N60" s="33"/>
    </row>
    <row r="61" spans="1:15" ht="15.75" x14ac:dyDescent="0.25">
      <c r="A61" s="1"/>
      <c r="B61" s="79" t="s">
        <v>84</v>
      </c>
      <c r="C61" s="80"/>
      <c r="D61" s="80"/>
      <c r="E61" s="80"/>
      <c r="F61" s="94"/>
      <c r="G61" s="94"/>
      <c r="H61" s="94"/>
      <c r="I61" s="94"/>
      <c r="J61" s="94"/>
      <c r="K61" s="94"/>
      <c r="L61" s="95"/>
      <c r="M61" s="2"/>
    </row>
    <row r="62" spans="1:15" ht="47.25" x14ac:dyDescent="0.25">
      <c r="A62" s="1"/>
      <c r="B62" s="4" t="s">
        <v>170</v>
      </c>
      <c r="C62" s="5" t="s">
        <v>222</v>
      </c>
      <c r="D62" s="4" t="s">
        <v>241</v>
      </c>
      <c r="E62" s="4" t="s">
        <v>17</v>
      </c>
      <c r="F62" s="6">
        <v>50000</v>
      </c>
      <c r="G62" s="6">
        <v>1435</v>
      </c>
      <c r="H62" s="6">
        <v>1854</v>
      </c>
      <c r="I62" s="7">
        <v>1520</v>
      </c>
      <c r="J62" s="14">
        <v>11020.89</v>
      </c>
      <c r="K62" s="7">
        <v>15829.89</v>
      </c>
      <c r="L62" s="8">
        <f t="shared" ref="L62:L67" si="15">F62-K62</f>
        <v>34170.11</v>
      </c>
      <c r="M62" s="2"/>
    </row>
    <row r="63" spans="1:15" ht="31.5" customHeight="1" x14ac:dyDescent="0.25">
      <c r="A63" s="1"/>
      <c r="B63" s="4" t="s">
        <v>171</v>
      </c>
      <c r="C63" s="5" t="s">
        <v>14</v>
      </c>
      <c r="D63" s="4" t="s">
        <v>172</v>
      </c>
      <c r="E63" s="4" t="s">
        <v>18</v>
      </c>
      <c r="F63" s="6">
        <v>70000</v>
      </c>
      <c r="G63" s="6">
        <v>2009</v>
      </c>
      <c r="H63" s="6">
        <v>5368.48</v>
      </c>
      <c r="I63" s="7">
        <v>2128</v>
      </c>
      <c r="J63" s="7">
        <v>3745</v>
      </c>
      <c r="K63" s="7">
        <v>13250.48</v>
      </c>
      <c r="L63" s="8">
        <f>F63-K63</f>
        <v>56749.520000000004</v>
      </c>
      <c r="M63" s="2"/>
    </row>
    <row r="64" spans="1:15" ht="31.5" x14ac:dyDescent="0.25">
      <c r="A64" s="1"/>
      <c r="B64" s="4" t="s">
        <v>173</v>
      </c>
      <c r="C64" s="5" t="s">
        <v>14</v>
      </c>
      <c r="D64" s="4" t="s">
        <v>143</v>
      </c>
      <c r="E64" s="4" t="s">
        <v>18</v>
      </c>
      <c r="F64" s="6">
        <v>42000</v>
      </c>
      <c r="G64" s="6">
        <v>1205.4000000000001</v>
      </c>
      <c r="H64" s="6">
        <v>724.92</v>
      </c>
      <c r="I64" s="7">
        <v>1276.8</v>
      </c>
      <c r="J64" s="7">
        <v>805</v>
      </c>
      <c r="K64" s="7">
        <v>4012.12</v>
      </c>
      <c r="L64" s="8">
        <f t="shared" si="15"/>
        <v>37987.879999999997</v>
      </c>
      <c r="M64" s="2"/>
    </row>
    <row r="65" spans="1:13" ht="31.5" x14ac:dyDescent="0.25">
      <c r="A65" s="1"/>
      <c r="B65" s="4" t="s">
        <v>219</v>
      </c>
      <c r="C65" s="5" t="s">
        <v>14</v>
      </c>
      <c r="D65" s="4" t="s">
        <v>242</v>
      </c>
      <c r="E65" s="4" t="s">
        <v>18</v>
      </c>
      <c r="F65" s="6">
        <v>46000</v>
      </c>
      <c r="G65" s="6">
        <v>1320.2</v>
      </c>
      <c r="H65" s="6">
        <v>10001.49</v>
      </c>
      <c r="I65" s="7">
        <v>1398.4</v>
      </c>
      <c r="J65" s="30">
        <v>4244.78</v>
      </c>
      <c r="K65" s="7">
        <v>7964.87</v>
      </c>
      <c r="L65" s="8">
        <f>F65-K65</f>
        <v>38035.129999999997</v>
      </c>
      <c r="M65" s="2"/>
    </row>
    <row r="66" spans="1:13" ht="31.5" x14ac:dyDescent="0.25">
      <c r="A66" s="1"/>
      <c r="B66" s="4" t="s">
        <v>174</v>
      </c>
      <c r="C66" s="5" t="s">
        <v>11</v>
      </c>
      <c r="D66" s="4" t="s">
        <v>143</v>
      </c>
      <c r="E66" s="4" t="s">
        <v>17</v>
      </c>
      <c r="F66" s="6">
        <v>40000</v>
      </c>
      <c r="G66" s="6">
        <v>1148</v>
      </c>
      <c r="H66" s="6">
        <v>442.65</v>
      </c>
      <c r="I66" s="7">
        <v>1216</v>
      </c>
      <c r="J66" s="7">
        <v>14674.85</v>
      </c>
      <c r="K66" s="7">
        <v>17481.5</v>
      </c>
      <c r="L66" s="8">
        <f t="shared" si="15"/>
        <v>22518.5</v>
      </c>
      <c r="M66" s="2"/>
    </row>
    <row r="67" spans="1:13" ht="31.5" x14ac:dyDescent="0.25">
      <c r="A67" s="1"/>
      <c r="B67" s="4" t="s">
        <v>175</v>
      </c>
      <c r="C67" s="5" t="s">
        <v>11</v>
      </c>
      <c r="D67" s="4" t="s">
        <v>143</v>
      </c>
      <c r="E67" s="4" t="s">
        <v>17</v>
      </c>
      <c r="F67" s="9">
        <v>45000</v>
      </c>
      <c r="G67" s="6">
        <v>1291.5</v>
      </c>
      <c r="H67" s="9">
        <v>0</v>
      </c>
      <c r="I67" s="7">
        <v>1368</v>
      </c>
      <c r="J67" s="10">
        <v>4164.5600000000004</v>
      </c>
      <c r="K67" s="7">
        <v>6824.06</v>
      </c>
      <c r="L67" s="8">
        <f t="shared" si="15"/>
        <v>38175.94</v>
      </c>
      <c r="M67" s="2"/>
    </row>
    <row r="68" spans="1:13" ht="48" thickBot="1" x14ac:dyDescent="0.3">
      <c r="A68" s="1"/>
      <c r="B68" s="4" t="s">
        <v>229</v>
      </c>
      <c r="C68" s="5" t="s">
        <v>14</v>
      </c>
      <c r="D68" s="4" t="s">
        <v>230</v>
      </c>
      <c r="E68" s="4" t="s">
        <v>18</v>
      </c>
      <c r="F68" s="9">
        <v>130000</v>
      </c>
      <c r="G68" s="6">
        <v>3731</v>
      </c>
      <c r="H68" s="9">
        <v>19162.12</v>
      </c>
      <c r="I68" s="7">
        <v>3952</v>
      </c>
      <c r="J68" s="15">
        <v>30463.59</v>
      </c>
      <c r="K68" s="7">
        <v>57308.71</v>
      </c>
      <c r="L68" s="11">
        <f>F68-K68</f>
        <v>72691.290000000008</v>
      </c>
      <c r="M68" s="2"/>
    </row>
    <row r="69" spans="1:13" ht="16.5" thickBot="1" x14ac:dyDescent="0.3">
      <c r="A69" s="1"/>
      <c r="B69" s="96"/>
      <c r="C69" s="97"/>
      <c r="D69" s="97"/>
      <c r="E69" s="97"/>
      <c r="F69" s="16">
        <f t="shared" ref="F69:L69" si="16">SUM(F62:F68)</f>
        <v>423000</v>
      </c>
      <c r="G69" s="17">
        <f t="shared" si="16"/>
        <v>12140.099999999999</v>
      </c>
      <c r="H69" s="17">
        <f t="shared" si="16"/>
        <v>37553.660000000003</v>
      </c>
      <c r="I69" s="25">
        <f t="shared" si="16"/>
        <v>12859.2</v>
      </c>
      <c r="J69" s="25">
        <f t="shared" si="16"/>
        <v>69118.67</v>
      </c>
      <c r="K69" s="31">
        <f t="shared" si="16"/>
        <v>122671.63</v>
      </c>
      <c r="L69" s="20">
        <f t="shared" si="16"/>
        <v>300328.37</v>
      </c>
      <c r="M69" s="2"/>
    </row>
    <row r="70" spans="1:13" ht="15.75" x14ac:dyDescent="0.25">
      <c r="A70" s="1"/>
      <c r="B70" s="79" t="s">
        <v>85</v>
      </c>
      <c r="C70" s="80"/>
      <c r="D70" s="80"/>
      <c r="E70" s="80"/>
      <c r="F70" s="94"/>
      <c r="G70" s="94"/>
      <c r="H70" s="94"/>
      <c r="I70" s="94"/>
      <c r="J70" s="94"/>
      <c r="K70" s="94"/>
      <c r="L70" s="95"/>
      <c r="M70" s="2"/>
    </row>
    <row r="71" spans="1:13" ht="47.25" x14ac:dyDescent="0.25">
      <c r="A71" s="1"/>
      <c r="B71" s="4" t="s">
        <v>29</v>
      </c>
      <c r="C71" s="5" t="s">
        <v>14</v>
      </c>
      <c r="D71" s="4" t="s">
        <v>103</v>
      </c>
      <c r="E71" s="4" t="s">
        <v>17</v>
      </c>
      <c r="F71" s="6">
        <v>110000</v>
      </c>
      <c r="G71" s="6">
        <f>+F71*0.0287</f>
        <v>3157</v>
      </c>
      <c r="H71" s="6">
        <v>13977.67</v>
      </c>
      <c r="I71" s="10">
        <f>+F71*0.0304</f>
        <v>3344</v>
      </c>
      <c r="J71" s="7">
        <v>12192.32</v>
      </c>
      <c r="K71" s="7">
        <v>32670.99</v>
      </c>
      <c r="L71" s="8">
        <f>F71-K71</f>
        <v>77329.009999999995</v>
      </c>
      <c r="M71" s="2"/>
    </row>
    <row r="72" spans="1:13" ht="32.25" thickBot="1" x14ac:dyDescent="0.3">
      <c r="A72" s="1"/>
      <c r="B72" s="4" t="s">
        <v>188</v>
      </c>
      <c r="C72" s="5" t="s">
        <v>14</v>
      </c>
      <c r="D72" s="4" t="s">
        <v>189</v>
      </c>
      <c r="E72" s="4" t="s">
        <v>18</v>
      </c>
      <c r="F72" s="9">
        <v>60000</v>
      </c>
      <c r="G72" s="9">
        <v>1722</v>
      </c>
      <c r="H72" s="9">
        <v>3486.68</v>
      </c>
      <c r="I72" s="7">
        <v>1824</v>
      </c>
      <c r="J72" s="10">
        <v>8303.58</v>
      </c>
      <c r="K72" s="10">
        <v>15336.26</v>
      </c>
      <c r="L72" s="8">
        <f>F72-K72</f>
        <v>44663.74</v>
      </c>
      <c r="M72" s="2"/>
    </row>
    <row r="73" spans="1:13" ht="16.5" thickBot="1" x14ac:dyDescent="0.3">
      <c r="A73" s="1"/>
      <c r="B73" s="96"/>
      <c r="C73" s="97"/>
      <c r="D73" s="97"/>
      <c r="E73" s="97"/>
      <c r="F73" s="16">
        <f t="shared" ref="F73:L73" si="17">SUM(F71:F72)</f>
        <v>170000</v>
      </c>
      <c r="G73" s="17">
        <f t="shared" si="17"/>
        <v>4879</v>
      </c>
      <c r="H73" s="17">
        <f t="shared" si="17"/>
        <v>17464.349999999999</v>
      </c>
      <c r="I73" s="18">
        <f t="shared" si="17"/>
        <v>5168</v>
      </c>
      <c r="J73" s="18">
        <f t="shared" si="17"/>
        <v>20495.900000000001</v>
      </c>
      <c r="K73" s="19">
        <f t="shared" si="17"/>
        <v>48007.25</v>
      </c>
      <c r="L73" s="20">
        <f t="shared" si="17"/>
        <v>121992.75</v>
      </c>
      <c r="M73" s="2"/>
    </row>
    <row r="74" spans="1:13" ht="15.75" x14ac:dyDescent="0.25">
      <c r="A74" s="1"/>
      <c r="B74" s="79" t="s">
        <v>86</v>
      </c>
      <c r="C74" s="80"/>
      <c r="D74" s="80"/>
      <c r="E74" s="80"/>
      <c r="F74" s="94"/>
      <c r="G74" s="94"/>
      <c r="H74" s="94"/>
      <c r="I74" s="94"/>
      <c r="J74" s="94"/>
      <c r="K74" s="94"/>
      <c r="L74" s="95"/>
      <c r="M74" s="2"/>
    </row>
    <row r="75" spans="1:13" ht="47.25" x14ac:dyDescent="0.25">
      <c r="A75" s="1"/>
      <c r="B75" s="4" t="s">
        <v>87</v>
      </c>
      <c r="C75" s="5" t="s">
        <v>14</v>
      </c>
      <c r="D75" s="4" t="s">
        <v>30</v>
      </c>
      <c r="E75" s="4" t="s">
        <v>17</v>
      </c>
      <c r="F75" s="6">
        <v>130000</v>
      </c>
      <c r="G75" s="6">
        <f>+F75*0.0287</f>
        <v>3731</v>
      </c>
      <c r="H75" s="6">
        <v>19162.12</v>
      </c>
      <c r="I75" s="7">
        <f>+F75*0.0304</f>
        <v>3952</v>
      </c>
      <c r="J75" s="7">
        <v>31790.36</v>
      </c>
      <c r="K75" s="7">
        <v>58635.48</v>
      </c>
      <c r="L75" s="8">
        <f>F75-K75</f>
        <v>71364.51999999999</v>
      </c>
      <c r="M75" s="2"/>
    </row>
    <row r="76" spans="1:13" ht="48" thickBot="1" x14ac:dyDescent="0.3">
      <c r="A76" s="1"/>
      <c r="B76" s="12" t="s">
        <v>88</v>
      </c>
      <c r="C76" s="5" t="s">
        <v>14</v>
      </c>
      <c r="D76" s="4" t="s">
        <v>104</v>
      </c>
      <c r="E76" s="4" t="s">
        <v>18</v>
      </c>
      <c r="F76" s="6">
        <v>50000</v>
      </c>
      <c r="G76" s="6">
        <f t="shared" ref="G76" si="18">+F76*0.0287</f>
        <v>1435</v>
      </c>
      <c r="H76" s="6">
        <v>1566.03</v>
      </c>
      <c r="I76" s="7">
        <f>+F76*0.0304</f>
        <v>1520</v>
      </c>
      <c r="J76" s="7">
        <v>2844.78</v>
      </c>
      <c r="K76" s="7">
        <v>7365.81</v>
      </c>
      <c r="L76" s="8">
        <f>F76-K76</f>
        <v>42634.19</v>
      </c>
      <c r="M76" s="2"/>
    </row>
    <row r="77" spans="1:13" ht="16.5" thickBot="1" x14ac:dyDescent="0.3">
      <c r="A77" s="1"/>
      <c r="B77" s="96"/>
      <c r="C77" s="97"/>
      <c r="D77" s="97"/>
      <c r="E77" s="97"/>
      <c r="F77" s="16">
        <f t="shared" ref="F77:L77" si="19">SUM(F75:F76)</f>
        <v>180000</v>
      </c>
      <c r="G77" s="17">
        <f t="shared" si="19"/>
        <v>5166</v>
      </c>
      <c r="H77" s="17">
        <f t="shared" si="19"/>
        <v>20728.149999999998</v>
      </c>
      <c r="I77" s="18">
        <f t="shared" si="19"/>
        <v>5472</v>
      </c>
      <c r="J77" s="18">
        <f t="shared" si="19"/>
        <v>34635.14</v>
      </c>
      <c r="K77" s="19">
        <f t="shared" si="19"/>
        <v>66001.290000000008</v>
      </c>
      <c r="L77" s="20">
        <f t="shared" si="19"/>
        <v>113998.70999999999</v>
      </c>
      <c r="M77" s="2"/>
    </row>
    <row r="78" spans="1:13" ht="15.75" x14ac:dyDescent="0.25">
      <c r="A78" s="1"/>
      <c r="B78" s="79" t="s">
        <v>89</v>
      </c>
      <c r="C78" s="80"/>
      <c r="D78" s="80"/>
      <c r="E78" s="80"/>
      <c r="F78" s="94"/>
      <c r="G78" s="94"/>
      <c r="H78" s="94"/>
      <c r="I78" s="94"/>
      <c r="J78" s="94"/>
      <c r="K78" s="94"/>
      <c r="L78" s="95"/>
      <c r="M78" s="2"/>
    </row>
    <row r="79" spans="1:13" ht="31.5" x14ac:dyDescent="0.25">
      <c r="A79" s="1"/>
      <c r="B79" s="4" t="s">
        <v>144</v>
      </c>
      <c r="C79" s="5" t="s">
        <v>11</v>
      </c>
      <c r="D79" s="4" t="s">
        <v>232</v>
      </c>
      <c r="E79" s="4" t="s">
        <v>17</v>
      </c>
      <c r="F79" s="6">
        <v>38000</v>
      </c>
      <c r="G79" s="6">
        <v>1090.5999999999999</v>
      </c>
      <c r="H79" s="6">
        <v>160.38</v>
      </c>
      <c r="I79" s="7">
        <v>1155.2</v>
      </c>
      <c r="J79" s="7">
        <v>14670.03</v>
      </c>
      <c r="K79" s="7">
        <v>17076.21</v>
      </c>
      <c r="L79" s="8">
        <f>F79-K79</f>
        <v>20923.79</v>
      </c>
      <c r="M79" s="2"/>
    </row>
    <row r="80" spans="1:13" ht="31.5" x14ac:dyDescent="0.25">
      <c r="A80" s="1"/>
      <c r="B80" s="4" t="s">
        <v>145</v>
      </c>
      <c r="C80" s="5" t="s">
        <v>11</v>
      </c>
      <c r="D80" s="4" t="s">
        <v>70</v>
      </c>
      <c r="E80" s="4" t="s">
        <v>31</v>
      </c>
      <c r="F80" s="6">
        <v>33000</v>
      </c>
      <c r="G80" s="6">
        <v>947.1</v>
      </c>
      <c r="H80" s="6">
        <v>0</v>
      </c>
      <c r="I80" s="7">
        <v>1003.2</v>
      </c>
      <c r="J80" s="7">
        <v>325</v>
      </c>
      <c r="K80" s="7">
        <v>2275.3000000000002</v>
      </c>
      <c r="L80" s="8">
        <f t="shared" ref="L80:L98" si="20">F80-K80</f>
        <v>30724.7</v>
      </c>
      <c r="M80" s="2"/>
    </row>
    <row r="81" spans="1:13" ht="31.5" x14ac:dyDescent="0.25">
      <c r="A81" s="1"/>
      <c r="B81" s="4" t="s">
        <v>220</v>
      </c>
      <c r="C81" s="5" t="s">
        <v>14</v>
      </c>
      <c r="D81" s="4" t="s">
        <v>32</v>
      </c>
      <c r="E81" s="4" t="s">
        <v>31</v>
      </c>
      <c r="F81" s="6">
        <v>29000</v>
      </c>
      <c r="G81" s="6">
        <v>832.3</v>
      </c>
      <c r="H81" s="6">
        <v>0</v>
      </c>
      <c r="I81" s="7">
        <v>881.6</v>
      </c>
      <c r="J81" s="7">
        <v>15341.73</v>
      </c>
      <c r="K81" s="7">
        <v>17055.63</v>
      </c>
      <c r="L81" s="8">
        <f t="shared" si="20"/>
        <v>11944.369999999999</v>
      </c>
      <c r="M81" s="2"/>
    </row>
    <row r="82" spans="1:13" ht="31.5" x14ac:dyDescent="0.25">
      <c r="A82" s="1"/>
      <c r="B82" s="4" t="s">
        <v>146</v>
      </c>
      <c r="C82" s="5" t="s">
        <v>11</v>
      </c>
      <c r="D82" s="4" t="s">
        <v>32</v>
      </c>
      <c r="E82" s="4" t="s">
        <v>31</v>
      </c>
      <c r="F82" s="6">
        <v>28000</v>
      </c>
      <c r="G82" s="6">
        <v>803.6</v>
      </c>
      <c r="H82" s="6">
        <v>0</v>
      </c>
      <c r="I82" s="7">
        <v>851.2</v>
      </c>
      <c r="J82" s="7">
        <v>6655.43</v>
      </c>
      <c r="K82" s="7">
        <v>8310.23</v>
      </c>
      <c r="L82" s="8">
        <f t="shared" ref="L82:L93" si="21">F82-K82</f>
        <v>19689.77</v>
      </c>
      <c r="M82" s="2"/>
    </row>
    <row r="83" spans="1:13" ht="31.5" x14ac:dyDescent="0.25">
      <c r="A83" s="1"/>
      <c r="B83" s="4" t="s">
        <v>147</v>
      </c>
      <c r="C83" s="5" t="s">
        <v>11</v>
      </c>
      <c r="D83" s="4" t="s">
        <v>32</v>
      </c>
      <c r="E83" s="4" t="s">
        <v>31</v>
      </c>
      <c r="F83" s="6">
        <v>28000</v>
      </c>
      <c r="G83" s="6">
        <v>803.6</v>
      </c>
      <c r="H83" s="6">
        <v>0</v>
      </c>
      <c r="I83" s="7">
        <v>851.2</v>
      </c>
      <c r="J83" s="7">
        <v>13897.82</v>
      </c>
      <c r="K83" s="7">
        <v>15552.62</v>
      </c>
      <c r="L83" s="8">
        <f t="shared" si="21"/>
        <v>12447.38</v>
      </c>
      <c r="M83" s="2"/>
    </row>
    <row r="84" spans="1:13" ht="31.5" x14ac:dyDescent="0.25">
      <c r="A84" s="1"/>
      <c r="B84" s="12" t="s">
        <v>33</v>
      </c>
      <c r="C84" s="5" t="s">
        <v>14</v>
      </c>
      <c r="D84" s="12" t="s">
        <v>32</v>
      </c>
      <c r="E84" s="4" t="s">
        <v>31</v>
      </c>
      <c r="F84" s="6">
        <v>28000</v>
      </c>
      <c r="G84" s="6">
        <v>803.6</v>
      </c>
      <c r="H84" s="6">
        <v>0</v>
      </c>
      <c r="I84" s="7">
        <v>851.2</v>
      </c>
      <c r="J84" s="7">
        <v>5752.35</v>
      </c>
      <c r="K84" s="7">
        <v>7407.15</v>
      </c>
      <c r="L84" s="8">
        <f t="shared" si="21"/>
        <v>20592.849999999999</v>
      </c>
      <c r="M84" s="2"/>
    </row>
    <row r="85" spans="1:13" ht="31.5" x14ac:dyDescent="0.25">
      <c r="A85" s="1"/>
      <c r="B85" s="4" t="s">
        <v>148</v>
      </c>
      <c r="C85" s="5" t="s">
        <v>14</v>
      </c>
      <c r="D85" s="4" t="s">
        <v>32</v>
      </c>
      <c r="E85" s="4" t="s">
        <v>31</v>
      </c>
      <c r="F85" s="6">
        <v>28000</v>
      </c>
      <c r="G85" s="6">
        <v>803.6</v>
      </c>
      <c r="H85" s="6">
        <v>0</v>
      </c>
      <c r="I85" s="7">
        <v>851.2</v>
      </c>
      <c r="J85" s="7">
        <v>4705</v>
      </c>
      <c r="K85" s="7">
        <v>6359.8</v>
      </c>
      <c r="L85" s="8">
        <f t="shared" si="21"/>
        <v>21640.2</v>
      </c>
      <c r="M85" s="2"/>
    </row>
    <row r="86" spans="1:13" ht="31.5" x14ac:dyDescent="0.25">
      <c r="A86" s="1"/>
      <c r="B86" s="4" t="s">
        <v>149</v>
      </c>
      <c r="C86" s="5" t="s">
        <v>14</v>
      </c>
      <c r="D86" s="4" t="s">
        <v>32</v>
      </c>
      <c r="E86" s="4" t="s">
        <v>31</v>
      </c>
      <c r="F86" s="6">
        <v>28000</v>
      </c>
      <c r="G86" s="6">
        <v>803.6</v>
      </c>
      <c r="H86" s="6">
        <v>0</v>
      </c>
      <c r="I86" s="7">
        <v>851.2</v>
      </c>
      <c r="J86" s="7">
        <v>1104</v>
      </c>
      <c r="K86" s="7">
        <v>2758.8</v>
      </c>
      <c r="L86" s="8">
        <f t="shared" si="21"/>
        <v>25241.200000000001</v>
      </c>
      <c r="M86" s="2"/>
    </row>
    <row r="87" spans="1:13" ht="31.5" x14ac:dyDescent="0.25">
      <c r="A87" s="1"/>
      <c r="B87" s="4" t="s">
        <v>150</v>
      </c>
      <c r="C87" s="5" t="s">
        <v>11</v>
      </c>
      <c r="D87" s="4" t="s">
        <v>166</v>
      </c>
      <c r="E87" s="4" t="s">
        <v>18</v>
      </c>
      <c r="F87" s="6">
        <v>45000</v>
      </c>
      <c r="G87" s="6">
        <v>1291.5</v>
      </c>
      <c r="H87" s="6">
        <v>1148.33</v>
      </c>
      <c r="I87" s="7">
        <v>1368</v>
      </c>
      <c r="J87" s="7">
        <v>525</v>
      </c>
      <c r="K87" s="7">
        <v>4332.83</v>
      </c>
      <c r="L87" s="8">
        <f t="shared" si="21"/>
        <v>40667.17</v>
      </c>
      <c r="M87" s="2"/>
    </row>
    <row r="88" spans="1:13" ht="31.5" x14ac:dyDescent="0.25">
      <c r="A88" s="1"/>
      <c r="B88" s="4" t="s">
        <v>151</v>
      </c>
      <c r="C88" s="5" t="s">
        <v>11</v>
      </c>
      <c r="D88" s="4" t="s">
        <v>34</v>
      </c>
      <c r="E88" s="4" t="s">
        <v>31</v>
      </c>
      <c r="F88" s="6">
        <v>33000</v>
      </c>
      <c r="G88" s="6">
        <v>947.1</v>
      </c>
      <c r="H88" s="6">
        <v>0</v>
      </c>
      <c r="I88" s="7">
        <v>1003.2</v>
      </c>
      <c r="J88" s="7">
        <v>1965</v>
      </c>
      <c r="K88" s="7">
        <v>3915.3</v>
      </c>
      <c r="L88" s="8">
        <f t="shared" si="21"/>
        <v>29084.7</v>
      </c>
      <c r="M88" s="2"/>
    </row>
    <row r="89" spans="1:13" ht="31.5" x14ac:dyDescent="0.25">
      <c r="A89" s="1"/>
      <c r="B89" s="4" t="s">
        <v>152</v>
      </c>
      <c r="C89" s="5" t="s">
        <v>11</v>
      </c>
      <c r="D89" s="4" t="s">
        <v>35</v>
      </c>
      <c r="E89" s="4" t="s">
        <v>31</v>
      </c>
      <c r="F89" s="6">
        <v>33000</v>
      </c>
      <c r="G89" s="6">
        <v>947.1</v>
      </c>
      <c r="H89" s="6">
        <v>0</v>
      </c>
      <c r="I89" s="7">
        <v>1003.2</v>
      </c>
      <c r="J89" s="7">
        <v>14083.97</v>
      </c>
      <c r="K89" s="7">
        <v>16034.27</v>
      </c>
      <c r="L89" s="8">
        <f t="shared" si="21"/>
        <v>16965.73</v>
      </c>
      <c r="M89" s="2"/>
    </row>
    <row r="90" spans="1:13" ht="24.75" customHeight="1" x14ac:dyDescent="0.25">
      <c r="A90" s="1"/>
      <c r="B90" s="4" t="s">
        <v>36</v>
      </c>
      <c r="C90" s="5" t="s">
        <v>14</v>
      </c>
      <c r="D90" s="4" t="s">
        <v>37</v>
      </c>
      <c r="E90" s="4" t="s">
        <v>17</v>
      </c>
      <c r="F90" s="6">
        <v>45000</v>
      </c>
      <c r="G90" s="6">
        <v>1291.5</v>
      </c>
      <c r="H90" s="6">
        <v>1148.33</v>
      </c>
      <c r="I90" s="7">
        <v>1368</v>
      </c>
      <c r="J90" s="7">
        <v>325</v>
      </c>
      <c r="K90" s="7">
        <v>4132.83</v>
      </c>
      <c r="L90" s="8">
        <f t="shared" si="21"/>
        <v>40867.17</v>
      </c>
      <c r="M90" s="2"/>
    </row>
    <row r="91" spans="1:13" ht="31.5" x14ac:dyDescent="0.25">
      <c r="A91" s="1"/>
      <c r="B91" s="4" t="s">
        <v>153</v>
      </c>
      <c r="C91" s="5" t="s">
        <v>11</v>
      </c>
      <c r="D91" s="4" t="s">
        <v>243</v>
      </c>
      <c r="E91" s="4" t="s">
        <v>17</v>
      </c>
      <c r="F91" s="6">
        <v>45000</v>
      </c>
      <c r="G91" s="6">
        <v>1291.5</v>
      </c>
      <c r="H91" s="6">
        <v>860.36</v>
      </c>
      <c r="I91" s="7">
        <v>1368</v>
      </c>
      <c r="J91" s="7">
        <v>4040.78</v>
      </c>
      <c r="K91" s="7">
        <v>7764.64</v>
      </c>
      <c r="L91" s="8">
        <f t="shared" si="21"/>
        <v>37235.360000000001</v>
      </c>
      <c r="M91" s="2"/>
    </row>
    <row r="92" spans="1:13" ht="31.5" x14ac:dyDescent="0.25">
      <c r="A92" s="1"/>
      <c r="B92" s="4" t="s">
        <v>154</v>
      </c>
      <c r="C92" s="5" t="s">
        <v>11</v>
      </c>
      <c r="D92" s="4" t="s">
        <v>166</v>
      </c>
      <c r="E92" s="4" t="s">
        <v>31</v>
      </c>
      <c r="F92" s="6">
        <v>45000</v>
      </c>
      <c r="G92" s="6">
        <v>1291.5</v>
      </c>
      <c r="H92" s="6">
        <v>572.39</v>
      </c>
      <c r="I92" s="7">
        <v>1368</v>
      </c>
      <c r="J92" s="7">
        <v>14562.34</v>
      </c>
      <c r="K92" s="7">
        <v>17794.23</v>
      </c>
      <c r="L92" s="8">
        <f t="shared" si="21"/>
        <v>27205.77</v>
      </c>
      <c r="M92" s="2"/>
    </row>
    <row r="93" spans="1:13" ht="31.5" x14ac:dyDescent="0.25">
      <c r="A93" s="1"/>
      <c r="B93" s="4" t="s">
        <v>155</v>
      </c>
      <c r="C93" s="5" t="s">
        <v>11</v>
      </c>
      <c r="D93" s="4" t="s">
        <v>167</v>
      </c>
      <c r="E93" s="4" t="s">
        <v>31</v>
      </c>
      <c r="F93" s="6">
        <v>28000</v>
      </c>
      <c r="G93" s="6">
        <v>803.6</v>
      </c>
      <c r="H93" s="6">
        <v>0</v>
      </c>
      <c r="I93" s="7">
        <v>851.2</v>
      </c>
      <c r="J93" s="7">
        <v>8510.82</v>
      </c>
      <c r="K93" s="7">
        <v>10165.620000000001</v>
      </c>
      <c r="L93" s="8">
        <f t="shared" si="21"/>
        <v>17834.379999999997</v>
      </c>
      <c r="M93" s="2"/>
    </row>
    <row r="94" spans="1:13" ht="31.5" x14ac:dyDescent="0.25">
      <c r="A94" s="1"/>
      <c r="B94" s="12" t="s">
        <v>156</v>
      </c>
      <c r="C94" s="5" t="s">
        <v>11</v>
      </c>
      <c r="D94" s="12" t="s">
        <v>39</v>
      </c>
      <c r="E94" s="4" t="s">
        <v>31</v>
      </c>
      <c r="F94" s="6">
        <v>33000</v>
      </c>
      <c r="G94" s="6">
        <v>947.1</v>
      </c>
      <c r="H94" s="6">
        <v>0</v>
      </c>
      <c r="I94" s="7">
        <v>1003.2</v>
      </c>
      <c r="J94" s="7">
        <v>4755.78</v>
      </c>
      <c r="K94" s="7">
        <v>6706.08</v>
      </c>
      <c r="L94" s="8">
        <f>F94-K94</f>
        <v>26293.919999999998</v>
      </c>
      <c r="M94" s="2"/>
    </row>
    <row r="95" spans="1:13" ht="31.5" x14ac:dyDescent="0.25">
      <c r="A95" s="1"/>
      <c r="B95" s="12" t="s">
        <v>157</v>
      </c>
      <c r="C95" s="5" t="s">
        <v>11</v>
      </c>
      <c r="D95" s="12" t="s">
        <v>39</v>
      </c>
      <c r="E95" s="4" t="s">
        <v>31</v>
      </c>
      <c r="F95" s="6">
        <v>30000</v>
      </c>
      <c r="G95" s="6">
        <v>861</v>
      </c>
      <c r="H95" s="6">
        <v>0</v>
      </c>
      <c r="I95" s="7">
        <v>912</v>
      </c>
      <c r="J95" s="7">
        <v>4786.43</v>
      </c>
      <c r="K95" s="7">
        <v>6559.43</v>
      </c>
      <c r="L95" s="8">
        <f>F95-K95</f>
        <v>23440.57</v>
      </c>
      <c r="M95" s="2"/>
    </row>
    <row r="96" spans="1:13" ht="31.5" x14ac:dyDescent="0.25">
      <c r="A96" s="1"/>
      <c r="B96" s="12" t="s">
        <v>158</v>
      </c>
      <c r="C96" s="5" t="s">
        <v>11</v>
      </c>
      <c r="D96" s="64" t="s">
        <v>168</v>
      </c>
      <c r="E96" s="4" t="s">
        <v>31</v>
      </c>
      <c r="F96" s="6">
        <v>33000</v>
      </c>
      <c r="G96" s="6">
        <v>947.1</v>
      </c>
      <c r="H96" s="6">
        <v>0</v>
      </c>
      <c r="I96" s="7">
        <v>1003.2</v>
      </c>
      <c r="J96" s="7">
        <v>7998.36</v>
      </c>
      <c r="K96" s="7">
        <v>9948.66</v>
      </c>
      <c r="L96" s="8">
        <f t="shared" si="20"/>
        <v>23051.34</v>
      </c>
      <c r="M96" s="2"/>
    </row>
    <row r="97" spans="1:13" ht="31.5" x14ac:dyDescent="0.25">
      <c r="A97" s="1"/>
      <c r="B97" s="12" t="s">
        <v>159</v>
      </c>
      <c r="C97" s="5" t="s">
        <v>11</v>
      </c>
      <c r="D97" s="12" t="s">
        <v>72</v>
      </c>
      <c r="E97" s="4" t="s">
        <v>31</v>
      </c>
      <c r="F97" s="6">
        <v>28000</v>
      </c>
      <c r="G97" s="6">
        <v>803.6</v>
      </c>
      <c r="H97" s="6">
        <v>0</v>
      </c>
      <c r="I97" s="7">
        <v>851.2</v>
      </c>
      <c r="J97" s="7">
        <v>5325</v>
      </c>
      <c r="K97" s="7">
        <v>6979.8</v>
      </c>
      <c r="L97" s="8">
        <f t="shared" si="20"/>
        <v>21020.2</v>
      </c>
      <c r="M97" s="2"/>
    </row>
    <row r="98" spans="1:13" ht="31.5" x14ac:dyDescent="0.25">
      <c r="A98" s="1"/>
      <c r="B98" s="12" t="s">
        <v>160</v>
      </c>
      <c r="C98" s="5" t="s">
        <v>11</v>
      </c>
      <c r="D98" s="12" t="s">
        <v>167</v>
      </c>
      <c r="E98" s="4" t="s">
        <v>31</v>
      </c>
      <c r="F98" s="6">
        <v>28000</v>
      </c>
      <c r="G98" s="6">
        <v>803.6</v>
      </c>
      <c r="H98" s="6">
        <v>0</v>
      </c>
      <c r="I98" s="7">
        <v>851.2</v>
      </c>
      <c r="J98" s="7">
        <v>9208.2199999999993</v>
      </c>
      <c r="K98" s="7">
        <v>10863.02</v>
      </c>
      <c r="L98" s="8">
        <f t="shared" si="20"/>
        <v>17136.98</v>
      </c>
      <c r="M98" s="2"/>
    </row>
    <row r="99" spans="1:13" ht="31.5" x14ac:dyDescent="0.25">
      <c r="A99" s="1"/>
      <c r="B99" s="12" t="s">
        <v>161</v>
      </c>
      <c r="C99" s="5" t="s">
        <v>11</v>
      </c>
      <c r="D99" s="12" t="s">
        <v>169</v>
      </c>
      <c r="E99" s="4" t="s">
        <v>31</v>
      </c>
      <c r="F99" s="6">
        <v>28000</v>
      </c>
      <c r="G99" s="6">
        <v>803.6</v>
      </c>
      <c r="H99" s="6">
        <v>0</v>
      </c>
      <c r="I99" s="7">
        <v>851.2</v>
      </c>
      <c r="J99" s="7">
        <v>2862.07</v>
      </c>
      <c r="K99" s="7">
        <v>4516.87</v>
      </c>
      <c r="L99" s="8">
        <f t="shared" ref="L99:L100" si="22">F99-K99</f>
        <v>23483.13</v>
      </c>
      <c r="M99" s="2"/>
    </row>
    <row r="100" spans="1:13" ht="31.5" x14ac:dyDescent="0.25">
      <c r="A100" s="1"/>
      <c r="B100" s="12" t="s">
        <v>162</v>
      </c>
      <c r="C100" s="5" t="s">
        <v>14</v>
      </c>
      <c r="D100" s="12" t="s">
        <v>244</v>
      </c>
      <c r="E100" s="4" t="s">
        <v>31</v>
      </c>
      <c r="F100" s="6">
        <v>26000</v>
      </c>
      <c r="G100" s="6">
        <v>746.2</v>
      </c>
      <c r="H100" s="6">
        <v>0</v>
      </c>
      <c r="I100" s="7">
        <v>790.4</v>
      </c>
      <c r="J100" s="7">
        <v>3207.94</v>
      </c>
      <c r="K100" s="7">
        <v>4744.54</v>
      </c>
      <c r="L100" s="8">
        <f t="shared" si="22"/>
        <v>21255.46</v>
      </c>
      <c r="M100" s="2"/>
    </row>
    <row r="101" spans="1:13" ht="31.5" x14ac:dyDescent="0.25">
      <c r="A101" s="1"/>
      <c r="B101" s="12" t="s">
        <v>163</v>
      </c>
      <c r="C101" s="5" t="s">
        <v>14</v>
      </c>
      <c r="D101" s="12" t="s">
        <v>32</v>
      </c>
      <c r="E101" s="4" t="s">
        <v>31</v>
      </c>
      <c r="F101" s="6">
        <v>26000</v>
      </c>
      <c r="G101" s="6">
        <v>746.2</v>
      </c>
      <c r="H101" s="6">
        <v>0</v>
      </c>
      <c r="I101" s="7">
        <v>790.4</v>
      </c>
      <c r="J101" s="7">
        <v>3405.72</v>
      </c>
      <c r="K101" s="7">
        <v>4942.32</v>
      </c>
      <c r="L101" s="8">
        <f t="shared" ref="L101" si="23">F101-K101</f>
        <v>21057.68</v>
      </c>
      <c r="M101" s="2"/>
    </row>
    <row r="102" spans="1:13" ht="31.5" x14ac:dyDescent="0.25">
      <c r="A102" s="1"/>
      <c r="B102" s="12" t="s">
        <v>164</v>
      </c>
      <c r="C102" s="5" t="s">
        <v>11</v>
      </c>
      <c r="D102" s="12" t="s">
        <v>70</v>
      </c>
      <c r="E102" s="4" t="s">
        <v>31</v>
      </c>
      <c r="F102" s="6">
        <v>30000</v>
      </c>
      <c r="G102" s="6">
        <v>861</v>
      </c>
      <c r="H102" s="6">
        <v>0</v>
      </c>
      <c r="I102" s="7">
        <v>912</v>
      </c>
      <c r="J102" s="7">
        <v>3095.62</v>
      </c>
      <c r="K102" s="7">
        <v>4868.62</v>
      </c>
      <c r="L102" s="8">
        <f t="shared" ref="L102:L103" si="24">F102-K102</f>
        <v>25131.38</v>
      </c>
      <c r="M102" s="2"/>
    </row>
    <row r="103" spans="1:13" ht="31.5" x14ac:dyDescent="0.25">
      <c r="A103" s="1"/>
      <c r="B103" s="12" t="s">
        <v>165</v>
      </c>
      <c r="C103" s="5" t="s">
        <v>14</v>
      </c>
      <c r="D103" s="12" t="s">
        <v>37</v>
      </c>
      <c r="E103" s="4" t="s">
        <v>31</v>
      </c>
      <c r="F103" s="6">
        <v>30000</v>
      </c>
      <c r="G103" s="6">
        <v>861</v>
      </c>
      <c r="H103" s="6">
        <v>0</v>
      </c>
      <c r="I103" s="7">
        <v>912</v>
      </c>
      <c r="J103" s="7">
        <v>25</v>
      </c>
      <c r="K103" s="7">
        <v>1798</v>
      </c>
      <c r="L103" s="8">
        <f t="shared" si="24"/>
        <v>28202</v>
      </c>
      <c r="M103" s="2"/>
    </row>
    <row r="104" spans="1:13" ht="16.5" thickBot="1" x14ac:dyDescent="0.3">
      <c r="A104" s="1"/>
      <c r="B104" s="96"/>
      <c r="C104" s="97"/>
      <c r="D104" s="97"/>
      <c r="E104" s="97"/>
      <c r="F104" s="36">
        <f>SUM(F79:F103)</f>
        <v>806000</v>
      </c>
      <c r="G104" s="26">
        <f>SUM(G79:G103)</f>
        <v>23132.199999999997</v>
      </c>
      <c r="H104" s="26">
        <f>SUM(H79:H102)</f>
        <v>3889.79</v>
      </c>
      <c r="I104" s="27">
        <f>SUM(I79:I103)</f>
        <v>24502.400000000009</v>
      </c>
      <c r="J104" s="27">
        <f>SUM(J79:J103)</f>
        <v>151134.40999999997</v>
      </c>
      <c r="K104" s="28">
        <f>SUM(K79:K103)</f>
        <v>202862.8</v>
      </c>
      <c r="L104" s="29">
        <f>SUM(L79:L103)</f>
        <v>603137.20000000019</v>
      </c>
      <c r="M104" s="2"/>
    </row>
    <row r="105" spans="1:13" ht="15.75" x14ac:dyDescent="0.25">
      <c r="A105" s="1"/>
      <c r="B105" s="79" t="s">
        <v>176</v>
      </c>
      <c r="C105" s="80"/>
      <c r="D105" s="80"/>
      <c r="E105" s="80"/>
      <c r="F105" s="94"/>
      <c r="G105" s="94"/>
      <c r="H105" s="94"/>
      <c r="I105" s="94"/>
      <c r="J105" s="94"/>
      <c r="K105" s="94"/>
      <c r="L105" s="95"/>
      <c r="M105" s="2"/>
    </row>
    <row r="106" spans="1:13" ht="63" x14ac:dyDescent="0.25">
      <c r="A106" s="1"/>
      <c r="B106" s="4" t="s">
        <v>120</v>
      </c>
      <c r="C106" s="5" t="s">
        <v>14</v>
      </c>
      <c r="D106" s="71" t="s">
        <v>233</v>
      </c>
      <c r="E106" s="4" t="s">
        <v>17</v>
      </c>
      <c r="F106" s="6">
        <v>130000</v>
      </c>
      <c r="G106" s="6">
        <f>+F106*0.0287</f>
        <v>3731</v>
      </c>
      <c r="H106" s="6">
        <v>18682.169999999998</v>
      </c>
      <c r="I106" s="7">
        <v>3952</v>
      </c>
      <c r="J106" s="7">
        <v>38462.699999999997</v>
      </c>
      <c r="K106" s="7">
        <v>64827.87</v>
      </c>
      <c r="L106" s="8">
        <f>F106-K106</f>
        <v>65172.13</v>
      </c>
      <c r="M106" s="2"/>
    </row>
    <row r="107" spans="1:13" ht="15.75" x14ac:dyDescent="0.25">
      <c r="A107" s="1"/>
      <c r="B107" s="60"/>
      <c r="C107" s="59"/>
      <c r="D107" s="61"/>
      <c r="E107" s="61"/>
      <c r="F107" s="22">
        <f t="shared" ref="F107:L107" si="25">F106</f>
        <v>130000</v>
      </c>
      <c r="G107" s="22">
        <f t="shared" si="25"/>
        <v>3731</v>
      </c>
      <c r="H107" s="22">
        <f t="shared" si="25"/>
        <v>18682.169999999998</v>
      </c>
      <c r="I107" s="62">
        <f t="shared" si="25"/>
        <v>3952</v>
      </c>
      <c r="J107" s="62">
        <f t="shared" si="25"/>
        <v>38462.699999999997</v>
      </c>
      <c r="K107" s="62">
        <f t="shared" si="25"/>
        <v>64827.87</v>
      </c>
      <c r="L107" s="23">
        <f t="shared" si="25"/>
        <v>65172.13</v>
      </c>
      <c r="M107" s="2"/>
    </row>
    <row r="108" spans="1:13" ht="15.75" x14ac:dyDescent="0.25">
      <c r="A108" s="1"/>
      <c r="B108" s="79" t="s">
        <v>90</v>
      </c>
      <c r="C108" s="80"/>
      <c r="D108" s="80"/>
      <c r="E108" s="80"/>
      <c r="F108" s="94"/>
      <c r="G108" s="94"/>
      <c r="H108" s="94"/>
      <c r="I108" s="94"/>
      <c r="J108" s="94"/>
      <c r="K108" s="94"/>
      <c r="L108" s="95"/>
      <c r="M108" s="2"/>
    </row>
    <row r="109" spans="1:13" ht="31.5" x14ac:dyDescent="0.25">
      <c r="A109" s="1"/>
      <c r="B109" s="4" t="s">
        <v>138</v>
      </c>
      <c r="C109" s="5" t="s">
        <v>11</v>
      </c>
      <c r="D109" s="4" t="s">
        <v>234</v>
      </c>
      <c r="E109" s="4" t="s">
        <v>17</v>
      </c>
      <c r="F109" s="6">
        <v>42000</v>
      </c>
      <c r="G109" s="6">
        <v>1205.4000000000001</v>
      </c>
      <c r="H109" s="6">
        <v>724.92</v>
      </c>
      <c r="I109" s="7">
        <v>1276.8</v>
      </c>
      <c r="J109" s="7">
        <v>12795.2</v>
      </c>
      <c r="K109" s="7">
        <v>16002.32</v>
      </c>
      <c r="L109" s="8">
        <f>F109-K109</f>
        <v>25997.68</v>
      </c>
      <c r="M109" s="2"/>
    </row>
    <row r="110" spans="1:13" ht="47.25" x14ac:dyDescent="0.25">
      <c r="A110" s="1"/>
      <c r="B110" s="4" t="s">
        <v>139</v>
      </c>
      <c r="C110" s="5" t="s">
        <v>11</v>
      </c>
      <c r="D110" s="71" t="s">
        <v>235</v>
      </c>
      <c r="E110" s="4" t="s">
        <v>17</v>
      </c>
      <c r="F110" s="6">
        <v>53000</v>
      </c>
      <c r="G110" s="6">
        <v>1521.1</v>
      </c>
      <c r="H110" s="6">
        <v>2277.41</v>
      </c>
      <c r="I110" s="7">
        <v>1611.2</v>
      </c>
      <c r="J110" s="7">
        <v>19532.16</v>
      </c>
      <c r="K110" s="7">
        <v>24941.87</v>
      </c>
      <c r="L110" s="8">
        <f>F110-K110</f>
        <v>28058.13</v>
      </c>
      <c r="M110" s="2"/>
    </row>
    <row r="111" spans="1:13" ht="15.75" x14ac:dyDescent="0.25">
      <c r="A111" s="1"/>
      <c r="B111" s="4" t="s">
        <v>140</v>
      </c>
      <c r="C111" s="5" t="s">
        <v>14</v>
      </c>
      <c r="D111" s="4" t="s">
        <v>245</v>
      </c>
      <c r="E111" s="4" t="s">
        <v>17</v>
      </c>
      <c r="F111" s="6">
        <v>48000</v>
      </c>
      <c r="G111" s="6">
        <v>1377.6</v>
      </c>
      <c r="H111" s="6">
        <v>1571.73</v>
      </c>
      <c r="I111" s="7">
        <v>1459.2</v>
      </c>
      <c r="J111" s="7">
        <v>7721.17</v>
      </c>
      <c r="K111" s="7">
        <v>12129.7</v>
      </c>
      <c r="L111" s="8">
        <f>F111-K111</f>
        <v>35870.300000000003</v>
      </c>
      <c r="M111" s="2"/>
    </row>
    <row r="112" spans="1:13" ht="31.5" x14ac:dyDescent="0.25">
      <c r="A112" s="1"/>
      <c r="B112" s="4" t="s">
        <v>141</v>
      </c>
      <c r="C112" s="5" t="s">
        <v>11</v>
      </c>
      <c r="D112" s="4" t="s">
        <v>143</v>
      </c>
      <c r="E112" s="4" t="s">
        <v>17</v>
      </c>
      <c r="F112" s="6">
        <v>38000</v>
      </c>
      <c r="G112" s="6">
        <v>1090.5999999999999</v>
      </c>
      <c r="H112" s="6">
        <v>160.38</v>
      </c>
      <c r="I112" s="7">
        <v>1155.2</v>
      </c>
      <c r="J112" s="7">
        <v>1325</v>
      </c>
      <c r="K112" s="7">
        <v>3731.18</v>
      </c>
      <c r="L112" s="8">
        <f>F112-K112</f>
        <v>34268.82</v>
      </c>
      <c r="M112" s="2"/>
    </row>
    <row r="113" spans="1:14" ht="32.25" thickBot="1" x14ac:dyDescent="0.3">
      <c r="A113" s="1"/>
      <c r="B113" s="4" t="s">
        <v>142</v>
      </c>
      <c r="C113" s="5" t="s">
        <v>11</v>
      </c>
      <c r="D113" s="4" t="s">
        <v>143</v>
      </c>
      <c r="E113" s="4" t="s">
        <v>17</v>
      </c>
      <c r="F113" s="9">
        <v>38000</v>
      </c>
      <c r="G113" s="9">
        <v>1090.5999999999999</v>
      </c>
      <c r="H113" s="9">
        <v>160.38</v>
      </c>
      <c r="I113" s="10">
        <v>1155.2</v>
      </c>
      <c r="J113" s="10">
        <v>8025</v>
      </c>
      <c r="K113" s="10">
        <v>10431.18</v>
      </c>
      <c r="L113" s="11">
        <f>F113-K113</f>
        <v>27568.82</v>
      </c>
      <c r="M113" s="2"/>
    </row>
    <row r="114" spans="1:14" ht="16.5" thickBot="1" x14ac:dyDescent="0.3">
      <c r="A114" s="1"/>
      <c r="B114" s="96"/>
      <c r="C114" s="97"/>
      <c r="D114" s="97"/>
      <c r="E114" s="97"/>
      <c r="F114" s="16">
        <f t="shared" ref="F114:L114" si="26">SUM(F109:F113)</f>
        <v>219000</v>
      </c>
      <c r="G114" s="17">
        <f t="shared" si="26"/>
        <v>6285.3000000000011</v>
      </c>
      <c r="H114" s="17">
        <f t="shared" si="26"/>
        <v>4894.82</v>
      </c>
      <c r="I114" s="18">
        <f t="shared" si="26"/>
        <v>6657.5999999999995</v>
      </c>
      <c r="J114" s="18">
        <f t="shared" si="26"/>
        <v>49398.53</v>
      </c>
      <c r="K114" s="19">
        <f t="shared" si="26"/>
        <v>67236.25</v>
      </c>
      <c r="L114" s="20">
        <f t="shared" si="26"/>
        <v>151763.75</v>
      </c>
      <c r="M114" s="2"/>
    </row>
    <row r="115" spans="1:14" ht="15.75" x14ac:dyDescent="0.25">
      <c r="A115" s="1"/>
      <c r="B115" s="79" t="s">
        <v>91</v>
      </c>
      <c r="C115" s="80"/>
      <c r="D115" s="80"/>
      <c r="E115" s="80"/>
      <c r="F115" s="94"/>
      <c r="G115" s="94"/>
      <c r="H115" s="94"/>
      <c r="I115" s="94"/>
      <c r="J115" s="94"/>
      <c r="K115" s="94"/>
      <c r="L115" s="95"/>
      <c r="M115" s="2"/>
    </row>
    <row r="116" spans="1:14" ht="31.5" x14ac:dyDescent="0.25">
      <c r="A116" s="1"/>
      <c r="B116" s="4" t="s">
        <v>40</v>
      </c>
      <c r="C116" s="5" t="s">
        <v>14</v>
      </c>
      <c r="D116" s="12" t="s">
        <v>246</v>
      </c>
      <c r="E116" s="4" t="s">
        <v>18</v>
      </c>
      <c r="F116" s="6">
        <v>43000</v>
      </c>
      <c r="G116" s="6">
        <f>+F116*0.0287</f>
        <v>1234.0999999999999</v>
      </c>
      <c r="H116" s="6">
        <v>578.09</v>
      </c>
      <c r="I116" s="7">
        <f>+F116*0.0304</f>
        <v>1307.2</v>
      </c>
      <c r="J116" s="7">
        <v>20453.66</v>
      </c>
      <c r="K116" s="7">
        <v>23573.05</v>
      </c>
      <c r="L116" s="8">
        <f>F116-K116</f>
        <v>19426.95</v>
      </c>
      <c r="M116" s="2"/>
    </row>
    <row r="117" spans="1:14" ht="32.25" thickBot="1" x14ac:dyDescent="0.3">
      <c r="A117" s="1"/>
      <c r="B117" s="12" t="s">
        <v>41</v>
      </c>
      <c r="C117" s="5" t="s">
        <v>11</v>
      </c>
      <c r="D117" s="12" t="s">
        <v>246</v>
      </c>
      <c r="E117" s="12" t="s">
        <v>17</v>
      </c>
      <c r="F117" s="9">
        <v>46000</v>
      </c>
      <c r="G117" s="6">
        <f>+F117*0.0287</f>
        <v>1320.2</v>
      </c>
      <c r="H117" s="9">
        <v>1001.49</v>
      </c>
      <c r="I117" s="10">
        <f>+F117*0.0304</f>
        <v>1398.4</v>
      </c>
      <c r="J117" s="10">
        <v>7698.94</v>
      </c>
      <c r="K117" s="7">
        <v>11419.03</v>
      </c>
      <c r="L117" s="11">
        <f>F117-K117</f>
        <v>34580.97</v>
      </c>
      <c r="M117" s="2"/>
    </row>
    <row r="118" spans="1:14" ht="16.5" thickBot="1" x14ac:dyDescent="0.3">
      <c r="A118" s="1"/>
      <c r="B118" s="96"/>
      <c r="C118" s="97"/>
      <c r="D118" s="97"/>
      <c r="E118" s="97"/>
      <c r="F118" s="16">
        <f>SUM(F116:F117)</f>
        <v>89000</v>
      </c>
      <c r="G118" s="17">
        <f t="shared" ref="G118:K118" si="27">SUM(G116:G117)</f>
        <v>2554.3000000000002</v>
      </c>
      <c r="H118" s="17">
        <f t="shared" si="27"/>
        <v>1579.58</v>
      </c>
      <c r="I118" s="18">
        <f t="shared" si="27"/>
        <v>2705.6000000000004</v>
      </c>
      <c r="J118" s="18">
        <f t="shared" si="27"/>
        <v>28152.6</v>
      </c>
      <c r="K118" s="19">
        <f t="shared" si="27"/>
        <v>34992.080000000002</v>
      </c>
      <c r="L118" s="20">
        <f>SUM(L116:L117)</f>
        <v>54007.92</v>
      </c>
      <c r="M118" s="2"/>
      <c r="N118" s="34"/>
    </row>
    <row r="119" spans="1:14" ht="15.75" x14ac:dyDescent="0.25">
      <c r="A119" s="1"/>
      <c r="B119" s="79" t="s">
        <v>42</v>
      </c>
      <c r="C119" s="80"/>
      <c r="D119" s="80"/>
      <c r="E119" s="80"/>
      <c r="F119" s="94"/>
      <c r="G119" s="94"/>
      <c r="H119" s="94"/>
      <c r="I119" s="94"/>
      <c r="J119" s="94"/>
      <c r="K119" s="94"/>
      <c r="L119" s="95"/>
      <c r="M119" s="2"/>
    </row>
    <row r="120" spans="1:14" ht="48" thickBot="1" x14ac:dyDescent="0.3">
      <c r="A120" s="1"/>
      <c r="B120" s="4" t="s">
        <v>92</v>
      </c>
      <c r="C120" s="5" t="s">
        <v>11</v>
      </c>
      <c r="D120" s="4" t="s">
        <v>43</v>
      </c>
      <c r="E120" s="4" t="s">
        <v>18</v>
      </c>
      <c r="F120" s="6">
        <v>170000</v>
      </c>
      <c r="G120" s="6">
        <f>F120*0.0287</f>
        <v>4879</v>
      </c>
      <c r="H120" s="6">
        <v>27611.23</v>
      </c>
      <c r="I120" s="7">
        <f>F120*0.0304</f>
        <v>5168</v>
      </c>
      <c r="J120" s="7">
        <v>42693.96</v>
      </c>
      <c r="K120" s="7">
        <v>80352.19</v>
      </c>
      <c r="L120" s="8">
        <f t="shared" ref="L120" si="28">F120-K120</f>
        <v>89647.81</v>
      </c>
      <c r="M120" s="2"/>
    </row>
    <row r="121" spans="1:14" ht="16.5" thickBot="1" x14ac:dyDescent="0.3">
      <c r="A121" s="1"/>
      <c r="B121" s="96"/>
      <c r="C121" s="97"/>
      <c r="D121" s="97"/>
      <c r="E121" s="97"/>
      <c r="F121" s="16">
        <f t="shared" ref="F121:L121" si="29">SUM(F120:F120)</f>
        <v>170000</v>
      </c>
      <c r="G121" s="17">
        <f t="shared" si="29"/>
        <v>4879</v>
      </c>
      <c r="H121" s="17">
        <f t="shared" si="29"/>
        <v>27611.23</v>
      </c>
      <c r="I121" s="18">
        <f t="shared" si="29"/>
        <v>5168</v>
      </c>
      <c r="J121" s="18">
        <f t="shared" si="29"/>
        <v>42693.96</v>
      </c>
      <c r="K121" s="19">
        <f t="shared" si="29"/>
        <v>80352.19</v>
      </c>
      <c r="L121" s="20">
        <f t="shared" si="29"/>
        <v>89647.81</v>
      </c>
      <c r="M121" s="2"/>
      <c r="N121" s="34"/>
    </row>
    <row r="122" spans="1:14" ht="15.75" x14ac:dyDescent="0.25">
      <c r="A122" s="1"/>
      <c r="B122" s="93" t="s">
        <v>75</v>
      </c>
      <c r="C122" s="94"/>
      <c r="D122" s="94"/>
      <c r="E122" s="94"/>
      <c r="F122" s="94"/>
      <c r="G122" s="94"/>
      <c r="H122" s="94"/>
      <c r="I122" s="94"/>
      <c r="J122" s="94"/>
      <c r="K122" s="94"/>
      <c r="L122" s="95"/>
      <c r="M122" s="2"/>
    </row>
    <row r="123" spans="1:14" ht="63" x14ac:dyDescent="0.25">
      <c r="A123" s="1"/>
      <c r="B123" s="4" t="s">
        <v>111</v>
      </c>
      <c r="C123" s="5" t="s">
        <v>11</v>
      </c>
      <c r="D123" s="4" t="s">
        <v>105</v>
      </c>
      <c r="E123" s="4" t="s">
        <v>18</v>
      </c>
      <c r="F123" s="6">
        <v>110000</v>
      </c>
      <c r="G123" s="6">
        <f>F123*0.0287</f>
        <v>3157</v>
      </c>
      <c r="H123" s="6">
        <v>14457.62</v>
      </c>
      <c r="I123" s="7">
        <f>F123*0.0304</f>
        <v>3344</v>
      </c>
      <c r="J123" s="7">
        <v>3481.36</v>
      </c>
      <c r="K123" s="7">
        <v>24439.98</v>
      </c>
      <c r="L123" s="8">
        <f>F123-K123</f>
        <v>85560.02</v>
      </c>
      <c r="M123" s="2"/>
    </row>
    <row r="124" spans="1:14" ht="48" thickBot="1" x14ac:dyDescent="0.3">
      <c r="A124" s="1"/>
      <c r="B124" s="4" t="s">
        <v>46</v>
      </c>
      <c r="C124" s="5" t="s">
        <v>14</v>
      </c>
      <c r="D124" s="4" t="s">
        <v>71</v>
      </c>
      <c r="E124" s="4" t="s">
        <v>18</v>
      </c>
      <c r="F124" s="6">
        <v>60000</v>
      </c>
      <c r="G124" s="6">
        <f>F124*0.0287</f>
        <v>1722</v>
      </c>
      <c r="H124" s="6">
        <v>3486.68</v>
      </c>
      <c r="I124" s="7">
        <f>F124*0.0304</f>
        <v>1824</v>
      </c>
      <c r="J124" s="7">
        <v>14300.01</v>
      </c>
      <c r="K124" s="7">
        <v>21332.69</v>
      </c>
      <c r="L124" s="8">
        <f>F124-K124</f>
        <v>38667.31</v>
      </c>
      <c r="M124" s="2"/>
    </row>
    <row r="125" spans="1:14" ht="16.5" thickBot="1" x14ac:dyDescent="0.3">
      <c r="A125" s="1"/>
      <c r="B125" s="96"/>
      <c r="C125" s="97"/>
      <c r="D125" s="97"/>
      <c r="E125" s="97"/>
      <c r="F125" s="43">
        <f t="shared" ref="F125:L125" si="30">SUM(F123:F124)</f>
        <v>170000</v>
      </c>
      <c r="G125" s="19">
        <f t="shared" si="30"/>
        <v>4879</v>
      </c>
      <c r="H125" s="19">
        <f t="shared" si="30"/>
        <v>17944.3</v>
      </c>
      <c r="I125" s="19">
        <f t="shared" si="30"/>
        <v>5168</v>
      </c>
      <c r="J125" s="19">
        <f t="shared" si="30"/>
        <v>17781.37</v>
      </c>
      <c r="K125" s="19">
        <f t="shared" si="30"/>
        <v>45772.67</v>
      </c>
      <c r="L125" s="20">
        <f t="shared" si="30"/>
        <v>124227.33</v>
      </c>
      <c r="M125" s="2"/>
      <c r="N125" s="34"/>
    </row>
    <row r="126" spans="1:14" ht="15.75" x14ac:dyDescent="0.25">
      <c r="A126" s="1"/>
      <c r="B126" s="93" t="s">
        <v>93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5"/>
      <c r="M126" s="2"/>
    </row>
    <row r="127" spans="1:14" ht="31.5" x14ac:dyDescent="0.25">
      <c r="A127" s="1"/>
      <c r="B127" s="4" t="s">
        <v>193</v>
      </c>
      <c r="C127" s="5" t="s">
        <v>14</v>
      </c>
      <c r="D127" s="4" t="s">
        <v>196</v>
      </c>
      <c r="E127" s="4" t="s">
        <v>17</v>
      </c>
      <c r="F127" s="6">
        <v>60000</v>
      </c>
      <c r="G127" s="6">
        <f>F127*0.0287</f>
        <v>1722</v>
      </c>
      <c r="H127" s="6">
        <v>3102.72</v>
      </c>
      <c r="I127" s="7">
        <f>+F127*0.0304</f>
        <v>1824</v>
      </c>
      <c r="J127" s="7">
        <v>24382.25</v>
      </c>
      <c r="K127" s="7">
        <v>31030.97</v>
      </c>
      <c r="L127" s="8">
        <f>F127-K127</f>
        <v>28969.03</v>
      </c>
      <c r="M127" s="2"/>
    </row>
    <row r="128" spans="1:14" ht="31.5" x14ac:dyDescent="0.25">
      <c r="A128" s="1"/>
      <c r="B128" s="4" t="s">
        <v>194</v>
      </c>
      <c r="C128" s="5" t="s">
        <v>11</v>
      </c>
      <c r="D128" s="4" t="s">
        <v>247</v>
      </c>
      <c r="E128" s="4" t="s">
        <v>18</v>
      </c>
      <c r="F128" s="6">
        <v>110000</v>
      </c>
      <c r="G128" s="6">
        <f>F128*0.0287</f>
        <v>3157</v>
      </c>
      <c r="H128" s="6">
        <v>14457.62</v>
      </c>
      <c r="I128" s="7">
        <f>+F128*0.0304</f>
        <v>3344</v>
      </c>
      <c r="J128" s="7">
        <v>20720.8</v>
      </c>
      <c r="K128" s="7">
        <v>41679.42</v>
      </c>
      <c r="L128" s="8">
        <f>F128-K128</f>
        <v>68320.58</v>
      </c>
      <c r="M128" s="2"/>
    </row>
    <row r="129" spans="1:14" ht="32.25" thickBot="1" x14ac:dyDescent="0.3">
      <c r="A129" s="1"/>
      <c r="B129" s="4" t="s">
        <v>195</v>
      </c>
      <c r="C129" s="5" t="s">
        <v>14</v>
      </c>
      <c r="D129" s="4" t="s">
        <v>236</v>
      </c>
      <c r="E129" s="4" t="s">
        <v>17</v>
      </c>
      <c r="F129" s="9">
        <v>60000</v>
      </c>
      <c r="G129" s="9">
        <f>F129*0.0287</f>
        <v>1722</v>
      </c>
      <c r="H129" s="9">
        <v>3102.72</v>
      </c>
      <c r="I129" s="10">
        <f>+F129*0.0304</f>
        <v>1824</v>
      </c>
      <c r="J129" s="10">
        <v>21749.75</v>
      </c>
      <c r="K129" s="7">
        <v>28398.47</v>
      </c>
      <c r="L129" s="11">
        <f>F129-K129</f>
        <v>31601.53</v>
      </c>
      <c r="M129" s="2"/>
    </row>
    <row r="130" spans="1:14" ht="16.5" thickBot="1" x14ac:dyDescent="0.3">
      <c r="A130" s="1"/>
      <c r="B130" s="96"/>
      <c r="C130" s="97"/>
      <c r="D130" s="97"/>
      <c r="E130" s="97"/>
      <c r="F130" s="16">
        <f t="shared" ref="F130:L130" si="31">SUM(F127:F129)</f>
        <v>230000</v>
      </c>
      <c r="G130" s="17">
        <f t="shared" si="31"/>
        <v>6601</v>
      </c>
      <c r="H130" s="17">
        <f t="shared" si="31"/>
        <v>20663.060000000001</v>
      </c>
      <c r="I130" s="18">
        <f t="shared" si="31"/>
        <v>6992</v>
      </c>
      <c r="J130" s="19">
        <f t="shared" si="31"/>
        <v>66852.800000000003</v>
      </c>
      <c r="K130" s="19">
        <f t="shared" si="31"/>
        <v>101108.86</v>
      </c>
      <c r="L130" s="20">
        <f t="shared" si="31"/>
        <v>128891.14</v>
      </c>
      <c r="M130" s="2"/>
      <c r="N130" s="34"/>
    </row>
    <row r="131" spans="1:14" ht="15.75" x14ac:dyDescent="0.25">
      <c r="A131" s="1"/>
      <c r="B131" s="93" t="s">
        <v>94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95"/>
      <c r="M131" s="2"/>
    </row>
    <row r="132" spans="1:14" ht="63" x14ac:dyDescent="0.25">
      <c r="A132" s="1"/>
      <c r="B132" s="4" t="s">
        <v>47</v>
      </c>
      <c r="C132" s="5" t="s">
        <v>11</v>
      </c>
      <c r="D132" s="4" t="s">
        <v>106</v>
      </c>
      <c r="E132" s="4" t="s">
        <v>18</v>
      </c>
      <c r="F132" s="6">
        <v>110000</v>
      </c>
      <c r="G132" s="6">
        <f>F132*0.0287</f>
        <v>3157</v>
      </c>
      <c r="H132" s="6">
        <v>14457.62</v>
      </c>
      <c r="I132" s="7">
        <f>+F132*0.0304</f>
        <v>3344</v>
      </c>
      <c r="J132" s="7">
        <v>5325</v>
      </c>
      <c r="K132" s="7">
        <v>26283.62</v>
      </c>
      <c r="L132" s="8">
        <f>F132-K132</f>
        <v>83716.38</v>
      </c>
      <c r="M132" s="2"/>
    </row>
    <row r="133" spans="1:14" ht="47.25" x14ac:dyDescent="0.25">
      <c r="A133" s="1"/>
      <c r="B133" s="12" t="s">
        <v>44</v>
      </c>
      <c r="C133" s="5" t="s">
        <v>11</v>
      </c>
      <c r="D133" s="12" t="s">
        <v>248</v>
      </c>
      <c r="E133" s="4" t="s">
        <v>18</v>
      </c>
      <c r="F133" s="6">
        <v>50000</v>
      </c>
      <c r="G133" s="6">
        <f>F133*0.0287</f>
        <v>1435</v>
      </c>
      <c r="H133" s="6">
        <v>1854</v>
      </c>
      <c r="I133" s="7">
        <f>+F133*0.0304</f>
        <v>1520</v>
      </c>
      <c r="J133" s="7">
        <v>7071.43</v>
      </c>
      <c r="K133" s="7">
        <v>11880.43</v>
      </c>
      <c r="L133" s="8">
        <f>F133-K133</f>
        <v>38119.57</v>
      </c>
      <c r="M133" s="2"/>
    </row>
    <row r="134" spans="1:14" ht="47.25" x14ac:dyDescent="0.25">
      <c r="A134" s="1"/>
      <c r="B134" s="4" t="s">
        <v>45</v>
      </c>
      <c r="C134" s="5" t="s">
        <v>14</v>
      </c>
      <c r="D134" s="12" t="s">
        <v>248</v>
      </c>
      <c r="E134" s="4" t="s">
        <v>18</v>
      </c>
      <c r="F134" s="6">
        <v>50000</v>
      </c>
      <c r="G134" s="6">
        <v>1435</v>
      </c>
      <c r="H134" s="6">
        <v>1566.03</v>
      </c>
      <c r="I134" s="7">
        <f>+F134*0.0304</f>
        <v>1520</v>
      </c>
      <c r="J134" s="7">
        <v>4010.79</v>
      </c>
      <c r="K134" s="7">
        <v>8531.82</v>
      </c>
      <c r="L134" s="8">
        <f>F134-K134</f>
        <v>41468.18</v>
      </c>
      <c r="M134" s="2"/>
    </row>
    <row r="135" spans="1:14" ht="16.5" thickBot="1" x14ac:dyDescent="0.3">
      <c r="A135" s="1"/>
      <c r="B135" s="96"/>
      <c r="C135" s="97"/>
      <c r="D135" s="97"/>
      <c r="E135" s="97"/>
      <c r="F135" s="46">
        <f t="shared" ref="F135:L135" si="32">SUM(F132:F134)</f>
        <v>210000</v>
      </c>
      <c r="G135" s="47">
        <f t="shared" si="32"/>
        <v>6027</v>
      </c>
      <c r="H135" s="47">
        <f t="shared" si="32"/>
        <v>17877.650000000001</v>
      </c>
      <c r="I135" s="27">
        <f t="shared" si="32"/>
        <v>6384</v>
      </c>
      <c r="J135" s="27">
        <f t="shared" si="32"/>
        <v>16407.22</v>
      </c>
      <c r="K135" s="28">
        <f t="shared" si="32"/>
        <v>46695.87</v>
      </c>
      <c r="L135" s="29">
        <f t="shared" si="32"/>
        <v>163304.13</v>
      </c>
      <c r="M135" s="2"/>
      <c r="N135" s="34"/>
    </row>
    <row r="136" spans="1:14" ht="15.75" x14ac:dyDescent="0.25">
      <c r="A136" s="1"/>
      <c r="B136" s="93" t="s">
        <v>48</v>
      </c>
      <c r="C136" s="94"/>
      <c r="D136" s="94"/>
      <c r="E136" s="94"/>
      <c r="F136" s="94"/>
      <c r="G136" s="94"/>
      <c r="H136" s="94"/>
      <c r="I136" s="94"/>
      <c r="J136" s="94"/>
      <c r="K136" s="94"/>
      <c r="L136" s="95"/>
      <c r="M136" s="2"/>
    </row>
    <row r="137" spans="1:14" ht="47.25" x14ac:dyDescent="0.25">
      <c r="A137" s="1"/>
      <c r="B137" s="4" t="s">
        <v>197</v>
      </c>
      <c r="C137" s="5" t="s">
        <v>11</v>
      </c>
      <c r="D137" s="4" t="s">
        <v>237</v>
      </c>
      <c r="E137" s="4" t="s">
        <v>17</v>
      </c>
      <c r="F137" s="6">
        <v>38000</v>
      </c>
      <c r="G137" s="6">
        <v>1090.5999999999999</v>
      </c>
      <c r="H137" s="6">
        <v>160.38</v>
      </c>
      <c r="I137" s="7">
        <v>1155.2</v>
      </c>
      <c r="J137" s="7">
        <v>15336</v>
      </c>
      <c r="K137" s="7">
        <v>17742.18</v>
      </c>
      <c r="L137" s="8">
        <f t="shared" ref="L137:L154" si="33">F137-K137</f>
        <v>20257.82</v>
      </c>
      <c r="M137" s="2"/>
    </row>
    <row r="138" spans="1:14" ht="47.25" x14ac:dyDescent="0.25">
      <c r="A138" s="1"/>
      <c r="B138" s="4" t="s">
        <v>198</v>
      </c>
      <c r="C138" s="5" t="s">
        <v>11</v>
      </c>
      <c r="D138" s="4" t="s">
        <v>249</v>
      </c>
      <c r="E138" s="4" t="s">
        <v>17</v>
      </c>
      <c r="F138" s="6">
        <v>45000</v>
      </c>
      <c r="G138" s="6">
        <v>1291.5</v>
      </c>
      <c r="H138" s="6">
        <v>1148.33</v>
      </c>
      <c r="I138" s="7">
        <v>1368</v>
      </c>
      <c r="J138" s="7">
        <v>18901.849999999999</v>
      </c>
      <c r="K138" s="7">
        <v>22709.68</v>
      </c>
      <c r="L138" s="8">
        <f t="shared" si="33"/>
        <v>22290.32</v>
      </c>
      <c r="M138" s="2"/>
    </row>
    <row r="139" spans="1:14" ht="47.25" x14ac:dyDescent="0.25">
      <c r="A139" s="1"/>
      <c r="B139" s="4" t="s">
        <v>199</v>
      </c>
      <c r="C139" s="5" t="s">
        <v>11</v>
      </c>
      <c r="D139" s="4" t="s">
        <v>250</v>
      </c>
      <c r="E139" s="4" t="s">
        <v>18</v>
      </c>
      <c r="F139" s="6">
        <v>155000</v>
      </c>
      <c r="G139" s="6">
        <v>4448.5</v>
      </c>
      <c r="H139" s="6">
        <v>24562.799999999999</v>
      </c>
      <c r="I139" s="7">
        <v>4712</v>
      </c>
      <c r="J139" s="7">
        <v>24327.9</v>
      </c>
      <c r="K139" s="7">
        <v>58051.199999999997</v>
      </c>
      <c r="L139" s="8">
        <f t="shared" si="33"/>
        <v>96948.800000000003</v>
      </c>
      <c r="M139" s="2"/>
    </row>
    <row r="140" spans="1:14" ht="47.25" x14ac:dyDescent="0.25">
      <c r="A140" s="1"/>
      <c r="B140" s="12" t="s">
        <v>200</v>
      </c>
      <c r="C140" s="5" t="s">
        <v>11</v>
      </c>
      <c r="D140" s="4" t="s">
        <v>238</v>
      </c>
      <c r="E140" s="12" t="s">
        <v>17</v>
      </c>
      <c r="F140" s="6">
        <v>37000</v>
      </c>
      <c r="G140" s="6">
        <v>1061.9000000000001</v>
      </c>
      <c r="H140" s="6">
        <v>0</v>
      </c>
      <c r="I140" s="7">
        <v>1124.8</v>
      </c>
      <c r="J140" s="7">
        <v>6566.21</v>
      </c>
      <c r="K140" s="7">
        <v>8752.91</v>
      </c>
      <c r="L140" s="8">
        <f t="shared" si="33"/>
        <v>28247.09</v>
      </c>
      <c r="M140" s="2"/>
    </row>
    <row r="141" spans="1:14" ht="47.25" x14ac:dyDescent="0.25">
      <c r="A141" s="1"/>
      <c r="B141" s="12" t="s">
        <v>201</v>
      </c>
      <c r="C141" s="5" t="s">
        <v>11</v>
      </c>
      <c r="D141" s="4" t="s">
        <v>238</v>
      </c>
      <c r="E141" s="12" t="s">
        <v>17</v>
      </c>
      <c r="F141" s="6">
        <v>40000</v>
      </c>
      <c r="G141" s="6">
        <v>1148</v>
      </c>
      <c r="H141" s="6">
        <v>442.65</v>
      </c>
      <c r="I141" s="7">
        <v>1216</v>
      </c>
      <c r="J141" s="7">
        <v>18263.52</v>
      </c>
      <c r="K141" s="7">
        <v>21070.17</v>
      </c>
      <c r="L141" s="8">
        <f>F141-K141</f>
        <v>18929.830000000002</v>
      </c>
      <c r="M141" s="2"/>
    </row>
    <row r="142" spans="1:14" ht="31.5" x14ac:dyDescent="0.25">
      <c r="A142" s="1"/>
      <c r="B142" s="4" t="s">
        <v>202</v>
      </c>
      <c r="C142" s="5" t="s">
        <v>11</v>
      </c>
      <c r="D142" s="4" t="s">
        <v>49</v>
      </c>
      <c r="E142" s="4" t="s">
        <v>17</v>
      </c>
      <c r="F142" s="6">
        <v>38000</v>
      </c>
      <c r="G142" s="6">
        <v>1090.5999999999999</v>
      </c>
      <c r="H142" s="6">
        <v>160.38</v>
      </c>
      <c r="I142" s="7">
        <v>1155.2</v>
      </c>
      <c r="J142" s="7">
        <v>2325</v>
      </c>
      <c r="K142" s="7">
        <v>4731.18</v>
      </c>
      <c r="L142" s="8">
        <f t="shared" si="33"/>
        <v>33268.82</v>
      </c>
      <c r="M142" s="2"/>
    </row>
    <row r="143" spans="1:14" ht="31.5" x14ac:dyDescent="0.25">
      <c r="A143" s="1"/>
      <c r="B143" s="4" t="s">
        <v>251</v>
      </c>
      <c r="C143" s="5" t="s">
        <v>11</v>
      </c>
      <c r="D143" s="4" t="s">
        <v>49</v>
      </c>
      <c r="E143" s="4" t="s">
        <v>18</v>
      </c>
      <c r="F143" s="6">
        <v>38000</v>
      </c>
      <c r="G143" s="6">
        <v>1090.5999999999999</v>
      </c>
      <c r="H143" s="6">
        <v>160.38</v>
      </c>
      <c r="I143" s="7">
        <v>1155.2</v>
      </c>
      <c r="J143" s="7">
        <v>25</v>
      </c>
      <c r="K143" s="7">
        <v>2431.1799999999998</v>
      </c>
      <c r="L143" s="8">
        <f t="shared" si="33"/>
        <v>35568.82</v>
      </c>
      <c r="M143" s="2"/>
    </row>
    <row r="144" spans="1:14" ht="31.5" x14ac:dyDescent="0.25">
      <c r="A144" s="1"/>
      <c r="B144" s="4" t="s">
        <v>203</v>
      </c>
      <c r="C144" s="5" t="s">
        <v>14</v>
      </c>
      <c r="D144" s="4" t="s">
        <v>49</v>
      </c>
      <c r="E144" s="4" t="s">
        <v>18</v>
      </c>
      <c r="F144" s="6">
        <v>38000</v>
      </c>
      <c r="G144" s="6">
        <v>1090.5999999999999</v>
      </c>
      <c r="H144" s="6">
        <v>0</v>
      </c>
      <c r="I144" s="7">
        <v>1155.2</v>
      </c>
      <c r="J144" s="7">
        <v>6816.78</v>
      </c>
      <c r="K144" s="7">
        <v>9062.58</v>
      </c>
      <c r="L144" s="8">
        <f t="shared" si="33"/>
        <v>28937.42</v>
      </c>
      <c r="M144" s="2"/>
    </row>
    <row r="145" spans="1:15" ht="31.5" x14ac:dyDescent="0.25">
      <c r="A145" s="1"/>
      <c r="B145" s="4" t="s">
        <v>204</v>
      </c>
      <c r="C145" s="5" t="s">
        <v>14</v>
      </c>
      <c r="D145" s="4" t="s">
        <v>49</v>
      </c>
      <c r="E145" s="4" t="s">
        <v>17</v>
      </c>
      <c r="F145" s="6">
        <v>38000</v>
      </c>
      <c r="G145" s="6">
        <v>1090.5999999999999</v>
      </c>
      <c r="H145" s="6">
        <v>160.38</v>
      </c>
      <c r="I145" s="7">
        <v>1155.2</v>
      </c>
      <c r="J145" s="7">
        <v>16261.65</v>
      </c>
      <c r="K145" s="7">
        <v>18667.830000000002</v>
      </c>
      <c r="L145" s="8">
        <f t="shared" si="33"/>
        <v>19332.169999999998</v>
      </c>
      <c r="M145" s="2"/>
    </row>
    <row r="146" spans="1:15" ht="31.5" x14ac:dyDescent="0.25">
      <c r="A146" s="1"/>
      <c r="B146" s="4" t="s">
        <v>205</v>
      </c>
      <c r="C146" s="5" t="s">
        <v>14</v>
      </c>
      <c r="D146" s="4" t="s">
        <v>49</v>
      </c>
      <c r="E146" s="4" t="s">
        <v>18</v>
      </c>
      <c r="F146" s="6">
        <v>38000</v>
      </c>
      <c r="G146" s="6">
        <v>1090.5999999999999</v>
      </c>
      <c r="H146" s="6">
        <v>160.38</v>
      </c>
      <c r="I146" s="7">
        <v>1155.2</v>
      </c>
      <c r="J146" s="7">
        <v>16100.1</v>
      </c>
      <c r="K146" s="7">
        <v>18506.28</v>
      </c>
      <c r="L146" s="8">
        <f t="shared" si="33"/>
        <v>19493.72</v>
      </c>
      <c r="M146" s="2"/>
    </row>
    <row r="147" spans="1:15" ht="31.5" x14ac:dyDescent="0.25">
      <c r="A147" s="1"/>
      <c r="B147" s="4" t="s">
        <v>206</v>
      </c>
      <c r="C147" s="5" t="s">
        <v>14</v>
      </c>
      <c r="D147" s="4" t="s">
        <v>49</v>
      </c>
      <c r="E147" s="4" t="s">
        <v>17</v>
      </c>
      <c r="F147" s="6">
        <v>38000</v>
      </c>
      <c r="G147" s="6">
        <v>1090.5999999999999</v>
      </c>
      <c r="H147" s="6">
        <v>160.38</v>
      </c>
      <c r="I147" s="7">
        <v>1155.2</v>
      </c>
      <c r="J147" s="7">
        <v>16602.12</v>
      </c>
      <c r="K147" s="7">
        <v>19008.3</v>
      </c>
      <c r="L147" s="8">
        <f t="shared" si="33"/>
        <v>18991.7</v>
      </c>
      <c r="M147" s="2"/>
    </row>
    <row r="148" spans="1:15" ht="31.5" x14ac:dyDescent="0.25">
      <c r="A148" s="1"/>
      <c r="B148" s="4" t="s">
        <v>221</v>
      </c>
      <c r="C148" s="5" t="s">
        <v>11</v>
      </c>
      <c r="D148" s="4" t="s">
        <v>49</v>
      </c>
      <c r="E148" s="4" t="s">
        <v>18</v>
      </c>
      <c r="F148" s="6">
        <v>38000</v>
      </c>
      <c r="G148" s="6">
        <v>1090.5999999999999</v>
      </c>
      <c r="H148" s="6">
        <v>160.38</v>
      </c>
      <c r="I148" s="7">
        <v>1155.2</v>
      </c>
      <c r="J148" s="7">
        <v>2985.75</v>
      </c>
      <c r="K148" s="7">
        <v>5391.93</v>
      </c>
      <c r="L148" s="8">
        <f t="shared" si="33"/>
        <v>32608.07</v>
      </c>
      <c r="M148" s="2"/>
    </row>
    <row r="149" spans="1:15" ht="31.5" x14ac:dyDescent="0.25">
      <c r="A149" s="1"/>
      <c r="B149" s="12" t="s">
        <v>207</v>
      </c>
      <c r="C149" s="5" t="s">
        <v>11</v>
      </c>
      <c r="D149" s="12" t="s">
        <v>49</v>
      </c>
      <c r="E149" s="4" t="s">
        <v>17</v>
      </c>
      <c r="F149" s="6">
        <v>35000</v>
      </c>
      <c r="G149" s="6">
        <v>1004.5</v>
      </c>
      <c r="H149" s="6">
        <v>0</v>
      </c>
      <c r="I149" s="7">
        <v>1064</v>
      </c>
      <c r="J149" s="7">
        <v>14277.02</v>
      </c>
      <c r="K149" s="7">
        <v>16345.52</v>
      </c>
      <c r="L149" s="8">
        <f t="shared" si="33"/>
        <v>18654.48</v>
      </c>
      <c r="M149" s="2"/>
    </row>
    <row r="150" spans="1:15" ht="31.5" x14ac:dyDescent="0.25">
      <c r="A150" s="1"/>
      <c r="B150" s="4" t="s">
        <v>208</v>
      </c>
      <c r="C150" s="5" t="s">
        <v>14</v>
      </c>
      <c r="D150" s="4" t="s">
        <v>49</v>
      </c>
      <c r="E150" s="4" t="s">
        <v>18</v>
      </c>
      <c r="F150" s="6">
        <v>38000</v>
      </c>
      <c r="G150" s="6">
        <v>1090.5999999999999</v>
      </c>
      <c r="H150" s="6">
        <v>160.38</v>
      </c>
      <c r="I150" s="7">
        <v>1155.2</v>
      </c>
      <c r="J150" s="7">
        <v>25</v>
      </c>
      <c r="K150" s="7">
        <v>2431.1799999999998</v>
      </c>
      <c r="L150" s="8">
        <f t="shared" si="33"/>
        <v>35568.82</v>
      </c>
      <c r="M150" s="2"/>
    </row>
    <row r="151" spans="1:15" ht="31.5" x14ac:dyDescent="0.25">
      <c r="A151" s="1"/>
      <c r="B151" s="4" t="s">
        <v>216</v>
      </c>
      <c r="C151" s="5" t="s">
        <v>14</v>
      </c>
      <c r="D151" s="4" t="s">
        <v>49</v>
      </c>
      <c r="E151" s="4" t="s">
        <v>17</v>
      </c>
      <c r="F151" s="6">
        <v>38000</v>
      </c>
      <c r="G151" s="6">
        <v>1090.5999999999999</v>
      </c>
      <c r="H151" s="6">
        <v>160.38</v>
      </c>
      <c r="I151" s="7">
        <v>1155.2</v>
      </c>
      <c r="J151" s="7">
        <v>21025</v>
      </c>
      <c r="K151" s="7">
        <v>23431.18</v>
      </c>
      <c r="L151" s="8">
        <f t="shared" si="33"/>
        <v>14568.82</v>
      </c>
      <c r="M151" s="2"/>
    </row>
    <row r="152" spans="1:15" ht="31.5" x14ac:dyDescent="0.25">
      <c r="A152" s="1"/>
      <c r="B152" s="4" t="s">
        <v>50</v>
      </c>
      <c r="C152" s="5" t="s">
        <v>14</v>
      </c>
      <c r="D152" s="4" t="s">
        <v>49</v>
      </c>
      <c r="E152" s="4" t="s">
        <v>17</v>
      </c>
      <c r="F152" s="6">
        <v>38000</v>
      </c>
      <c r="G152" s="6">
        <v>1090.5999999999999</v>
      </c>
      <c r="H152" s="6">
        <v>160.38</v>
      </c>
      <c r="I152" s="7">
        <v>1155.2</v>
      </c>
      <c r="J152" s="7">
        <v>9422.7800000000007</v>
      </c>
      <c r="K152" s="7">
        <v>11828.96</v>
      </c>
      <c r="L152" s="8">
        <f t="shared" si="33"/>
        <v>26171.040000000001</v>
      </c>
      <c r="M152" s="2"/>
    </row>
    <row r="153" spans="1:15" ht="47.25" x14ac:dyDescent="0.25">
      <c r="A153" s="1"/>
      <c r="B153" s="4" t="s">
        <v>209</v>
      </c>
      <c r="C153" s="5" t="s">
        <v>14</v>
      </c>
      <c r="D153" s="4" t="s">
        <v>252</v>
      </c>
      <c r="E153" s="4" t="s">
        <v>17</v>
      </c>
      <c r="F153" s="6">
        <v>45000</v>
      </c>
      <c r="G153" s="6">
        <v>1291.5</v>
      </c>
      <c r="H153" s="6">
        <v>1148.33</v>
      </c>
      <c r="I153" s="7">
        <v>1368</v>
      </c>
      <c r="J153" s="7">
        <v>14216.08</v>
      </c>
      <c r="K153" s="7">
        <v>18023.91</v>
      </c>
      <c r="L153" s="8">
        <f>F153-K153</f>
        <v>26976.09</v>
      </c>
      <c r="M153" s="2"/>
    </row>
    <row r="154" spans="1:15" ht="31.5" x14ac:dyDescent="0.25">
      <c r="A154" s="1"/>
      <c r="B154" s="4" t="s">
        <v>210</v>
      </c>
      <c r="C154" s="5" t="s">
        <v>14</v>
      </c>
      <c r="D154" s="4" t="s">
        <v>49</v>
      </c>
      <c r="E154" s="4" t="s">
        <v>17</v>
      </c>
      <c r="F154" s="6">
        <v>38000</v>
      </c>
      <c r="G154" s="6">
        <v>1090.5999999999999</v>
      </c>
      <c r="H154" s="6">
        <v>160.38</v>
      </c>
      <c r="I154" s="7">
        <v>1155.2</v>
      </c>
      <c r="J154" s="7">
        <v>4350</v>
      </c>
      <c r="K154" s="7">
        <v>6756.18</v>
      </c>
      <c r="L154" s="8">
        <f t="shared" si="33"/>
        <v>31243.82</v>
      </c>
      <c r="M154" s="2"/>
    </row>
    <row r="155" spans="1:15" ht="31.5" x14ac:dyDescent="0.25">
      <c r="A155" s="1"/>
      <c r="B155" s="12" t="s">
        <v>211</v>
      </c>
      <c r="C155" s="5" t="s">
        <v>11</v>
      </c>
      <c r="D155" s="4" t="s">
        <v>49</v>
      </c>
      <c r="E155" s="4" t="s">
        <v>17</v>
      </c>
      <c r="F155" s="6">
        <v>38000</v>
      </c>
      <c r="G155" s="6">
        <v>1090.5999999999999</v>
      </c>
      <c r="H155" s="6">
        <v>160.38</v>
      </c>
      <c r="I155" s="7">
        <v>1155.2</v>
      </c>
      <c r="J155" s="7">
        <v>3208.13</v>
      </c>
      <c r="K155" s="7">
        <v>5614.31</v>
      </c>
      <c r="L155" s="8">
        <f t="shared" ref="L155:L159" si="34">F155-K155</f>
        <v>32385.69</v>
      </c>
      <c r="M155" s="2"/>
    </row>
    <row r="156" spans="1:15" ht="47.25" x14ac:dyDescent="0.25">
      <c r="A156" s="1"/>
      <c r="B156" s="4" t="s">
        <v>212</v>
      </c>
      <c r="C156" s="13" t="s">
        <v>14</v>
      </c>
      <c r="D156" s="4" t="s">
        <v>238</v>
      </c>
      <c r="E156" s="4" t="s">
        <v>17</v>
      </c>
      <c r="F156" s="6">
        <v>45000</v>
      </c>
      <c r="G156" s="6">
        <v>1291.5</v>
      </c>
      <c r="H156" s="6">
        <v>1148.33</v>
      </c>
      <c r="I156" s="7">
        <v>1368</v>
      </c>
      <c r="J156" s="7">
        <v>4756.4799999999996</v>
      </c>
      <c r="K156" s="7">
        <v>8564.31</v>
      </c>
      <c r="L156" s="8">
        <f t="shared" si="34"/>
        <v>36435.69</v>
      </c>
      <c r="M156" s="2"/>
    </row>
    <row r="157" spans="1:15" ht="47.25" x14ac:dyDescent="0.25">
      <c r="A157" s="1"/>
      <c r="B157" s="4" t="s">
        <v>115</v>
      </c>
      <c r="C157" s="13" t="s">
        <v>11</v>
      </c>
      <c r="D157" s="4" t="s">
        <v>238</v>
      </c>
      <c r="E157" s="4" t="s">
        <v>17</v>
      </c>
      <c r="F157" s="6">
        <v>33000</v>
      </c>
      <c r="G157" s="6">
        <v>947.1</v>
      </c>
      <c r="H157" s="6">
        <v>0</v>
      </c>
      <c r="I157" s="7">
        <v>1003.2</v>
      </c>
      <c r="J157" s="7">
        <v>10540.88</v>
      </c>
      <c r="K157" s="7">
        <v>12491.18</v>
      </c>
      <c r="L157" s="8">
        <f t="shared" si="34"/>
        <v>20508.82</v>
      </c>
      <c r="M157" s="2"/>
    </row>
    <row r="158" spans="1:15" ht="31.5" x14ac:dyDescent="0.25">
      <c r="A158" s="1"/>
      <c r="B158" s="4" t="s">
        <v>213</v>
      </c>
      <c r="C158" s="13" t="s">
        <v>14</v>
      </c>
      <c r="D158" s="4" t="s">
        <v>49</v>
      </c>
      <c r="E158" s="4" t="s">
        <v>17</v>
      </c>
      <c r="F158" s="6">
        <v>33000</v>
      </c>
      <c r="G158" s="6">
        <v>947.1</v>
      </c>
      <c r="H158" s="6">
        <v>0</v>
      </c>
      <c r="I158" s="7">
        <v>1003.2</v>
      </c>
      <c r="J158" s="7">
        <v>525</v>
      </c>
      <c r="K158" s="7">
        <v>2475.3000000000002</v>
      </c>
      <c r="L158" s="8">
        <f t="shared" si="34"/>
        <v>30524.7</v>
      </c>
      <c r="M158" s="2"/>
    </row>
    <row r="159" spans="1:15" ht="32.25" thickBot="1" x14ac:dyDescent="0.3">
      <c r="A159" s="1"/>
      <c r="B159" s="4" t="s">
        <v>122</v>
      </c>
      <c r="C159" s="5" t="s">
        <v>14</v>
      </c>
      <c r="D159" s="4" t="s">
        <v>49</v>
      </c>
      <c r="E159" s="4" t="s">
        <v>17</v>
      </c>
      <c r="F159" s="6">
        <v>2333.33</v>
      </c>
      <c r="G159" s="6">
        <v>66.97</v>
      </c>
      <c r="H159" s="6">
        <v>0</v>
      </c>
      <c r="I159" s="7">
        <v>70.930000000000007</v>
      </c>
      <c r="J159" s="7">
        <v>790</v>
      </c>
      <c r="K159" s="7">
        <v>927.9</v>
      </c>
      <c r="L159" s="8">
        <f t="shared" si="34"/>
        <v>1405.4299999999998</v>
      </c>
      <c r="M159" s="2"/>
    </row>
    <row r="160" spans="1:15" ht="16.5" thickBot="1" x14ac:dyDescent="0.3">
      <c r="A160" s="1"/>
      <c r="B160" s="96"/>
      <c r="C160" s="97"/>
      <c r="D160" s="97"/>
      <c r="E160" s="97"/>
      <c r="F160" s="16">
        <f t="shared" ref="F160:L160" si="35">SUM(F137:F159)</f>
        <v>964333.33</v>
      </c>
      <c r="G160" s="17">
        <f t="shared" si="35"/>
        <v>27676.369999999992</v>
      </c>
      <c r="H160" s="17">
        <f t="shared" si="35"/>
        <v>30375.000000000015</v>
      </c>
      <c r="I160" s="18">
        <f t="shared" si="35"/>
        <v>29315.73000000001</v>
      </c>
      <c r="J160" s="18">
        <f t="shared" si="35"/>
        <v>227648.25</v>
      </c>
      <c r="K160" s="19">
        <f t="shared" si="35"/>
        <v>315015.34999999992</v>
      </c>
      <c r="L160" s="20">
        <f t="shared" si="35"/>
        <v>649317.97999999975</v>
      </c>
      <c r="M160" s="2"/>
      <c r="N160" s="34"/>
      <c r="O160" s="33"/>
    </row>
    <row r="161" spans="1:14" ht="15.75" x14ac:dyDescent="0.25">
      <c r="A161" s="1"/>
      <c r="B161" s="93" t="s">
        <v>95</v>
      </c>
      <c r="C161" s="94"/>
      <c r="D161" s="94"/>
      <c r="E161" s="94"/>
      <c r="F161" s="94"/>
      <c r="G161" s="94"/>
      <c r="H161" s="94"/>
      <c r="I161" s="94"/>
      <c r="J161" s="94"/>
      <c r="K161" s="94"/>
      <c r="L161" s="95"/>
      <c r="M161" s="2"/>
    </row>
    <row r="162" spans="1:14" ht="15.75" x14ac:dyDescent="0.25">
      <c r="A162" s="1"/>
      <c r="B162" s="50"/>
      <c r="C162" s="51"/>
      <c r="D162" s="50"/>
      <c r="E162" s="50"/>
      <c r="F162" s="9"/>
      <c r="G162" s="9"/>
      <c r="H162" s="9"/>
      <c r="I162" s="10"/>
      <c r="J162" s="10"/>
      <c r="K162" s="10"/>
      <c r="L162" s="11"/>
      <c r="M162" s="2"/>
    </row>
    <row r="163" spans="1:14" ht="15.75" x14ac:dyDescent="0.25">
      <c r="A163" s="1"/>
      <c r="B163" s="4"/>
      <c r="C163" s="5"/>
      <c r="D163" s="4"/>
      <c r="E163" s="4"/>
      <c r="F163" s="53">
        <v>0</v>
      </c>
      <c r="G163" s="53">
        <v>0</v>
      </c>
      <c r="H163" s="53">
        <v>0</v>
      </c>
      <c r="I163" s="54">
        <v>0</v>
      </c>
      <c r="J163" s="54">
        <v>0</v>
      </c>
      <c r="K163" s="54">
        <f t="shared" ref="K163:L163" si="36">SUM(K162:K162)</f>
        <v>0</v>
      </c>
      <c r="L163" s="55">
        <f t="shared" si="36"/>
        <v>0</v>
      </c>
      <c r="M163" s="2"/>
    </row>
    <row r="164" spans="1:14" ht="15.75" x14ac:dyDescent="0.25">
      <c r="A164" s="1"/>
      <c r="B164" s="93" t="s">
        <v>121</v>
      </c>
      <c r="C164" s="94"/>
      <c r="D164" s="94"/>
      <c r="E164" s="94"/>
      <c r="F164" s="94"/>
      <c r="G164" s="94"/>
      <c r="H164" s="94"/>
      <c r="I164" s="94"/>
      <c r="J164" s="94"/>
      <c r="K164" s="94"/>
      <c r="L164" s="95"/>
      <c r="M164" s="2"/>
    </row>
    <row r="165" spans="1:14" ht="31.5" x14ac:dyDescent="0.25">
      <c r="A165" s="1"/>
      <c r="B165" s="4" t="s">
        <v>123</v>
      </c>
      <c r="C165" s="5" t="s">
        <v>11</v>
      </c>
      <c r="D165" s="4" t="s">
        <v>143</v>
      </c>
      <c r="E165" s="4" t="s">
        <v>17</v>
      </c>
      <c r="F165" s="9">
        <v>35000</v>
      </c>
      <c r="G165" s="9">
        <f>F165*0.0287</f>
        <v>1004.5</v>
      </c>
      <c r="H165" s="9">
        <v>0</v>
      </c>
      <c r="I165" s="10">
        <v>1064</v>
      </c>
      <c r="J165" s="10">
        <v>1825</v>
      </c>
      <c r="K165" s="10">
        <f>SUM(G165:J165)</f>
        <v>3893.5</v>
      </c>
      <c r="L165" s="11">
        <f>F165-K165</f>
        <v>31106.5</v>
      </c>
      <c r="M165" s="2"/>
    </row>
    <row r="166" spans="1:14" ht="47.25" x14ac:dyDescent="0.25">
      <c r="A166" s="1"/>
      <c r="B166" s="4" t="s">
        <v>64</v>
      </c>
      <c r="C166" s="5" t="s">
        <v>11</v>
      </c>
      <c r="D166" s="4" t="s">
        <v>124</v>
      </c>
      <c r="E166" s="4" t="s">
        <v>18</v>
      </c>
      <c r="F166" s="9">
        <v>65000</v>
      </c>
      <c r="G166" s="9">
        <f>F166*0.0287</f>
        <v>1865.5</v>
      </c>
      <c r="H166" s="9">
        <v>4427.58</v>
      </c>
      <c r="I166" s="10">
        <f>+F166*0.0304</f>
        <v>1976</v>
      </c>
      <c r="J166" s="10">
        <v>8309.25</v>
      </c>
      <c r="K166" s="7">
        <v>16578.330000000002</v>
      </c>
      <c r="L166" s="11">
        <f>F166-K166</f>
        <v>48421.67</v>
      </c>
      <c r="M166" s="2"/>
    </row>
    <row r="167" spans="1:14" ht="15.75" x14ac:dyDescent="0.25">
      <c r="A167" s="1"/>
      <c r="B167" s="96"/>
      <c r="C167" s="97"/>
      <c r="D167" s="97"/>
      <c r="E167" s="97"/>
      <c r="F167" s="65">
        <f>SUM(F165:F166)</f>
        <v>100000</v>
      </c>
      <c r="G167" s="65">
        <f>F167*0.0287</f>
        <v>2870</v>
      </c>
      <c r="H167" s="65">
        <v>8855.16</v>
      </c>
      <c r="I167" s="66">
        <v>1065</v>
      </c>
      <c r="J167" s="66">
        <v>15336.2</v>
      </c>
      <c r="K167" s="66">
        <f>SUM(K165:K166)</f>
        <v>20471.830000000002</v>
      </c>
      <c r="L167" s="67">
        <f>F167-K167</f>
        <v>79528.17</v>
      </c>
      <c r="M167" s="2"/>
      <c r="N167" s="34"/>
    </row>
    <row r="168" spans="1:14" ht="15.75" x14ac:dyDescent="0.25">
      <c r="A168" s="1"/>
      <c r="B168" s="93" t="s">
        <v>96</v>
      </c>
      <c r="C168" s="94"/>
      <c r="D168" s="94"/>
      <c r="E168" s="94"/>
      <c r="F168" s="94"/>
      <c r="G168" s="94"/>
      <c r="H168" s="94"/>
      <c r="I168" s="94"/>
      <c r="J168" s="94"/>
      <c r="K168" s="94"/>
      <c r="L168" s="95"/>
      <c r="M168" s="2"/>
      <c r="N168" s="34"/>
    </row>
    <row r="169" spans="1:14" ht="32.25" thickBot="1" x14ac:dyDescent="0.3">
      <c r="A169" s="1"/>
      <c r="B169" s="4" t="s">
        <v>136</v>
      </c>
      <c r="C169" s="69" t="s">
        <v>11</v>
      </c>
      <c r="D169" s="4" t="s">
        <v>143</v>
      </c>
      <c r="E169" s="69" t="s">
        <v>17</v>
      </c>
      <c r="F169" s="9">
        <v>35000</v>
      </c>
      <c r="G169" s="9">
        <v>1004.5</v>
      </c>
      <c r="H169" s="9">
        <v>0</v>
      </c>
      <c r="I169" s="10">
        <v>1064</v>
      </c>
      <c r="J169" s="10">
        <v>2244.7800000000002</v>
      </c>
      <c r="K169" s="10">
        <v>4313.28</v>
      </c>
      <c r="L169" s="11">
        <f>F169-K169</f>
        <v>30686.720000000001</v>
      </c>
      <c r="M169" s="2"/>
      <c r="N169" s="34"/>
    </row>
    <row r="170" spans="1:14" ht="16.5" thickBot="1" x14ac:dyDescent="0.3">
      <c r="A170" s="1"/>
      <c r="B170" s="69"/>
      <c r="C170" s="69"/>
      <c r="D170" s="69"/>
      <c r="E170" s="68"/>
      <c r="F170" s="16">
        <v>35000</v>
      </c>
      <c r="G170" s="17">
        <v>1004.5</v>
      </c>
      <c r="H170" s="17">
        <v>0</v>
      </c>
      <c r="I170" s="18">
        <v>1064</v>
      </c>
      <c r="J170" s="18">
        <v>2244.7800000000002</v>
      </c>
      <c r="K170" s="18">
        <v>4313.28</v>
      </c>
      <c r="L170" s="70">
        <f>F170-K170</f>
        <v>30686.720000000001</v>
      </c>
      <c r="M170" s="2"/>
      <c r="N170" s="34"/>
    </row>
    <row r="171" spans="1:14" ht="15.75" x14ac:dyDescent="0.25">
      <c r="A171" s="1"/>
      <c r="B171" s="93" t="s">
        <v>96</v>
      </c>
      <c r="C171" s="94"/>
      <c r="D171" s="94"/>
      <c r="E171" s="94"/>
      <c r="F171" s="94"/>
      <c r="G171" s="94"/>
      <c r="H171" s="94"/>
      <c r="I171" s="94"/>
      <c r="J171" s="94"/>
      <c r="K171" s="94"/>
      <c r="L171" s="95"/>
      <c r="M171" s="2"/>
    </row>
    <row r="172" spans="1:14" ht="47.25" x14ac:dyDescent="0.25">
      <c r="A172" s="1"/>
      <c r="B172" s="4" t="s">
        <v>51</v>
      </c>
      <c r="C172" s="5" t="s">
        <v>11</v>
      </c>
      <c r="D172" s="4" t="s">
        <v>107</v>
      </c>
      <c r="E172" s="4" t="s">
        <v>18</v>
      </c>
      <c r="F172" s="6">
        <v>170000</v>
      </c>
      <c r="G172" s="6">
        <f>F172*0.0287</f>
        <v>4879</v>
      </c>
      <c r="H172" s="6">
        <v>28571.119999999999</v>
      </c>
      <c r="I172" s="7">
        <f>F172*0.0304</f>
        <v>5168</v>
      </c>
      <c r="J172" s="7">
        <v>27307.8</v>
      </c>
      <c r="K172" s="7">
        <v>65925.919999999998</v>
      </c>
      <c r="L172" s="8">
        <f t="shared" ref="L172:L174" si="37">F172-K172</f>
        <v>104074.08</v>
      </c>
      <c r="M172" s="2"/>
    </row>
    <row r="173" spans="1:14" ht="63" x14ac:dyDescent="0.25">
      <c r="A173" s="1"/>
      <c r="B173" s="4" t="s">
        <v>97</v>
      </c>
      <c r="C173" s="5" t="s">
        <v>14</v>
      </c>
      <c r="D173" s="4" t="s">
        <v>253</v>
      </c>
      <c r="E173" s="4" t="s">
        <v>17</v>
      </c>
      <c r="F173" s="6">
        <v>85000</v>
      </c>
      <c r="G173" s="6">
        <f>F173*0.0287</f>
        <v>2439.5</v>
      </c>
      <c r="H173" s="6">
        <v>8097.05</v>
      </c>
      <c r="I173" s="7">
        <f>+F173*0.0304</f>
        <v>2584</v>
      </c>
      <c r="J173" s="7">
        <v>32088.84</v>
      </c>
      <c r="K173" s="7">
        <v>45209.39</v>
      </c>
      <c r="L173" s="8">
        <f t="shared" si="37"/>
        <v>39790.61</v>
      </c>
      <c r="M173" s="2"/>
    </row>
    <row r="174" spans="1:14" ht="31.5" x14ac:dyDescent="0.25">
      <c r="A174" s="1"/>
      <c r="B174" s="4" t="s">
        <v>52</v>
      </c>
      <c r="C174" s="5" t="s">
        <v>11</v>
      </c>
      <c r="D174" s="4" t="s">
        <v>108</v>
      </c>
      <c r="E174" s="4" t="s">
        <v>17</v>
      </c>
      <c r="F174" s="6">
        <v>75000</v>
      </c>
      <c r="G174" s="6">
        <f>F174*0.0287</f>
        <v>2152.5</v>
      </c>
      <c r="H174" s="6">
        <v>5925.42</v>
      </c>
      <c r="I174" s="7">
        <f>+F174*0.0304</f>
        <v>2280</v>
      </c>
      <c r="J174" s="7">
        <v>25755.95</v>
      </c>
      <c r="K174" s="7">
        <v>36113.89</v>
      </c>
      <c r="L174" s="8">
        <f t="shared" si="37"/>
        <v>38886.11</v>
      </c>
      <c r="M174" s="2"/>
    </row>
    <row r="175" spans="1:14" ht="31.5" x14ac:dyDescent="0.25">
      <c r="A175" s="1"/>
      <c r="B175" s="4" t="s">
        <v>98</v>
      </c>
      <c r="C175" s="5" t="s">
        <v>11</v>
      </c>
      <c r="D175" s="4" t="s">
        <v>114</v>
      </c>
      <c r="E175" s="4" t="s">
        <v>17</v>
      </c>
      <c r="F175" s="6">
        <v>48000</v>
      </c>
      <c r="G175" s="6">
        <f>F175*0.0287</f>
        <v>1377.6</v>
      </c>
      <c r="H175" s="6">
        <v>1571.73</v>
      </c>
      <c r="I175" s="7">
        <f>+F175*0.0304</f>
        <v>1459.2</v>
      </c>
      <c r="J175" s="7">
        <v>5914.73</v>
      </c>
      <c r="K175" s="7">
        <v>10323.26</v>
      </c>
      <c r="L175" s="8">
        <f>F175-K175</f>
        <v>37676.74</v>
      </c>
      <c r="M175" s="2"/>
    </row>
    <row r="176" spans="1:14" ht="32.25" thickBot="1" x14ac:dyDescent="0.3">
      <c r="A176" s="1"/>
      <c r="B176" s="4" t="s">
        <v>118</v>
      </c>
      <c r="C176" s="5" t="s">
        <v>11</v>
      </c>
      <c r="D176" s="4" t="s">
        <v>143</v>
      </c>
      <c r="E176" s="4" t="s">
        <v>17</v>
      </c>
      <c r="F176" s="6">
        <v>40000</v>
      </c>
      <c r="G176" s="6">
        <f>F176*0.0287</f>
        <v>1148</v>
      </c>
      <c r="H176" s="6">
        <v>442.65</v>
      </c>
      <c r="I176" s="7">
        <f>+F176*0.0304</f>
        <v>1216</v>
      </c>
      <c r="J176" s="7">
        <v>25</v>
      </c>
      <c r="K176" s="7">
        <v>2831.65</v>
      </c>
      <c r="L176" s="8">
        <f t="shared" ref="L176" si="38">F176-K176</f>
        <v>37168.35</v>
      </c>
      <c r="M176" s="2"/>
    </row>
    <row r="177" spans="1:14" ht="16.5" thickBot="1" x14ac:dyDescent="0.3">
      <c r="A177" s="1"/>
      <c r="B177" s="96"/>
      <c r="C177" s="97"/>
      <c r="D177" s="97"/>
      <c r="E177" s="97"/>
      <c r="F177" s="16">
        <f t="shared" ref="F177:L177" si="39">SUM(F172:F176)</f>
        <v>418000</v>
      </c>
      <c r="G177" s="17">
        <f t="shared" si="39"/>
        <v>11996.6</v>
      </c>
      <c r="H177" s="17">
        <f t="shared" si="39"/>
        <v>44607.97</v>
      </c>
      <c r="I177" s="18">
        <f t="shared" si="39"/>
        <v>12707.2</v>
      </c>
      <c r="J177" s="18">
        <f t="shared" si="39"/>
        <v>91092.319999999992</v>
      </c>
      <c r="K177" s="19">
        <f t="shared" si="39"/>
        <v>160404.11000000002</v>
      </c>
      <c r="L177" s="20">
        <f t="shared" si="39"/>
        <v>257595.88999999998</v>
      </c>
      <c r="M177" s="2"/>
      <c r="N177" s="34"/>
    </row>
    <row r="178" spans="1:14" ht="15.75" x14ac:dyDescent="0.25">
      <c r="A178" s="1"/>
      <c r="B178" s="93" t="s">
        <v>99</v>
      </c>
      <c r="C178" s="94"/>
      <c r="D178" s="94"/>
      <c r="E178" s="94"/>
      <c r="F178" s="94"/>
      <c r="G178" s="94"/>
      <c r="H178" s="94"/>
      <c r="I178" s="94"/>
      <c r="J178" s="94"/>
      <c r="K178" s="94"/>
      <c r="L178" s="95"/>
      <c r="M178" s="2"/>
    </row>
    <row r="179" spans="1:14" ht="63.75" thickBot="1" x14ac:dyDescent="0.3">
      <c r="A179" s="1"/>
      <c r="B179" s="4" t="s">
        <v>218</v>
      </c>
      <c r="C179" s="5" t="s">
        <v>11</v>
      </c>
      <c r="D179" s="4" t="s">
        <v>109</v>
      </c>
      <c r="E179" s="4" t="s">
        <v>17</v>
      </c>
      <c r="F179" s="9">
        <v>130000</v>
      </c>
      <c r="G179" s="9">
        <f>F179*0.0287</f>
        <v>3731</v>
      </c>
      <c r="H179" s="9">
        <v>18202.23</v>
      </c>
      <c r="I179" s="10">
        <f>+F179*0.0304</f>
        <v>3952</v>
      </c>
      <c r="J179" s="10">
        <v>27590.54</v>
      </c>
      <c r="K179" s="10">
        <v>53475.77</v>
      </c>
      <c r="L179" s="11">
        <f>F179-K179</f>
        <v>76524.23000000001</v>
      </c>
      <c r="M179" s="2"/>
    </row>
    <row r="180" spans="1:14" ht="16.5" thickBot="1" x14ac:dyDescent="0.3">
      <c r="A180" s="1"/>
      <c r="B180" s="96"/>
      <c r="C180" s="97"/>
      <c r="D180" s="97"/>
      <c r="E180" s="97"/>
      <c r="F180" s="16">
        <f>SUM(F179)</f>
        <v>130000</v>
      </c>
      <c r="G180" s="17">
        <f t="shared" ref="G180:K180" si="40">SUM(G179)</f>
        <v>3731</v>
      </c>
      <c r="H180" s="17">
        <f t="shared" si="40"/>
        <v>18202.23</v>
      </c>
      <c r="I180" s="18">
        <f t="shared" si="40"/>
        <v>3952</v>
      </c>
      <c r="J180" s="18">
        <f t="shared" si="40"/>
        <v>27590.54</v>
      </c>
      <c r="K180" s="19">
        <f t="shared" si="40"/>
        <v>53475.77</v>
      </c>
      <c r="L180" s="20">
        <f>SUM(L179)</f>
        <v>76524.23000000001</v>
      </c>
      <c r="M180" s="2"/>
      <c r="N180" s="34"/>
    </row>
    <row r="181" spans="1:14" ht="15.75" x14ac:dyDescent="0.25">
      <c r="A181" s="1"/>
      <c r="B181" s="93" t="s">
        <v>53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5"/>
      <c r="M181" s="2"/>
    </row>
    <row r="182" spans="1:14" ht="31.5" x14ac:dyDescent="0.25">
      <c r="A182" s="1"/>
      <c r="B182" s="4" t="s">
        <v>125</v>
      </c>
      <c r="C182" s="5" t="s">
        <v>14</v>
      </c>
      <c r="D182" s="4" t="s">
        <v>32</v>
      </c>
      <c r="E182" s="4" t="s">
        <v>31</v>
      </c>
      <c r="F182" s="6">
        <v>28000</v>
      </c>
      <c r="G182" s="6">
        <v>803.6</v>
      </c>
      <c r="H182" s="6">
        <v>0</v>
      </c>
      <c r="I182" s="7">
        <v>851.2</v>
      </c>
      <c r="J182" s="7">
        <v>4146.43</v>
      </c>
      <c r="K182" s="7">
        <v>5801.23</v>
      </c>
      <c r="L182" s="8">
        <f>F182-K182</f>
        <v>22198.77</v>
      </c>
      <c r="M182" s="2"/>
    </row>
    <row r="183" spans="1:14" ht="33.75" customHeight="1" x14ac:dyDescent="0.25">
      <c r="A183" s="1"/>
      <c r="B183" s="4" t="s">
        <v>126</v>
      </c>
      <c r="C183" s="5" t="s">
        <v>14</v>
      </c>
      <c r="D183" s="4" t="s">
        <v>143</v>
      </c>
      <c r="E183" s="4" t="s">
        <v>17</v>
      </c>
      <c r="F183" s="6">
        <v>38000</v>
      </c>
      <c r="G183" s="6">
        <v>1090.5999999999999</v>
      </c>
      <c r="H183" s="6">
        <v>0</v>
      </c>
      <c r="I183" s="7">
        <v>1155.2</v>
      </c>
      <c r="J183" s="7">
        <v>3244.78</v>
      </c>
      <c r="K183" s="7">
        <v>5490.58</v>
      </c>
      <c r="L183" s="8">
        <f t="shared" ref="L183:L187" si="41">F183-K183</f>
        <v>32509.42</v>
      </c>
      <c r="M183" s="2"/>
    </row>
    <row r="184" spans="1:14" ht="30.75" customHeight="1" x14ac:dyDescent="0.25">
      <c r="A184" s="1"/>
      <c r="B184" s="4" t="s">
        <v>127</v>
      </c>
      <c r="C184" s="5" t="s">
        <v>14</v>
      </c>
      <c r="D184" s="4" t="s">
        <v>143</v>
      </c>
      <c r="E184" s="4" t="s">
        <v>17</v>
      </c>
      <c r="F184" s="6">
        <v>27000</v>
      </c>
      <c r="G184" s="6">
        <v>774.9</v>
      </c>
      <c r="H184" s="6">
        <v>0</v>
      </c>
      <c r="I184" s="7">
        <v>820.8</v>
      </c>
      <c r="J184" s="7">
        <v>5604</v>
      </c>
      <c r="K184" s="7">
        <v>7199.7</v>
      </c>
      <c r="L184" s="8">
        <f t="shared" si="41"/>
        <v>19800.3</v>
      </c>
      <c r="M184" s="2"/>
    </row>
    <row r="185" spans="1:14" ht="31.5" x14ac:dyDescent="0.25">
      <c r="A185" s="1"/>
      <c r="B185" s="4" t="s">
        <v>54</v>
      </c>
      <c r="C185" s="5" t="s">
        <v>14</v>
      </c>
      <c r="D185" s="4" t="s">
        <v>32</v>
      </c>
      <c r="E185" s="4" t="s">
        <v>31</v>
      </c>
      <c r="F185" s="6">
        <v>25000</v>
      </c>
      <c r="G185" s="6">
        <v>717.5</v>
      </c>
      <c r="H185" s="6">
        <v>0</v>
      </c>
      <c r="I185" s="7">
        <v>760</v>
      </c>
      <c r="J185" s="7">
        <v>6708.62</v>
      </c>
      <c r="K185" s="7">
        <v>8186.12</v>
      </c>
      <c r="L185" s="8">
        <f t="shared" si="41"/>
        <v>16813.88</v>
      </c>
      <c r="M185" s="2"/>
    </row>
    <row r="186" spans="1:14" ht="31.5" x14ac:dyDescent="0.25">
      <c r="A186" s="1"/>
      <c r="B186" s="4" t="s">
        <v>128</v>
      </c>
      <c r="C186" s="5" t="s">
        <v>11</v>
      </c>
      <c r="D186" s="4" t="s">
        <v>38</v>
      </c>
      <c r="E186" s="4" t="s">
        <v>31</v>
      </c>
      <c r="F186" s="6">
        <v>25000</v>
      </c>
      <c r="G186" s="6">
        <v>717.5</v>
      </c>
      <c r="H186" s="6">
        <v>0</v>
      </c>
      <c r="I186" s="7">
        <v>760</v>
      </c>
      <c r="J186" s="7">
        <v>6407.29</v>
      </c>
      <c r="K186" s="7">
        <v>7884.79</v>
      </c>
      <c r="L186" s="8">
        <f t="shared" si="41"/>
        <v>17115.21</v>
      </c>
      <c r="M186" s="2"/>
    </row>
    <row r="187" spans="1:14" ht="44.25" customHeight="1" x14ac:dyDescent="0.25">
      <c r="A187" s="1"/>
      <c r="B187" s="4" t="s">
        <v>258</v>
      </c>
      <c r="C187" s="5" t="s">
        <v>14</v>
      </c>
      <c r="D187" s="4" t="s">
        <v>68</v>
      </c>
      <c r="E187" s="4" t="s">
        <v>18</v>
      </c>
      <c r="F187" s="9">
        <v>40000</v>
      </c>
      <c r="G187" s="6">
        <v>1148</v>
      </c>
      <c r="H187" s="9">
        <v>154.68</v>
      </c>
      <c r="I187" s="7">
        <v>1216</v>
      </c>
      <c r="J187" s="10">
        <v>4850.78</v>
      </c>
      <c r="K187" s="7">
        <v>7369.46</v>
      </c>
      <c r="L187" s="11">
        <f t="shared" si="41"/>
        <v>32630.54</v>
      </c>
      <c r="M187" s="2"/>
    </row>
    <row r="188" spans="1:14" ht="32.25" thickBot="1" x14ac:dyDescent="0.3">
      <c r="A188" s="1"/>
      <c r="B188" s="4" t="s">
        <v>129</v>
      </c>
      <c r="C188" s="5" t="s">
        <v>14</v>
      </c>
      <c r="D188" s="4" t="s">
        <v>143</v>
      </c>
      <c r="E188" s="4" t="s">
        <v>18</v>
      </c>
      <c r="F188" s="6">
        <v>38000</v>
      </c>
      <c r="G188" s="6">
        <v>1090.5999999999999</v>
      </c>
      <c r="H188" s="6">
        <v>160.38</v>
      </c>
      <c r="I188" s="7">
        <v>1155.2</v>
      </c>
      <c r="J188" s="7">
        <v>12922.3</v>
      </c>
      <c r="K188" s="7">
        <v>15328.48</v>
      </c>
      <c r="L188" s="8">
        <f>F188-K188</f>
        <v>22671.52</v>
      </c>
      <c r="M188" s="2"/>
    </row>
    <row r="189" spans="1:14" ht="16.5" thickBot="1" x14ac:dyDescent="0.3">
      <c r="A189" s="1"/>
      <c r="B189" s="90"/>
      <c r="C189" s="91"/>
      <c r="D189" s="91"/>
      <c r="E189" s="92"/>
      <c r="F189" s="16">
        <f t="shared" ref="F189:L189" si="42">SUM(F182:F188)</f>
        <v>221000</v>
      </c>
      <c r="G189" s="17">
        <f t="shared" si="42"/>
        <v>6342.7000000000007</v>
      </c>
      <c r="H189" s="17">
        <f t="shared" si="42"/>
        <v>315.06</v>
      </c>
      <c r="I189" s="18">
        <f t="shared" si="42"/>
        <v>6718.4</v>
      </c>
      <c r="J189" s="18">
        <f t="shared" si="42"/>
        <v>43884.2</v>
      </c>
      <c r="K189" s="44">
        <f t="shared" si="42"/>
        <v>57260.36</v>
      </c>
      <c r="L189" s="20">
        <f t="shared" si="42"/>
        <v>163739.64000000001</v>
      </c>
      <c r="M189" s="2"/>
    </row>
    <row r="190" spans="1:14" ht="15.75" x14ac:dyDescent="0.25">
      <c r="A190" s="1"/>
      <c r="B190" s="48"/>
      <c r="C190" s="49"/>
      <c r="D190" s="49"/>
      <c r="E190" s="49"/>
      <c r="F190" s="56"/>
      <c r="G190" s="56"/>
      <c r="H190" s="56"/>
      <c r="I190" s="57"/>
      <c r="J190" s="57"/>
      <c r="K190" s="57"/>
      <c r="L190" s="58"/>
      <c r="M190" s="2"/>
    </row>
    <row r="191" spans="1:14" ht="15.75" x14ac:dyDescent="0.25">
      <c r="A191" s="1"/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3"/>
      <c r="M191" s="2"/>
    </row>
    <row r="192" spans="1:14" ht="47.25" x14ac:dyDescent="0.25">
      <c r="A192" s="1"/>
      <c r="B192" s="104"/>
      <c r="C192" s="105"/>
      <c r="D192" s="106"/>
      <c r="E192" s="21" t="s">
        <v>55</v>
      </c>
      <c r="F192" s="22">
        <f>F189+F180+F177+F170+F167+F160+F135+F130+F125+F121+F118+F114+F107+F104+F77+F73+F69+F60+F48+F45+F41+F36+F32+F26+F22+F14</f>
        <v>7298713.3300000001</v>
      </c>
      <c r="G192" s="107"/>
      <c r="H192" s="108"/>
      <c r="I192" s="108"/>
      <c r="J192" s="109"/>
      <c r="K192" s="21" t="s">
        <v>56</v>
      </c>
      <c r="L192" s="23">
        <f>L189+L180+L177+L170+L167+L160+L135+L130+L125+L121+L118+L114+L107+L104+L77+L73+L69+L60+L48+L45+L41+L36+L32+L26+L22+L14</f>
        <v>4868233.2450000001</v>
      </c>
      <c r="M192" s="2"/>
    </row>
    <row r="193" spans="1:15" ht="15.75" x14ac:dyDescent="0.25">
      <c r="A193" s="1"/>
      <c r="B193" s="98"/>
      <c r="C193" s="99"/>
      <c r="D193" s="99"/>
      <c r="E193" s="99"/>
      <c r="F193" s="99"/>
      <c r="G193" s="99"/>
      <c r="H193" s="99"/>
      <c r="I193" s="99"/>
      <c r="J193" s="99"/>
      <c r="K193" s="99"/>
      <c r="L193" s="100"/>
      <c r="M193" s="2"/>
    </row>
    <row r="194" spans="1:15" ht="15.75" x14ac:dyDescent="0.25">
      <c r="A194" s="1"/>
      <c r="B194" s="73" t="s">
        <v>57</v>
      </c>
      <c r="C194" s="73"/>
      <c r="D194" s="73"/>
      <c r="E194" s="73"/>
      <c r="F194" s="37"/>
      <c r="G194" s="37"/>
      <c r="H194" s="37"/>
      <c r="I194" s="37"/>
      <c r="J194" s="37"/>
      <c r="K194" s="37"/>
      <c r="L194" s="38"/>
      <c r="M194" s="2"/>
    </row>
    <row r="195" spans="1:15" ht="15.75" x14ac:dyDescent="0.25">
      <c r="A195" s="1"/>
      <c r="B195" s="77" t="s">
        <v>58</v>
      </c>
      <c r="C195" s="77"/>
      <c r="D195" s="74">
        <v>518208.65</v>
      </c>
      <c r="E195" s="74"/>
      <c r="F195" s="39"/>
      <c r="G195" s="39"/>
      <c r="H195" s="39"/>
      <c r="I195" s="39"/>
      <c r="J195" s="39"/>
      <c r="K195" s="39"/>
      <c r="L195" s="40"/>
      <c r="M195" s="2"/>
    </row>
    <row r="196" spans="1:15" ht="15.75" x14ac:dyDescent="0.25">
      <c r="A196" s="1"/>
      <c r="B196" s="77" t="s">
        <v>59</v>
      </c>
      <c r="C196" s="77"/>
      <c r="D196" s="74">
        <v>67671.09</v>
      </c>
      <c r="E196" s="74"/>
      <c r="F196" s="39"/>
      <c r="G196" s="39"/>
      <c r="H196" s="39"/>
      <c r="I196" s="39"/>
      <c r="J196" s="39"/>
      <c r="K196" s="39"/>
      <c r="L196" s="40"/>
      <c r="M196" s="2"/>
    </row>
    <row r="197" spans="1:15" ht="15.75" x14ac:dyDescent="0.25">
      <c r="A197" s="1"/>
      <c r="B197" s="78" t="s">
        <v>60</v>
      </c>
      <c r="C197" s="78"/>
      <c r="D197" s="75">
        <v>507986.39</v>
      </c>
      <c r="E197" s="75"/>
      <c r="F197" s="39"/>
      <c r="G197" s="39"/>
      <c r="H197" s="39"/>
      <c r="I197" s="39"/>
      <c r="J197" s="39"/>
      <c r="K197" s="39"/>
      <c r="L197" s="40"/>
      <c r="M197" s="2"/>
    </row>
    <row r="198" spans="1:15" ht="15.75" x14ac:dyDescent="0.25">
      <c r="A198" s="1"/>
      <c r="B198" s="73" t="s">
        <v>61</v>
      </c>
      <c r="C198" s="73"/>
      <c r="D198" s="76">
        <f>SUM(D195:D197)</f>
        <v>1093866.1299999999</v>
      </c>
      <c r="E198" s="76"/>
      <c r="F198" s="41"/>
      <c r="G198" s="41"/>
      <c r="H198" s="41"/>
      <c r="I198" s="41"/>
      <c r="J198" s="41"/>
      <c r="K198" s="41"/>
      <c r="L198" s="42"/>
      <c r="M198" s="2"/>
      <c r="O198" t="s">
        <v>65</v>
      </c>
    </row>
    <row r="199" spans="1:15" ht="74.25" customHeight="1" x14ac:dyDescent="0.25">
      <c r="A199" s="1"/>
      <c r="B199" s="79" t="s">
        <v>260</v>
      </c>
      <c r="C199" s="80"/>
      <c r="D199" s="80"/>
      <c r="E199" s="80"/>
      <c r="F199" s="80"/>
      <c r="G199" s="80"/>
      <c r="H199" s="80"/>
      <c r="I199" s="80"/>
      <c r="J199" s="80"/>
      <c r="K199" s="80"/>
      <c r="L199" s="81"/>
      <c r="M199" s="2"/>
    </row>
    <row r="200" spans="1:15" ht="72.75" customHeight="1" x14ac:dyDescent="0.25">
      <c r="A200" s="1"/>
      <c r="B200" s="83"/>
      <c r="C200" s="84"/>
      <c r="D200" s="24" t="s">
        <v>62</v>
      </c>
      <c r="E200" s="87" t="s">
        <v>20</v>
      </c>
      <c r="F200" s="88"/>
      <c r="G200" s="89"/>
      <c r="H200" s="24" t="s">
        <v>63</v>
      </c>
      <c r="I200" s="85" t="s">
        <v>74</v>
      </c>
      <c r="J200" s="86"/>
      <c r="K200" s="86"/>
      <c r="L200" s="84"/>
      <c r="M200" s="2"/>
    </row>
    <row r="201" spans="1:15" ht="15.75" x14ac:dyDescent="0.25">
      <c r="A201" s="1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2"/>
    </row>
    <row r="203" spans="1:15" x14ac:dyDescent="0.25">
      <c r="H203" s="32"/>
    </row>
    <row r="204" spans="1:15" x14ac:dyDescent="0.25">
      <c r="H204" s="32"/>
    </row>
    <row r="205" spans="1:15" x14ac:dyDescent="0.25">
      <c r="H205" s="32"/>
    </row>
  </sheetData>
  <mergeCells count="84">
    <mergeCell ref="B48:E48"/>
    <mergeCell ref="B27:L27"/>
    <mergeCell ref="B32:E32"/>
    <mergeCell ref="B33:L33"/>
    <mergeCell ref="B36:E36"/>
    <mergeCell ref="B37:L37"/>
    <mergeCell ref="B41:E41"/>
    <mergeCell ref="B42:L42"/>
    <mergeCell ref="B45:E45"/>
    <mergeCell ref="B46:L46"/>
    <mergeCell ref="B26:E26"/>
    <mergeCell ref="B8:L8"/>
    <mergeCell ref="B14:E14"/>
    <mergeCell ref="B15:L15"/>
    <mergeCell ref="B22:E22"/>
    <mergeCell ref="B23:L23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114:E114"/>
    <mergeCell ref="B49:L49"/>
    <mergeCell ref="B60:E60"/>
    <mergeCell ref="B61:L61"/>
    <mergeCell ref="B69:E69"/>
    <mergeCell ref="B70:L70"/>
    <mergeCell ref="B73:E73"/>
    <mergeCell ref="B74:L74"/>
    <mergeCell ref="B77:E77"/>
    <mergeCell ref="B78:L78"/>
    <mergeCell ref="B104:E104"/>
    <mergeCell ref="B108:L108"/>
    <mergeCell ref="B105:L105"/>
    <mergeCell ref="B193:L193"/>
    <mergeCell ref="B160:E160"/>
    <mergeCell ref="B115:L115"/>
    <mergeCell ref="B118:E118"/>
    <mergeCell ref="B119:L119"/>
    <mergeCell ref="B121:E121"/>
    <mergeCell ref="B122:L122"/>
    <mergeCell ref="B125:E125"/>
    <mergeCell ref="B126:L126"/>
    <mergeCell ref="B130:E130"/>
    <mergeCell ref="B131:L131"/>
    <mergeCell ref="B135:E135"/>
    <mergeCell ref="B136:L136"/>
    <mergeCell ref="B191:L191"/>
    <mergeCell ref="B192:D192"/>
    <mergeCell ref="G192:J192"/>
    <mergeCell ref="B189:E189"/>
    <mergeCell ref="B161:L161"/>
    <mergeCell ref="B167:E167"/>
    <mergeCell ref="B171:L171"/>
    <mergeCell ref="B177:E177"/>
    <mergeCell ref="B178:L178"/>
    <mergeCell ref="B180:E180"/>
    <mergeCell ref="B181:L181"/>
    <mergeCell ref="B164:L164"/>
    <mergeCell ref="B168:L168"/>
    <mergeCell ref="B199:L199"/>
    <mergeCell ref="B201:L201"/>
    <mergeCell ref="B200:C200"/>
    <mergeCell ref="I200:L200"/>
    <mergeCell ref="E200:G200"/>
    <mergeCell ref="B194:E194"/>
    <mergeCell ref="D195:E195"/>
    <mergeCell ref="D196:E196"/>
    <mergeCell ref="D197:E197"/>
    <mergeCell ref="D198:E198"/>
    <mergeCell ref="B195:C195"/>
    <mergeCell ref="B196:C196"/>
    <mergeCell ref="B197:C197"/>
    <mergeCell ref="B198:C198"/>
  </mergeCells>
  <printOptions horizontalCentered="1"/>
  <pageMargins left="0.35433070866141736" right="0.27559055118110237" top="0.25" bottom="0.28999999999999998" header="0.27" footer="0.27559055118110237"/>
  <pageSetup paperSize="5" scale="62" orientation="landscape" r:id="rId1"/>
  <headerFooter>
    <oddFooter>Página &amp;P</oddFooter>
  </headerFooter>
  <rowBreaks count="9" manualBreakCount="9">
    <brk id="26" max="12" man="1"/>
    <brk id="45" max="12" man="1"/>
    <brk id="69" max="12" man="1"/>
    <brk id="92" max="12" man="1"/>
    <brk id="107" max="12" man="1"/>
    <brk id="130" max="12" man="1"/>
    <brk id="147" max="12" man="1"/>
    <brk id="170" max="12" man="1"/>
    <brk id="18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2025-12-18T14:16:00Z</cp:lastPrinted>
  <dcterms:created xsi:type="dcterms:W3CDTF">2021-07-20T15:29:34Z</dcterms:created>
  <dcterms:modified xsi:type="dcterms:W3CDTF">2026-01-12T12:25:02Z</dcterms:modified>
</cp:coreProperties>
</file>