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\\cnzfenx400\COMUN\DIV. DE RECURSOS HUMANOS\LIZARY DICKSON\Nómina PORTAL\AÑOS ANTERIORES\2025\Octubre\"/>
    </mc:Choice>
  </mc:AlternateContent>
  <xr:revisionPtr revIDLastSave="0" documentId="13_ncr:1_{5C64B17D-AAD5-42E6-9F88-EE4CB44A77B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definedNames>
    <definedName name="_xlnm.Print_Area" localSheetId="0">Hoja1!$A$1:$M$199</definedName>
    <definedName name="_xlnm.Print_Titles" localSheetId="0">Hoja1!$1:$7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3" i="1" l="1"/>
  <c r="G73" i="1"/>
  <c r="H73" i="1"/>
  <c r="I73" i="1"/>
  <c r="J73" i="1"/>
  <c r="K73" i="1"/>
  <c r="L73" i="1"/>
  <c r="F60" i="1"/>
  <c r="G60" i="1"/>
  <c r="H60" i="1"/>
  <c r="I60" i="1"/>
  <c r="J60" i="1"/>
  <c r="K60" i="1"/>
  <c r="K22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53" i="1" l="1"/>
  <c r="J187" i="1"/>
  <c r="F168" i="1"/>
  <c r="G168" i="1" s="1"/>
  <c r="L159" i="1"/>
  <c r="L158" i="1"/>
  <c r="K126" i="1"/>
  <c r="J126" i="1"/>
  <c r="H126" i="1"/>
  <c r="F126" i="1"/>
  <c r="G108" i="1"/>
  <c r="L108" i="1"/>
  <c r="F105" i="1"/>
  <c r="L107" i="1"/>
  <c r="G107" i="1"/>
  <c r="G47" i="1"/>
  <c r="K161" i="1" l="1"/>
  <c r="J161" i="1"/>
  <c r="H161" i="1"/>
  <c r="I19" i="1"/>
  <c r="L174" i="1"/>
  <c r="I174" i="1"/>
  <c r="G174" i="1"/>
  <c r="L59" i="1"/>
  <c r="L72" i="1" l="1"/>
  <c r="L58" i="1"/>
  <c r="F161" i="1"/>
  <c r="H187" i="1"/>
  <c r="F187" i="1"/>
  <c r="K164" i="1"/>
  <c r="L164" i="1"/>
  <c r="L160" i="1" l="1"/>
  <c r="K26" i="1" l="1"/>
  <c r="L186" i="1"/>
  <c r="L112" i="1"/>
  <c r="L67" i="1"/>
  <c r="D196" i="1"/>
  <c r="I20" i="1" l="1"/>
  <c r="G20" i="1"/>
  <c r="L20" i="1" s="1"/>
  <c r="J22" i="1"/>
  <c r="F22" i="1"/>
  <c r="J105" i="1"/>
  <c r="L104" i="1"/>
  <c r="F175" i="1"/>
  <c r="G166" i="1"/>
  <c r="G17" i="1"/>
  <c r="I76" i="1"/>
  <c r="I71" i="1"/>
  <c r="I44" i="1"/>
  <c r="I43" i="1"/>
  <c r="H22" i="1"/>
  <c r="G177" i="1"/>
  <c r="G173" i="1"/>
  <c r="G172" i="1"/>
  <c r="G171" i="1"/>
  <c r="I170" i="1"/>
  <c r="G170" i="1"/>
  <c r="I135" i="1"/>
  <c r="I134" i="1"/>
  <c r="G134" i="1"/>
  <c r="G133" i="1"/>
  <c r="G130" i="1"/>
  <c r="G128" i="1"/>
  <c r="G129" i="1"/>
  <c r="G167" i="1"/>
  <c r="I125" i="1"/>
  <c r="G125" i="1"/>
  <c r="I124" i="1"/>
  <c r="G124" i="1"/>
  <c r="I121" i="1"/>
  <c r="G121" i="1"/>
  <c r="I29" i="1"/>
  <c r="I28" i="1"/>
  <c r="G16" i="1"/>
  <c r="G19" i="1"/>
  <c r="G18" i="1"/>
  <c r="I35" i="1"/>
  <c r="G35" i="1"/>
  <c r="G34" i="1"/>
  <c r="G76" i="1"/>
  <c r="G75" i="1"/>
  <c r="G71" i="1"/>
  <c r="G118" i="1"/>
  <c r="G117" i="1"/>
  <c r="G21" i="1"/>
  <c r="G44" i="1"/>
  <c r="G43" i="1"/>
  <c r="G126" i="1" l="1"/>
  <c r="I126" i="1"/>
  <c r="G105" i="1"/>
  <c r="G161" i="1"/>
  <c r="G187" i="1"/>
  <c r="K166" i="1"/>
  <c r="G22" i="1"/>
  <c r="L102" i="1"/>
  <c r="L103" i="1"/>
  <c r="L100" i="1"/>
  <c r="J14" i="1"/>
  <c r="H14" i="1"/>
  <c r="G14" i="1"/>
  <c r="F14" i="1"/>
  <c r="I14" i="1"/>
  <c r="H105" i="1"/>
  <c r="L166" i="1" l="1"/>
  <c r="K168" i="1"/>
  <c r="L168" i="1" s="1"/>
  <c r="L101" i="1"/>
  <c r="H77" i="1"/>
  <c r="G77" i="1"/>
  <c r="F77" i="1"/>
  <c r="J77" i="1"/>
  <c r="J36" i="1"/>
  <c r="H36" i="1"/>
  <c r="G36" i="1"/>
  <c r="F36" i="1"/>
  <c r="H115" i="1"/>
  <c r="G115" i="1"/>
  <c r="F115" i="1"/>
  <c r="J115" i="1"/>
  <c r="L170" i="1"/>
  <c r="J26" i="1"/>
  <c r="H26" i="1"/>
  <c r="F26" i="1"/>
  <c r="L25" i="1"/>
  <c r="J136" i="1"/>
  <c r="H136" i="1"/>
  <c r="F136" i="1"/>
  <c r="L99" i="1"/>
  <c r="L21" i="1"/>
  <c r="L55" i="1"/>
  <c r="F131" i="1"/>
  <c r="G131" i="1"/>
  <c r="H131" i="1"/>
  <c r="J131" i="1"/>
  <c r="J32" i="1"/>
  <c r="H32" i="1"/>
  <c r="F32" i="1"/>
  <c r="L57" i="1"/>
  <c r="I31" i="1"/>
  <c r="L98" i="1"/>
  <c r="F178" i="1"/>
  <c r="F122" i="1"/>
  <c r="F119" i="1"/>
  <c r="F69" i="1"/>
  <c r="F48" i="1"/>
  <c r="F45" i="1"/>
  <c r="F41" i="1"/>
  <c r="L56" i="1"/>
  <c r="L185" i="1"/>
  <c r="L35" i="1"/>
  <c r="F190" i="1" l="1"/>
  <c r="L31" i="1"/>
  <c r="L52" i="1"/>
  <c r="L66" i="1"/>
  <c r="L184" i="1" l="1"/>
  <c r="I167" i="1"/>
  <c r="J69" i="1"/>
  <c r="L68" i="1"/>
  <c r="H69" i="1"/>
  <c r="L167" i="1" l="1"/>
  <c r="L110" i="1"/>
  <c r="L183" i="1"/>
  <c r="L182" i="1"/>
  <c r="J178" i="1"/>
  <c r="H178" i="1"/>
  <c r="I177" i="1"/>
  <c r="I178" i="1" s="1"/>
  <c r="G178" i="1"/>
  <c r="J175" i="1"/>
  <c r="H175" i="1"/>
  <c r="I173" i="1"/>
  <c r="I172" i="1"/>
  <c r="I171" i="1"/>
  <c r="I133" i="1"/>
  <c r="G136" i="1"/>
  <c r="I128" i="1"/>
  <c r="L125" i="1"/>
  <c r="J122" i="1"/>
  <c r="H122" i="1"/>
  <c r="I130" i="1"/>
  <c r="I129" i="1"/>
  <c r="J119" i="1"/>
  <c r="H119" i="1"/>
  <c r="I118" i="1"/>
  <c r="I117" i="1"/>
  <c r="L94" i="1"/>
  <c r="L91" i="1"/>
  <c r="L81" i="1"/>
  <c r="I75" i="1"/>
  <c r="I77" i="1" s="1"/>
  <c r="L65" i="1"/>
  <c r="J48" i="1"/>
  <c r="H48" i="1"/>
  <c r="G48" i="1"/>
  <c r="I47" i="1"/>
  <c r="J45" i="1"/>
  <c r="H45" i="1"/>
  <c r="L44" i="1"/>
  <c r="I45" i="1"/>
  <c r="J41" i="1"/>
  <c r="H41" i="1"/>
  <c r="I34" i="1"/>
  <c r="I36" i="1" s="1"/>
  <c r="I30" i="1"/>
  <c r="G26" i="1"/>
  <c r="L17" i="1"/>
  <c r="I16" i="1"/>
  <c r="L9" i="1"/>
  <c r="L181" i="1" l="1"/>
  <c r="K187" i="1"/>
  <c r="I161" i="1"/>
  <c r="I187" i="1"/>
  <c r="L16" i="1"/>
  <c r="I22" i="1"/>
  <c r="I105" i="1"/>
  <c r="L87" i="1"/>
  <c r="I48" i="1"/>
  <c r="K47" i="1"/>
  <c r="L86" i="1"/>
  <c r="L83" i="1"/>
  <c r="I26" i="1"/>
  <c r="L85" i="1"/>
  <c r="L30" i="1"/>
  <c r="L90" i="1"/>
  <c r="L114" i="1"/>
  <c r="L13" i="1"/>
  <c r="L84" i="1"/>
  <c r="L82" i="1"/>
  <c r="I115" i="1"/>
  <c r="L89" i="1"/>
  <c r="I136" i="1"/>
  <c r="I131" i="1"/>
  <c r="G32" i="1"/>
  <c r="I32" i="1"/>
  <c r="L29" i="1"/>
  <c r="L63" i="1"/>
  <c r="L113" i="1"/>
  <c r="L12" i="1"/>
  <c r="L54" i="1"/>
  <c r="G69" i="1"/>
  <c r="I69" i="1"/>
  <c r="L28" i="1"/>
  <c r="L97" i="1"/>
  <c r="L92" i="1"/>
  <c r="G41" i="1"/>
  <c r="L129" i="1"/>
  <c r="L134" i="1"/>
  <c r="G119" i="1"/>
  <c r="I41" i="1"/>
  <c r="I122" i="1"/>
  <c r="G45" i="1"/>
  <c r="L171" i="1"/>
  <c r="L11" i="1"/>
  <c r="L40" i="1"/>
  <c r="L172" i="1"/>
  <c r="L38" i="1"/>
  <c r="I175" i="1"/>
  <c r="L111" i="1"/>
  <c r="K36" i="1"/>
  <c r="L64" i="1"/>
  <c r="L95" i="1"/>
  <c r="L39" i="1"/>
  <c r="L76" i="1"/>
  <c r="L96" i="1"/>
  <c r="G122" i="1"/>
  <c r="L88" i="1"/>
  <c r="I119" i="1"/>
  <c r="L133" i="1"/>
  <c r="L173" i="1"/>
  <c r="L93" i="1"/>
  <c r="L118" i="1"/>
  <c r="G175" i="1"/>
  <c r="L80" i="1"/>
  <c r="K105" i="1" l="1"/>
  <c r="L19" i="1"/>
  <c r="K14" i="1"/>
  <c r="L75" i="1"/>
  <c r="L77" i="1" s="1"/>
  <c r="K77" i="1"/>
  <c r="K115" i="1"/>
  <c r="L24" i="1"/>
  <c r="L26" i="1" s="1"/>
  <c r="L135" i="1"/>
  <c r="L136" i="1" s="1"/>
  <c r="K136" i="1"/>
  <c r="L115" i="1"/>
  <c r="L130" i="1"/>
  <c r="K131" i="1"/>
  <c r="L50" i="1"/>
  <c r="K32" i="1"/>
  <c r="L175" i="1"/>
  <c r="L41" i="1"/>
  <c r="L180" i="1"/>
  <c r="L187" i="1" s="1"/>
  <c r="L79" i="1"/>
  <c r="L105" i="1" s="1"/>
  <c r="L10" i="1"/>
  <c r="L14" i="1" s="1"/>
  <c r="L124" i="1"/>
  <c r="L126" i="1" s="1"/>
  <c r="K69" i="1"/>
  <c r="L51" i="1"/>
  <c r="L32" i="1"/>
  <c r="L18" i="1"/>
  <c r="L128" i="1"/>
  <c r="K119" i="1"/>
  <c r="K41" i="1"/>
  <c r="L71" i="1"/>
  <c r="L117" i="1"/>
  <c r="L119" i="1" s="1"/>
  <c r="K175" i="1"/>
  <c r="L34" i="1"/>
  <c r="L36" i="1" s="1"/>
  <c r="L62" i="1"/>
  <c r="L69" i="1" s="1"/>
  <c r="L190" i="1" s="1"/>
  <c r="L177" i="1"/>
  <c r="L178" i="1" s="1"/>
  <c r="K178" i="1"/>
  <c r="L121" i="1"/>
  <c r="L122" i="1" s="1"/>
  <c r="K122" i="1"/>
  <c r="K48" i="1"/>
  <c r="L47" i="1"/>
  <c r="L48" i="1" s="1"/>
  <c r="L43" i="1"/>
  <c r="L45" i="1" s="1"/>
  <c r="K45" i="1"/>
  <c r="L60" i="1" l="1"/>
  <c r="L161" i="1"/>
  <c r="L22" i="1"/>
  <c r="L131" i="1"/>
</calcChain>
</file>

<file path=xl/sharedStrings.xml><?xml version="1.0" encoding="utf-8"?>
<sst xmlns="http://schemas.openxmlformats.org/spreadsheetml/2006/main" count="560" uniqueCount="255">
  <si>
    <t>DEPARTAMENTO DE RECURSOS HUMANOS</t>
  </si>
  <si>
    <t>CARGO</t>
  </si>
  <si>
    <t>CATEGORIA DE SERVIDOR</t>
  </si>
  <si>
    <t>SALARIO BRUTO</t>
  </si>
  <si>
    <t>DESCUENTOS DE LEY</t>
  </si>
  <si>
    <t>OTROS DESCUENTOS</t>
  </si>
  <si>
    <t>TOTAL DESCONTADO</t>
  </si>
  <si>
    <t>SALARIO NETO</t>
  </si>
  <si>
    <t>AFP</t>
  </si>
  <si>
    <t>ISR</t>
  </si>
  <si>
    <t xml:space="preserve">SFS </t>
  </si>
  <si>
    <t>HOMBRE</t>
  </si>
  <si>
    <t>DIRECTOR EJECUTIVO</t>
  </si>
  <si>
    <t>LIBRE NOMBRAMIENTO</t>
  </si>
  <si>
    <t>MUJER</t>
  </si>
  <si>
    <t>SUBDIRECTORA EJECUTIVA</t>
  </si>
  <si>
    <t>SECRETARIA EJECUTIVA</t>
  </si>
  <si>
    <t>FIJO</t>
  </si>
  <si>
    <t>CARRERA</t>
  </si>
  <si>
    <t>SECRETARIA</t>
  </si>
  <si>
    <t>AUXILIAR ADMINISTRATIVA</t>
  </si>
  <si>
    <t>LISSETTE EVANGELISTA</t>
  </si>
  <si>
    <t>ENCARGADA DEPTO DE RECURSOS HUMANOS</t>
  </si>
  <si>
    <t>EDWIN CORDERO</t>
  </si>
  <si>
    <t>DIGITADOR</t>
  </si>
  <si>
    <t>ESTENIO CASTILLO</t>
  </si>
  <si>
    <t>COORDINADOR         T. I. C.</t>
  </si>
  <si>
    <t>MIGUEL URBAEZ</t>
  </si>
  <si>
    <t>RUDITH SEVERINO</t>
  </si>
  <si>
    <t>OMAR GERALDO</t>
  </si>
  <si>
    <t>CHALIBEL MOYA</t>
  </si>
  <si>
    <t>DEPARTAMENTO ADMINISTATIVO Y FINANCIERO</t>
  </si>
  <si>
    <t>AUXILIAR ADMINISTRATIVO</t>
  </si>
  <si>
    <t>RAQUEL FIGUEREO</t>
  </si>
  <si>
    <t>ENCARGADA DIV. COMPRAS Y CONTRATACIONES</t>
  </si>
  <si>
    <t>ESTATUTO SIMPLIFICADO</t>
  </si>
  <si>
    <t>CONSERJE</t>
  </si>
  <si>
    <t>EDUVIGIS PASCUAL</t>
  </si>
  <si>
    <t>FOTOCOPIADOR</t>
  </si>
  <si>
    <t>MENSAJERO INTERNO</t>
  </si>
  <si>
    <t>MAXIMINA SANTANA</t>
  </si>
  <si>
    <t>RECEPCIONISTA</t>
  </si>
  <si>
    <t>MENSAJERO EXTERNO</t>
  </si>
  <si>
    <t>CAMARERO</t>
  </si>
  <si>
    <t>EVANGELINA MOTA</t>
  </si>
  <si>
    <t>ALEXANDER BURGOS</t>
  </si>
  <si>
    <t>DEPARTAMENTO DE ZONAS FRANCAS Y PARQUES</t>
  </si>
  <si>
    <t>ENCARGADO DEPTO. ZONAS FRANCAS Y PARQUES</t>
  </si>
  <si>
    <t>CARLOS DE LA CRUZ</t>
  </si>
  <si>
    <t>HILDA MARIÑEZ</t>
  </si>
  <si>
    <t>MARIBEL RAMIA</t>
  </si>
  <si>
    <t>JHONNY GUERRERO</t>
  </si>
  <si>
    <t>DEPARTAMENTO SERVICIOS AL USUARIO</t>
  </si>
  <si>
    <t>AUXILIAR DE PARQUES</t>
  </si>
  <si>
    <t>YANIRE DE LA CRUZ</t>
  </si>
  <si>
    <t>PABLO GUERRERO</t>
  </si>
  <si>
    <t>RAFAEL CORDERO</t>
  </si>
  <si>
    <t>JORGE MONTERO</t>
  </si>
  <si>
    <t>OFICINA REGIONAL SANTIAGO</t>
  </si>
  <si>
    <t>PAMELA CABRERA</t>
  </si>
  <si>
    <t>TOTAL SALARIO BRUTO</t>
  </si>
  <si>
    <t>TOTAL SALARIO NETO</t>
  </si>
  <si>
    <t>APORTE INSTITUCIONAL</t>
  </si>
  <si>
    <t>FONDO DE PENSIONES</t>
  </si>
  <si>
    <t>SEGURO RIESGOS LABORALES</t>
  </si>
  <si>
    <t>SEGURO FAMILIAR DE SALUD</t>
  </si>
  <si>
    <t>TOTAL</t>
  </si>
  <si>
    <t>Elaborado por:</t>
  </si>
  <si>
    <t>Autorizado por:</t>
  </si>
  <si>
    <t>SAMIL HAZIN</t>
  </si>
  <si>
    <t xml:space="preserve"> </t>
  </si>
  <si>
    <t>ELVITA NATALIA ROMERO</t>
  </si>
  <si>
    <t>ANALISTA FINANCIERO</t>
  </si>
  <si>
    <t>TÉCNICO DE NOMINA</t>
  </si>
  <si>
    <t>ANALISTA LEGAL</t>
  </si>
  <si>
    <t>TÉCNICO DE RECURSOS HUMANOS</t>
  </si>
  <si>
    <t>DISEÑADOR GRÁFICO</t>
  </si>
  <si>
    <t>SOPORTE MESA DE AYUDA</t>
  </si>
  <si>
    <t>CHOFER I</t>
  </si>
  <si>
    <t>ANALISTA DE SERVICIOS A ZONAS FRANCAS ESPECIALES</t>
  </si>
  <si>
    <t>AYUDANTE DE MANTENIMIENTO</t>
  </si>
  <si>
    <t>NOMBRE Y APELLIDO</t>
  </si>
  <si>
    <t xml:space="preserve">JOAQUÍN ELÍAS JIMÉNEZ </t>
  </si>
  <si>
    <t>DIVISIÓN  DE SERVICIOS A ZONAS FRANCAS ESPECIALES</t>
  </si>
  <si>
    <t>DIRECCIÓN EJECUTIVA</t>
  </si>
  <si>
    <t>DEPARTAMENTO JURÍDICO</t>
  </si>
  <si>
    <t>DEPARTAMENTO DE PLANIFICACIÓN Y DESARROLLO</t>
  </si>
  <si>
    <t>DIVISIÓN DE COMUNICACIONES</t>
  </si>
  <si>
    <t>LAURA MUÑOZ</t>
  </si>
  <si>
    <t xml:space="preserve">ERICK DOMÍNGUEZ </t>
  </si>
  <si>
    <t>DIVISIÓN DE ADMINISTRACIÓN DE SERVICIOS TIC</t>
  </si>
  <si>
    <t>DIVISIÓN DE OPERACIONES TIC</t>
  </si>
  <si>
    <t>DIVISIÓN DE CONTABILIDAD</t>
  </si>
  <si>
    <t>DIVISIÓN DE PRESUPUESTO</t>
  </si>
  <si>
    <t>DIVISIÓN DE COMPRAS Y CONTRATACIONES</t>
  </si>
  <si>
    <t>ADELINDA PÉREZ</t>
  </si>
  <si>
    <t>AMALIA HOLGUÍN</t>
  </si>
  <si>
    <t>DIVISIÓN DE SERVICIOS GENERALES</t>
  </si>
  <si>
    <t>SECCIÓN DE TESORERIA</t>
  </si>
  <si>
    <t>SECCIÓN DE CORRESPONDENCIA</t>
  </si>
  <si>
    <t>MARIO RODRÍGUEZ</t>
  </si>
  <si>
    <t>DIVISIÓN REGULACION TEXTILES, CALZADOS Y PIELES</t>
  </si>
  <si>
    <t>DIVISIÓN AUTORIZACIONES A PARQUES</t>
  </si>
  <si>
    <t>DEPARTAMENTO DE PROMOCIÓN</t>
  </si>
  <si>
    <t>DEPARTAMENTO DE ESTADÍSTICAS DE ZONAS FRANCAS</t>
  </si>
  <si>
    <t>MARIA FERNÁNDEZ</t>
  </si>
  <si>
    <t>RUBEN GARCÍA</t>
  </si>
  <si>
    <t>DIVISIÓN DE ELABORACIÓN DE INFORMES TÉCNICOS</t>
  </si>
  <si>
    <t>GÉNERO</t>
  </si>
  <si>
    <t>RESOLUCIÓN CONSEJO</t>
  </si>
  <si>
    <t>ENCARGADO DPTO. TECNOLOGÍA DE INF. Y COM.</t>
  </si>
  <si>
    <t>ENCARGADA DE DIVISIÓN  DE OPERACIONES TIC</t>
  </si>
  <si>
    <t>ENCARGADA DIVISIÓN DE PRESUPUESTO</t>
  </si>
  <si>
    <t>TÉCNICO DE COMPRAS Y CONTRATACIONES</t>
  </si>
  <si>
    <t>TÉCNICO DE ARCHIVISTA</t>
  </si>
  <si>
    <t>ENCARGADO DE DIVISIÓN DE SERVICIOS A ZONAS FRANCAS ESPECIALES</t>
  </si>
  <si>
    <t>ENCARGADO DE DIVISIÓN DE AUTORIZACIONES A PARQUES</t>
  </si>
  <si>
    <t>TÉCNICO AUTORIZACIONES A PARQUES</t>
  </si>
  <si>
    <t>ENCARGADO DPTO. ESTADÍSTICAS DE ZONAS FRANCAS</t>
  </si>
  <si>
    <t>ANALISTA DATOS ESTADÍSTICOS</t>
  </si>
  <si>
    <t>ENCARGADO DIVISIÓN DE ELABORACIÓN DE INFORMES TÉCNICOS</t>
  </si>
  <si>
    <t>RESPONSABLE DE ACCESO A LA INFORMACIÓN</t>
  </si>
  <si>
    <t>JOSE LUÍS GONZÁLEZ</t>
  </si>
  <si>
    <t>CONSEJO NACIONAL DE ZONAS FRANCAS DE EXPORTACIÓN</t>
  </si>
  <si>
    <t>GESTOR DE REDES SOCIALES</t>
  </si>
  <si>
    <t>ENCARGADO DE DIVISIÓN ADM. SERV. TIC</t>
  </si>
  <si>
    <t>TÉCNICO DATOS ESTADÍSTICOS</t>
  </si>
  <si>
    <t>FELIX ANTONIO ARVELO ORTEGA</t>
  </si>
  <si>
    <t>TECNICO DE PLANIFICACION</t>
  </si>
  <si>
    <t>GAERD JOSUE ALCANTARA DIAZ</t>
  </si>
  <si>
    <t>ROBERT NICOLAS NOVAS TRINIDAD</t>
  </si>
  <si>
    <t>JULIO ANDRES ROSARIO ORTIZ</t>
  </si>
  <si>
    <t xml:space="preserve">DEPARTAMENTO DE TRANSFORMACION DIGITAL </t>
  </si>
  <si>
    <t>ANNERIS ROSANNA UREÑA ACOSTA</t>
  </si>
  <si>
    <t xml:space="preserve">ENCARGADA DE DIVISION </t>
  </si>
  <si>
    <t xml:space="preserve">DEPARTAMENTO DE INTELIGENCIA DE MERCADO </t>
  </si>
  <si>
    <t>ELISA FRANCHESCA GUERRA LOPEZ</t>
  </si>
  <si>
    <t>IVAN RICARDO DÍAZ RAMIREZ</t>
  </si>
  <si>
    <t>ANALISTA DE INTELIGENCIA DE MERCADO</t>
  </si>
  <si>
    <t>PETRA MARIA ROSARIO ALEJO ROSARIO</t>
  </si>
  <si>
    <t>CLARIBEL MARIA DE LA CRUZ RODRIGUEZ</t>
  </si>
  <si>
    <t>MIREYA ALTAGRACIA MATOS CASTILLO</t>
  </si>
  <si>
    <t>NORBERTO FERMIN MEDINA DIAZ</t>
  </si>
  <si>
    <t>YRIS DEL CARMEN MORETA VARGAS</t>
  </si>
  <si>
    <t>MELIDA ALTAGRACIA CASTILLO MERCEDES</t>
  </si>
  <si>
    <t>YUDELKA BELTRE SANTANA</t>
  </si>
  <si>
    <t>CARLOS ELIAS RAFAEL GARCIA</t>
  </si>
  <si>
    <t>NICOLE CASTILLO DURAN</t>
  </si>
  <si>
    <t>SILVIO LEON LOPEZ</t>
  </si>
  <si>
    <t>MIGUEL ADOLFO RODRIGUEZ LLUBERES</t>
  </si>
  <si>
    <t>MANUEL DE JESUS BURGOS CORPORAN</t>
  </si>
  <si>
    <t>LAUDY TOLENTINO DE LA CRUZ</t>
  </si>
  <si>
    <t>CESAR JOEL JANSEN BENITEZ</t>
  </si>
  <si>
    <t>JOSE LUIS PINEDA GUERRERO</t>
  </si>
  <si>
    <t>LOURDES ENCARNACION</t>
  </si>
  <si>
    <t>LUIS EDUARDO CESPEDES CONCEPCION</t>
  </si>
  <si>
    <t>RAMON ANTONIO ENCARNACION</t>
  </si>
  <si>
    <t>AUXILIAR ADMINISTRATIVO (A)</t>
  </si>
  <si>
    <t>TECNICO DE TESORERIA</t>
  </si>
  <si>
    <t>AUXILIAR ADMINISTRATIVO I</t>
  </si>
  <si>
    <t>EDUARDO ABREU BAUTISTA</t>
  </si>
  <si>
    <t>CECILIO MARIANO GARCIA</t>
  </si>
  <si>
    <t>MARIA ELENNI OTA¥O CUEVAS</t>
  </si>
  <si>
    <t>TOMAS EDUARDO MORENO SANTOS</t>
  </si>
  <si>
    <t>MANUEL ARTURO ALVAREZ RAMIREZ</t>
  </si>
  <si>
    <t>LEYDA CUBILETE COLON</t>
  </si>
  <si>
    <t>MARIA CRISTINA ALTAGRACIA  JIMENEZ</t>
  </si>
  <si>
    <t>MARILYN ALTAGRACIA MERCEDES REYES</t>
  </si>
  <si>
    <t>ANGEL ALBERTO ALCANTARA MEDRANO</t>
  </si>
  <si>
    <t>RUBEN MANUEL CABELO</t>
  </si>
  <si>
    <t>ELIAS PEGUERO ACOSTA</t>
  </si>
  <si>
    <t>CARLOS ALBERTO LAPAIX DE LOS SANTOS</t>
  </si>
  <si>
    <t>RODOLFO AUGUSTO MENDIETA AMANCIO</t>
  </si>
  <si>
    <t>PABLO REYES  CASTILLO</t>
  </si>
  <si>
    <t>EVIZ FRANCISCO CARRASCO</t>
  </si>
  <si>
    <t>ARMANDO DE LOS SANTOS CABRAL</t>
  </si>
  <si>
    <t>JOSE RAMON SANTANA DE LOS SANTOS</t>
  </si>
  <si>
    <t>JORGE LUIS VERAS RODRIGUEZ</t>
  </si>
  <si>
    <t>DANIEL GOMERA HERNANDEZ</t>
  </si>
  <si>
    <t>KENDRICK ALEXANDER SANCHEZ CALDERON</t>
  </si>
  <si>
    <t>MARIELY BORROME NOLASCO</t>
  </si>
  <si>
    <t>ANA ISABEL GOMEZ BRITO</t>
  </si>
  <si>
    <t>LUIS RAMON ALMONTE PARRA</t>
  </si>
  <si>
    <t>DULCE ANADINA FRANCISCO GARCES</t>
  </si>
  <si>
    <t>AUXILIAR DE TRANSPORTACION</t>
  </si>
  <si>
    <t>TECNICO ADMINISTRATIVO</t>
  </si>
  <si>
    <t>AUXILIAR ALMACEN Y SUMINISTRO</t>
  </si>
  <si>
    <t>SUPERVISOR DE MANTENIMIENTO  P</t>
  </si>
  <si>
    <t>MENSAJERO  EXTERNO</t>
  </si>
  <si>
    <t>CHOFER</t>
  </si>
  <si>
    <t>AYUDANTE ALMACEN</t>
  </si>
  <si>
    <t>CONSERJE SERV. GENERALES</t>
  </si>
  <si>
    <t>YENIFEL CAROLINA RODRIGUEZ DE OLEO           TECNICO CONTABILIDAD</t>
  </si>
  <si>
    <t>TECNICO CONTROL DE BIENES</t>
  </si>
  <si>
    <t xml:space="preserve">
HUGO DANIEL INOA HERNANDEZ                          </t>
  </si>
  <si>
    <t xml:space="preserve">NARDA VALENZUELA                                                 </t>
  </si>
  <si>
    <t>CONTADOR (A)</t>
  </si>
  <si>
    <t xml:space="preserve">ANA DILSA CUEVAS SCARFULLERY                       </t>
  </si>
  <si>
    <t>TECNICO CONTABILIDAD</t>
  </si>
  <si>
    <t xml:space="preserve">DAREVILL LOWENKIS PEÑA VILLALONA                </t>
  </si>
  <si>
    <t xml:space="preserve">BENITO ALEJANDRO  HERNANDEZ MOTA               </t>
  </si>
  <si>
    <t xml:space="preserve">EDITA ALTAGRACIA PEYA UREYA                            </t>
  </si>
  <si>
    <t>ENCARGADO DE LA DIVISION DE C</t>
  </si>
  <si>
    <t>DIVISIÓN DE GESTION DE COBROS Y FACTURACIÓN</t>
  </si>
  <si>
    <t>DANIEL ANTONIO LIRANZO</t>
  </si>
  <si>
    <t>JOHANNA MONTES DE OCA MENDEZ</t>
  </si>
  <si>
    <t>YARISOL LOPEZ MARTINEZ</t>
  </si>
  <si>
    <t>NOELIA BENCOSME POLANCO</t>
  </si>
  <si>
    <t xml:space="preserve">
LEYBI LINAREZ ROSARIO                                       </t>
  </si>
  <si>
    <t>TECNICO(A) EMISION DE CERTIFI</t>
  </si>
  <si>
    <t xml:space="preserve">LISBET ALTAGRACIA PERALTA CALDERON          </t>
  </si>
  <si>
    <t xml:space="preserve">HERIDANNY MARIA RODRIGUEZ SANCHEZ          </t>
  </si>
  <si>
    <t xml:space="preserve">IRIS LOPEZ GARCIA                                                </t>
  </si>
  <si>
    <t xml:space="preserve">CAMILA QUEZADA SORINO                                    </t>
  </si>
  <si>
    <t xml:space="preserve">CRISTIAN ALBERTO PIMENTEL DUME                   </t>
  </si>
  <si>
    <t>ENCARGADO DEPARTAMENTO JURIDI</t>
  </si>
  <si>
    <t>CORINA MARTINEZ POLANCO</t>
  </si>
  <si>
    <t>ALBELIS MICHELLE BALBUENA MARTINEZ</t>
  </si>
  <si>
    <t>AMAURYS FRANCISCO RODRIGUEZ PIMENTE</t>
  </si>
  <si>
    <t>ANALISTA DE DESARROLLO  INSTIT</t>
  </si>
  <si>
    <t>ANALISTA PRESUPUESTO</t>
  </si>
  <si>
    <t>ROSA IDALIA ALMONTE MOYA</t>
  </si>
  <si>
    <t>LISSETTE ALTAGRACIA EVANGELISTA  NIE</t>
  </si>
  <si>
    <t>MARIBEL BELTRE YAN</t>
  </si>
  <si>
    <t>WALESKA ELIANA BENZAN ROBLES</t>
  </si>
  <si>
    <t>MARIA E DEL CARMEN QUEZADA RAMIREZ</t>
  </si>
  <si>
    <t>JOEL LUGO SANCHEZ</t>
  </si>
  <si>
    <t>ROSA MILTHA REYES RODRIGUEZ</t>
  </si>
  <si>
    <t>ANALISTA DE REGULACION TEXTIL</t>
  </si>
  <si>
    <t>ENC. DIVISION REGULACION TEXT</t>
  </si>
  <si>
    <t>CESAR AUGENIO CONTRERAS SANG</t>
  </si>
  <si>
    <t>LEPIDO DE LA CRUZ PERALTA</t>
  </si>
  <si>
    <t>NELSON ANTONIO ESTEVEZ HERNANDEZ</t>
  </si>
  <si>
    <t>RALYN JAVIER GARCIA CAMILO</t>
  </si>
  <si>
    <t>JOSE LUIS MATEO DIPRE</t>
  </si>
  <si>
    <t>RAMON JACINTO SANTIAGO OVALLES</t>
  </si>
  <si>
    <t>JUNIOR RAMON NU¥EZ CRUZ</t>
  </si>
  <si>
    <t>WINELIA MARIA ORTIZ ALMONTE</t>
  </si>
  <si>
    <t>MAYRA ALTAGRACIA SANCHEZ HERNANDEZ</t>
  </si>
  <si>
    <t>KENNY JIMENEZ JIMENEZ</t>
  </si>
  <si>
    <t>YANET MERCEDES RAMOS GONZALEZ</t>
  </si>
  <si>
    <t>ROMER MARIEL GUILLEN URE¥A</t>
  </si>
  <si>
    <t>LUIS EDUARDO ABREU ARIAS</t>
  </si>
  <si>
    <t>ANDREA GUZMAN REYES</t>
  </si>
  <si>
    <t>MINERÍA JIOBEN DE SIERRA</t>
  </si>
  <si>
    <t>FRAYNI ALTAGRACIA PAONESSA ABREU</t>
  </si>
  <si>
    <t>JOHANNY COLOME TRINIDAD</t>
  </si>
  <si>
    <t>MANUEL ALEJANDRO RUBIERA GUERRERO</t>
  </si>
  <si>
    <t>CRISTIANA DE LA ALT AYBAR KIDD</t>
  </si>
  <si>
    <t>AUXILIAR DE ATENCION AL CIUDA</t>
  </si>
  <si>
    <t>ENCARGADO (A)</t>
  </si>
  <si>
    <t>YAMELY YADIRA JORGE GOMEZ</t>
  </si>
  <si>
    <t xml:space="preserve">ROSSE MARY YOSELYN </t>
  </si>
  <si>
    <t>NÓMINA EMPLEADOS FIJO OCTUBRE 2025</t>
  </si>
  <si>
    <t>CERTIFICO QUE ESTA NÓMINA DE PAGO ESTA CORRECTA Y COMPLETA Y QUE LAS PERSONAS ENUMERADAS  AL 31 OCTUBRE 2025 FIGURAN EN LOS RECORDS DE EMPLEADOS FIJO QUE MANTIENE LA INSTITUCIÓN.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</si>
</sst>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* #,##0.00\ _€_-;\-* #,##0.00\ _€_-;_-* &quot;-&quot;??\ _€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20"/>
      <name val="Arial"/>
      <family val="2"/>
    </font>
    <font>
      <b/>
      <sz val="12"/>
      <name val="Arial"/>
      <family val="2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118">
    <xf numFmtId="0" fontId="0" fillId="0" borderId="0" xfId="0"/>
    <xf numFmtId="0" fontId="2" fillId="2" borderId="0" xfId="0" applyFont="1" applyFill="1"/>
    <xf numFmtId="0" fontId="0" fillId="2" borderId="0" xfId="0" applyFill="1"/>
    <xf numFmtId="165" fontId="0" fillId="2" borderId="0" xfId="0" applyNumberFormat="1" applyFill="1"/>
    <xf numFmtId="0" fontId="7" fillId="0" borderId="2" xfId="0" applyFont="1" applyBorder="1" applyAlignment="1" applyProtection="1">
      <alignment horizontal="left" vertical="center" wrapText="1"/>
      <protection locked="0"/>
    </xf>
    <xf numFmtId="0" fontId="7" fillId="0" borderId="2" xfId="0" applyFont="1" applyBorder="1" applyAlignment="1" applyProtection="1">
      <alignment horizontal="left" vertical="center"/>
      <protection locked="0"/>
    </xf>
    <xf numFmtId="165" fontId="7" fillId="0" borderId="2" xfId="1" applyFont="1" applyFill="1" applyBorder="1" applyAlignment="1" applyProtection="1">
      <alignment horizontal="center" vertical="center"/>
      <protection locked="0"/>
    </xf>
    <xf numFmtId="165" fontId="7" fillId="0" borderId="2" xfId="1" applyFont="1" applyFill="1" applyBorder="1" applyAlignment="1" applyProtection="1">
      <alignment vertical="center"/>
    </xf>
    <xf numFmtId="165" fontId="7" fillId="0" borderId="2" xfId="0" applyNumberFormat="1" applyFont="1" applyBorder="1" applyAlignment="1">
      <alignment vertical="center"/>
    </xf>
    <xf numFmtId="165" fontId="7" fillId="0" borderId="3" xfId="1" applyFont="1" applyFill="1" applyBorder="1" applyAlignment="1" applyProtection="1">
      <alignment horizontal="center" vertical="center"/>
      <protection locked="0"/>
    </xf>
    <xf numFmtId="165" fontId="7" fillId="0" borderId="3" xfId="1" applyFont="1" applyFill="1" applyBorder="1" applyAlignment="1" applyProtection="1">
      <alignment vertical="center"/>
    </xf>
    <xf numFmtId="165" fontId="7" fillId="0" borderId="3" xfId="0" applyNumberFormat="1" applyFont="1" applyBorder="1" applyAlignment="1">
      <alignment vertical="center"/>
    </xf>
    <xf numFmtId="0" fontId="7" fillId="0" borderId="2" xfId="0" applyFont="1" applyBorder="1" applyAlignment="1" applyProtection="1">
      <alignment vertical="center" wrapText="1"/>
      <protection locked="0"/>
    </xf>
    <xf numFmtId="0" fontId="7" fillId="3" borderId="2" xfId="0" applyFont="1" applyFill="1" applyBorder="1" applyAlignment="1" applyProtection="1">
      <alignment horizontal="left" vertical="center"/>
      <protection locked="0"/>
    </xf>
    <xf numFmtId="165" fontId="7" fillId="0" borderId="2" xfId="1" applyFont="1" applyFill="1" applyBorder="1" applyAlignment="1" applyProtection="1">
      <alignment horizontal="center" vertical="center"/>
    </xf>
    <xf numFmtId="165" fontId="7" fillId="0" borderId="3" xfId="1" applyFont="1" applyFill="1" applyBorder="1" applyAlignment="1" applyProtection="1">
      <alignment vertical="center"/>
      <protection locked="0"/>
    </xf>
    <xf numFmtId="165" fontId="6" fillId="4" borderId="8" xfId="1" applyFont="1" applyFill="1" applyBorder="1" applyAlignment="1" applyProtection="1">
      <alignment horizontal="center" vertical="center"/>
      <protection locked="0"/>
    </xf>
    <xf numFmtId="165" fontId="6" fillId="4" borderId="9" xfId="1" applyFont="1" applyFill="1" applyBorder="1" applyAlignment="1" applyProtection="1">
      <alignment horizontal="center" vertical="center"/>
      <protection locked="0"/>
    </xf>
    <xf numFmtId="165" fontId="6" fillId="4" borderId="9" xfId="1" applyFont="1" applyFill="1" applyBorder="1" applyAlignment="1" applyProtection="1">
      <alignment vertical="center"/>
    </xf>
    <xf numFmtId="165" fontId="6" fillId="4" borderId="10" xfId="1" applyFont="1" applyFill="1" applyBorder="1" applyAlignment="1" applyProtection="1">
      <alignment vertical="center"/>
    </xf>
    <xf numFmtId="165" fontId="6" fillId="4" borderId="11" xfId="0" applyNumberFormat="1" applyFont="1" applyFill="1" applyBorder="1" applyAlignment="1">
      <alignment vertical="center"/>
    </xf>
    <xf numFmtId="0" fontId="6" fillId="4" borderId="2" xfId="0" applyFont="1" applyFill="1" applyBorder="1" applyAlignment="1" applyProtection="1">
      <alignment horizontal="center" vertical="center" wrapText="1"/>
      <protection locked="0"/>
    </xf>
    <xf numFmtId="165" fontId="6" fillId="4" borderId="2" xfId="1" applyFont="1" applyFill="1" applyBorder="1" applyAlignment="1" applyProtection="1">
      <alignment horizontal="center" vertical="center"/>
      <protection locked="0"/>
    </xf>
    <xf numFmtId="165" fontId="6" fillId="4" borderId="2" xfId="0" applyNumberFormat="1" applyFont="1" applyFill="1" applyBorder="1" applyAlignment="1">
      <alignment vertical="center"/>
    </xf>
    <xf numFmtId="0" fontId="6" fillId="4" borderId="2" xfId="0" applyFont="1" applyFill="1" applyBorder="1" applyAlignment="1">
      <alignment horizontal="center" vertical="center" wrapText="1"/>
    </xf>
    <xf numFmtId="165" fontId="6" fillId="4" borderId="9" xfId="1" applyFont="1" applyFill="1" applyBorder="1" applyAlignment="1" applyProtection="1">
      <alignment vertical="center"/>
      <protection locked="0"/>
    </xf>
    <xf numFmtId="165" fontId="6" fillId="4" borderId="17" xfId="1" applyFont="1" applyFill="1" applyBorder="1" applyAlignment="1" applyProtection="1">
      <alignment horizontal="center" vertical="center"/>
      <protection locked="0"/>
    </xf>
    <xf numFmtId="165" fontId="6" fillId="4" borderId="17" xfId="1" applyFont="1" applyFill="1" applyBorder="1" applyAlignment="1" applyProtection="1">
      <alignment vertical="center"/>
    </xf>
    <xf numFmtId="165" fontId="6" fillId="4" borderId="18" xfId="1" applyFont="1" applyFill="1" applyBorder="1" applyAlignment="1" applyProtection="1">
      <alignment vertical="center"/>
    </xf>
    <xf numFmtId="165" fontId="6" fillId="4" borderId="19" xfId="0" applyNumberFormat="1" applyFont="1" applyFill="1" applyBorder="1" applyAlignment="1">
      <alignment vertical="center"/>
    </xf>
    <xf numFmtId="165" fontId="7" fillId="0" borderId="2" xfId="1" applyFont="1" applyFill="1" applyBorder="1" applyAlignment="1" applyProtection="1">
      <alignment vertical="center"/>
      <protection locked="0"/>
    </xf>
    <xf numFmtId="165" fontId="6" fillId="4" borderId="10" xfId="1" applyFont="1" applyFill="1" applyBorder="1" applyAlignment="1" applyProtection="1">
      <alignment vertical="center"/>
      <protection locked="0"/>
    </xf>
    <xf numFmtId="164" fontId="0" fillId="0" borderId="0" xfId="0" applyNumberFormat="1"/>
    <xf numFmtId="0" fontId="0" fillId="3" borderId="0" xfId="0" applyFill="1"/>
    <xf numFmtId="0" fontId="0" fillId="5" borderId="0" xfId="0" applyFill="1"/>
    <xf numFmtId="165" fontId="0" fillId="0" borderId="0" xfId="0" applyNumberFormat="1"/>
    <xf numFmtId="165" fontId="6" fillId="4" borderId="20" xfId="1" applyFont="1" applyFill="1" applyBorder="1" applyAlignment="1" applyProtection="1">
      <alignment horizontal="center" vertical="center"/>
      <protection locked="0"/>
    </xf>
    <xf numFmtId="0" fontId="6" fillId="3" borderId="14" xfId="0" applyFont="1" applyFill="1" applyBorder="1" applyAlignment="1" applyProtection="1">
      <alignment vertical="center" wrapText="1"/>
      <protection locked="0"/>
    </xf>
    <xf numFmtId="0" fontId="6" fillId="3" borderId="15" xfId="0" applyFont="1" applyFill="1" applyBorder="1" applyAlignment="1" applyProtection="1">
      <alignment vertical="center" wrapText="1"/>
      <protection locked="0"/>
    </xf>
    <xf numFmtId="0" fontId="6" fillId="3" borderId="0" xfId="0" applyFont="1" applyFill="1" applyAlignment="1" applyProtection="1">
      <alignment vertical="center" wrapText="1"/>
      <protection locked="0"/>
    </xf>
    <xf numFmtId="0" fontId="6" fillId="3" borderId="16" xfId="0" applyFont="1" applyFill="1" applyBorder="1" applyAlignment="1" applyProtection="1">
      <alignment vertical="center" wrapText="1"/>
      <protection locked="0"/>
    </xf>
    <xf numFmtId="0" fontId="6" fillId="3" borderId="1" xfId="0" applyFont="1" applyFill="1" applyBorder="1" applyAlignment="1" applyProtection="1">
      <alignment vertical="center" wrapText="1"/>
      <protection locked="0"/>
    </xf>
    <xf numFmtId="0" fontId="6" fillId="3" borderId="13" xfId="0" applyFont="1" applyFill="1" applyBorder="1" applyAlignment="1" applyProtection="1">
      <alignment vertical="center" wrapText="1"/>
      <protection locked="0"/>
    </xf>
    <xf numFmtId="165" fontId="6" fillId="4" borderId="11" xfId="1" applyFont="1" applyFill="1" applyBorder="1" applyAlignment="1" applyProtection="1">
      <alignment vertical="center"/>
    </xf>
    <xf numFmtId="165" fontId="6" fillId="4" borderId="21" xfId="1" applyFont="1" applyFill="1" applyBorder="1" applyAlignment="1" applyProtection="1">
      <alignment vertical="center"/>
    </xf>
    <xf numFmtId="165" fontId="8" fillId="0" borderId="2" xfId="1" applyFont="1" applyFill="1" applyBorder="1" applyAlignment="1" applyProtection="1">
      <alignment vertical="center"/>
    </xf>
    <xf numFmtId="165" fontId="6" fillId="4" borderId="20" xfId="1" applyFont="1" applyFill="1" applyBorder="1" applyAlignment="1" applyProtection="1">
      <alignment horizontal="center" vertical="center"/>
    </xf>
    <xf numFmtId="165" fontId="6" fillId="4" borderId="17" xfId="1" applyFont="1" applyFill="1" applyBorder="1" applyAlignment="1" applyProtection="1">
      <alignment horizontal="center" vertical="center"/>
    </xf>
    <xf numFmtId="0" fontId="7" fillId="0" borderId="12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left" vertical="center" wrapText="1"/>
      <protection locked="0"/>
    </xf>
    <xf numFmtId="0" fontId="7" fillId="0" borderId="3" xfId="0" applyFont="1" applyBorder="1" applyAlignment="1" applyProtection="1">
      <alignment horizontal="left" vertical="center"/>
      <protection locked="0"/>
    </xf>
    <xf numFmtId="166" fontId="0" fillId="0" borderId="0" xfId="0" applyNumberFormat="1"/>
    <xf numFmtId="165" fontId="6" fillId="2" borderId="2" xfId="1" applyFont="1" applyFill="1" applyBorder="1" applyAlignment="1" applyProtection="1">
      <alignment horizontal="center" vertical="center"/>
      <protection locked="0"/>
    </xf>
    <xf numFmtId="165" fontId="6" fillId="2" borderId="2" xfId="1" applyFont="1" applyFill="1" applyBorder="1" applyAlignment="1" applyProtection="1">
      <alignment vertical="center"/>
    </xf>
    <xf numFmtId="165" fontId="6" fillId="2" borderId="2" xfId="0" applyNumberFormat="1" applyFont="1" applyFill="1" applyBorder="1" applyAlignment="1">
      <alignment vertical="center"/>
    </xf>
    <xf numFmtId="165" fontId="6" fillId="2" borderId="1" xfId="1" applyFont="1" applyFill="1" applyBorder="1" applyAlignment="1" applyProtection="1">
      <alignment horizontal="center" vertical="center"/>
      <protection locked="0"/>
    </xf>
    <xf numFmtId="165" fontId="6" fillId="2" borderId="1" xfId="1" applyFont="1" applyFill="1" applyBorder="1" applyAlignment="1" applyProtection="1">
      <alignment vertical="center"/>
    </xf>
    <xf numFmtId="165" fontId="6" fillId="2" borderId="13" xfId="0" applyNumberFormat="1" applyFont="1" applyFill="1" applyBorder="1" applyAlignment="1">
      <alignment vertical="center"/>
    </xf>
    <xf numFmtId="0" fontId="7" fillId="0" borderId="6" xfId="0" applyFont="1" applyBorder="1" applyAlignment="1" applyProtection="1">
      <alignment horizontal="left" vertical="center"/>
      <protection locked="0"/>
    </xf>
    <xf numFmtId="0" fontId="7" fillId="0" borderId="5" xfId="0" applyFont="1" applyBorder="1" applyAlignment="1" applyProtection="1">
      <alignment horizontal="left" vertical="center" wrapText="1"/>
      <protection locked="0"/>
    </xf>
    <xf numFmtId="0" fontId="7" fillId="0" borderId="6" xfId="0" applyFont="1" applyBorder="1" applyAlignment="1" applyProtection="1">
      <alignment horizontal="left" vertical="center" wrapText="1"/>
      <protection locked="0"/>
    </xf>
    <xf numFmtId="165" fontId="6" fillId="4" borderId="2" xfId="1" applyFont="1" applyFill="1" applyBorder="1" applyAlignment="1" applyProtection="1">
      <alignment vertical="center"/>
    </xf>
    <xf numFmtId="165" fontId="6" fillId="4" borderId="19" xfId="1" applyFont="1" applyFill="1" applyBorder="1" applyAlignment="1" applyProtection="1">
      <alignment vertical="center"/>
    </xf>
    <xf numFmtId="165" fontId="7" fillId="0" borderId="2" xfId="1" applyFont="1" applyFill="1" applyBorder="1" applyAlignment="1" applyProtection="1">
      <alignment vertical="center" wrapText="1"/>
      <protection locked="0"/>
    </xf>
    <xf numFmtId="165" fontId="6" fillId="0" borderId="2" xfId="1" applyFont="1" applyFill="1" applyBorder="1" applyAlignment="1" applyProtection="1">
      <alignment horizontal="center" vertical="center"/>
      <protection locked="0"/>
    </xf>
    <xf numFmtId="165" fontId="6" fillId="0" borderId="2" xfId="1" applyFont="1" applyFill="1" applyBorder="1" applyAlignment="1" applyProtection="1">
      <alignment vertical="center"/>
    </xf>
    <xf numFmtId="165" fontId="6" fillId="0" borderId="2" xfId="0" applyNumberFormat="1" applyFont="1" applyBorder="1" applyAlignment="1">
      <alignment vertical="center"/>
    </xf>
    <xf numFmtId="0" fontId="6" fillId="4" borderId="2" xfId="0" applyFont="1" applyFill="1" applyBorder="1" applyAlignment="1" applyProtection="1">
      <alignment horizontal="center" vertical="center" wrapText="1"/>
      <protection locked="0"/>
    </xf>
    <xf numFmtId="165" fontId="6" fillId="0" borderId="2" xfId="0" applyNumberFormat="1" applyFont="1" applyBorder="1" applyAlignment="1">
      <alignment horizontal="right" vertical="center" wrapText="1"/>
    </xf>
    <xf numFmtId="165" fontId="6" fillId="0" borderId="2" xfId="1" applyFont="1" applyFill="1" applyBorder="1" applyAlignment="1" applyProtection="1">
      <alignment horizontal="right" vertical="center" wrapText="1"/>
      <protection locked="0"/>
    </xf>
    <xf numFmtId="165" fontId="6" fillId="4" borderId="2" xfId="1" applyFont="1" applyFill="1" applyBorder="1" applyAlignment="1" applyProtection="1">
      <alignment horizontal="right" vertical="center" wrapText="1"/>
      <protection locked="0"/>
    </xf>
    <xf numFmtId="0" fontId="6" fillId="0" borderId="2" xfId="0" applyFont="1" applyBorder="1" applyAlignment="1">
      <alignment horizontal="left" vertical="center" wrapText="1"/>
    </xf>
    <xf numFmtId="0" fontId="6" fillId="3" borderId="2" xfId="0" applyFont="1" applyFill="1" applyBorder="1" applyAlignment="1" applyProtection="1">
      <alignment horizontal="left" vertical="center" wrapText="1"/>
      <protection locked="0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7" fillId="0" borderId="5" xfId="0" applyFont="1" applyBorder="1" applyAlignment="1" applyProtection="1">
      <alignment horizontal="center" vertical="center" wrapText="1"/>
      <protection locked="0"/>
    </xf>
    <xf numFmtId="0" fontId="7" fillId="0" borderId="6" xfId="0" applyFont="1" applyBorder="1" applyAlignment="1" applyProtection="1">
      <alignment horizontal="center" vertical="center" wrapText="1"/>
      <protection locked="0"/>
    </xf>
    <xf numFmtId="0" fontId="7" fillId="0" borderId="22" xfId="0" applyFont="1" applyBorder="1" applyAlignment="1" applyProtection="1">
      <alignment horizontal="center" vertical="center" wrapText="1"/>
      <protection locked="0"/>
    </xf>
    <xf numFmtId="0" fontId="6" fillId="2" borderId="1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7" fillId="0" borderId="12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 applyProtection="1">
      <alignment horizontal="center" vertical="center" wrapText="1"/>
      <protection locked="0"/>
    </xf>
    <xf numFmtId="0" fontId="6" fillId="2" borderId="6" xfId="0" applyFont="1" applyFill="1" applyBorder="1" applyAlignment="1" applyProtection="1">
      <alignment horizontal="center" vertical="center" wrapText="1"/>
      <protection locked="0"/>
    </xf>
    <xf numFmtId="0" fontId="6" fillId="2" borderId="7" xfId="0" applyFont="1" applyFill="1" applyBorder="1" applyAlignment="1" applyProtection="1">
      <alignment horizontal="center" vertical="center" wrapText="1"/>
      <protection locked="0"/>
    </xf>
    <xf numFmtId="0" fontId="7" fillId="2" borderId="12" xfId="0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13" xfId="0" applyFont="1" applyFill="1" applyBorder="1" applyAlignment="1" applyProtection="1">
      <alignment horizontal="center" vertical="center" wrapText="1"/>
      <protection locked="0"/>
    </xf>
    <xf numFmtId="0" fontId="7" fillId="3" borderId="5" xfId="0" applyFont="1" applyFill="1" applyBorder="1" applyAlignment="1" applyProtection="1">
      <alignment horizontal="center" vertical="center" wrapText="1"/>
      <protection locked="0"/>
    </xf>
    <xf numFmtId="0" fontId="7" fillId="3" borderId="6" xfId="0" applyFont="1" applyFill="1" applyBorder="1" applyAlignment="1" applyProtection="1">
      <alignment horizontal="center" vertical="center" wrapText="1"/>
      <protection locked="0"/>
    </xf>
    <xf numFmtId="0" fontId="7" fillId="3" borderId="7" xfId="0" applyFont="1" applyFill="1" applyBorder="1" applyAlignment="1" applyProtection="1">
      <alignment horizontal="center" vertical="center" wrapText="1"/>
      <protection locked="0"/>
    </xf>
    <xf numFmtId="165" fontId="7" fillId="3" borderId="5" xfId="1" applyFont="1" applyFill="1" applyBorder="1" applyAlignment="1" applyProtection="1">
      <alignment horizontal="center" vertical="center"/>
      <protection locked="0"/>
    </xf>
    <xf numFmtId="165" fontId="7" fillId="3" borderId="6" xfId="1" applyFont="1" applyFill="1" applyBorder="1" applyAlignment="1" applyProtection="1">
      <alignment horizontal="center" vertical="center"/>
      <protection locked="0"/>
    </xf>
    <xf numFmtId="165" fontId="7" fillId="3" borderId="7" xfId="1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0" fontId="3" fillId="3" borderId="0" xfId="0" applyFont="1" applyFill="1" applyAlignment="1" applyProtection="1">
      <alignment horizontal="center" vertical="center"/>
      <protection locked="0"/>
    </xf>
    <xf numFmtId="0" fontId="4" fillId="3" borderId="0" xfId="0" applyFont="1" applyFill="1" applyAlignment="1" applyProtection="1">
      <alignment horizontal="center" vertical="center"/>
      <protection locked="0"/>
    </xf>
    <xf numFmtId="49" fontId="4" fillId="3" borderId="1" xfId="0" quotePrefix="1" applyNumberFormat="1" applyFont="1" applyFill="1" applyBorder="1" applyAlignment="1" applyProtection="1">
      <alignment horizontal="center" vertical="center" wrapText="1"/>
      <protection locked="0"/>
    </xf>
    <xf numFmtId="165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4" xfId="0" applyFont="1" applyFill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159361</xdr:colOff>
      <xdr:row>1</xdr:row>
      <xdr:rowOff>171450</xdr:rowOff>
    </xdr:from>
    <xdr:to>
      <xdr:col>1</xdr:col>
      <xdr:colOff>1024531</xdr:colOff>
      <xdr:row>3</xdr:row>
      <xdr:rowOff>82550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3661" y="266700"/>
          <a:ext cx="865170" cy="450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216511</xdr:colOff>
      <xdr:row>1</xdr:row>
      <xdr:rowOff>171450</xdr:rowOff>
    </xdr:from>
    <xdr:to>
      <xdr:col>11</xdr:col>
      <xdr:colOff>1081681</xdr:colOff>
      <xdr:row>3</xdr:row>
      <xdr:rowOff>82550</xdr:rowOff>
    </xdr:to>
    <xdr:pic>
      <xdr:nvPicPr>
        <xdr:cNvPr id="5" name="Imagen 1">
          <a:extLst>
            <a:ext uri="{FF2B5EF4-FFF2-40B4-BE49-F238E27FC236}">
              <a16:creationId xmlns:a16="http://schemas.microsoft.com/office/drawing/2014/main" id="{AD85ADE9-C1EC-4A62-9BC0-B5304302D7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87661" y="266700"/>
          <a:ext cx="865170" cy="450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03"/>
  <sheetViews>
    <sheetView tabSelected="1" zoomScale="120" zoomScaleNormal="120" workbookViewId="0">
      <pane xSplit="1" topLeftCell="B1" activePane="topRight" state="frozen"/>
      <selection pane="topRight" activeCell="O16" sqref="O16"/>
    </sheetView>
  </sheetViews>
  <sheetFormatPr baseColWidth="10" defaultColWidth="11.42578125" defaultRowHeight="15" x14ac:dyDescent="0.25"/>
  <cols>
    <col min="1" max="1" width="1.7109375" customWidth="1"/>
    <col min="2" max="2" width="27.140625" customWidth="1"/>
    <col min="3" max="3" width="10.140625" customWidth="1"/>
    <col min="4" max="4" width="21.140625" customWidth="1"/>
    <col min="5" max="5" width="18" customWidth="1"/>
    <col min="6" max="6" width="16.85546875" bestFit="1" customWidth="1"/>
    <col min="7" max="7" width="14" customWidth="1"/>
    <col min="8" max="10" width="14.42578125" customWidth="1"/>
    <col min="11" max="11" width="15.28515625" customWidth="1"/>
    <col min="12" max="12" width="17" bestFit="1" customWidth="1"/>
    <col min="13" max="13" width="1.5703125" customWidth="1"/>
    <col min="14" max="14" width="0" hidden="1" customWidth="1"/>
    <col min="15" max="15" width="15.5703125" bestFit="1" customWidth="1"/>
  </cols>
  <sheetData>
    <row r="1" spans="1:15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3"/>
      <c r="M1" s="2"/>
    </row>
    <row r="2" spans="1:15" ht="26.25" x14ac:dyDescent="0.25">
      <c r="A2" s="1"/>
      <c r="B2" s="107" t="s">
        <v>123</v>
      </c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2"/>
    </row>
    <row r="3" spans="1:15" ht="15.75" x14ac:dyDescent="0.25">
      <c r="A3" s="1"/>
      <c r="B3" s="108" t="s">
        <v>0</v>
      </c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2"/>
    </row>
    <row r="4" spans="1:15" ht="15.75" x14ac:dyDescent="0.25">
      <c r="A4" s="1"/>
      <c r="B4" s="109" t="s">
        <v>253</v>
      </c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2"/>
      <c r="O4" s="52"/>
    </row>
    <row r="5" spans="1:15" ht="15.75" x14ac:dyDescent="0.25">
      <c r="A5" s="1"/>
      <c r="B5" s="105" t="s">
        <v>81</v>
      </c>
      <c r="C5" s="105" t="s">
        <v>108</v>
      </c>
      <c r="D5" s="105" t="s">
        <v>1</v>
      </c>
      <c r="E5" s="105" t="s">
        <v>2</v>
      </c>
      <c r="F5" s="106" t="s">
        <v>3</v>
      </c>
      <c r="G5" s="106" t="s">
        <v>4</v>
      </c>
      <c r="H5" s="106"/>
      <c r="I5" s="106"/>
      <c r="J5" s="106" t="s">
        <v>5</v>
      </c>
      <c r="K5" s="106" t="s">
        <v>6</v>
      </c>
      <c r="L5" s="110" t="s">
        <v>7</v>
      </c>
      <c r="M5" s="2"/>
    </row>
    <row r="6" spans="1:15" x14ac:dyDescent="0.25">
      <c r="A6" s="1"/>
      <c r="B6" s="105"/>
      <c r="C6" s="105"/>
      <c r="D6" s="105"/>
      <c r="E6" s="105"/>
      <c r="F6" s="106"/>
      <c r="G6" s="111" t="s">
        <v>8</v>
      </c>
      <c r="H6" s="111" t="s">
        <v>9</v>
      </c>
      <c r="I6" s="111" t="s">
        <v>10</v>
      </c>
      <c r="J6" s="106"/>
      <c r="K6" s="106"/>
      <c r="L6" s="110"/>
      <c r="M6" s="2"/>
    </row>
    <row r="7" spans="1:15" x14ac:dyDescent="0.25">
      <c r="A7" s="1"/>
      <c r="B7" s="105"/>
      <c r="C7" s="105"/>
      <c r="D7" s="105"/>
      <c r="E7" s="105"/>
      <c r="F7" s="106"/>
      <c r="G7" s="112"/>
      <c r="H7" s="112"/>
      <c r="I7" s="112"/>
      <c r="J7" s="106"/>
      <c r="K7" s="106"/>
      <c r="L7" s="110"/>
      <c r="M7" s="2"/>
    </row>
    <row r="8" spans="1:15" ht="15.75" x14ac:dyDescent="0.25">
      <c r="A8" s="1"/>
      <c r="B8" s="113" t="s">
        <v>84</v>
      </c>
      <c r="C8" s="114"/>
      <c r="D8" s="114"/>
      <c r="E8" s="114"/>
      <c r="F8" s="114"/>
      <c r="G8" s="114"/>
      <c r="H8" s="114"/>
      <c r="I8" s="114"/>
      <c r="J8" s="114"/>
      <c r="K8" s="114"/>
      <c r="L8" s="115"/>
      <c r="M8" s="2"/>
    </row>
    <row r="9" spans="1:15" ht="31.5" x14ac:dyDescent="0.25">
      <c r="A9" s="1"/>
      <c r="B9" s="4" t="s">
        <v>204</v>
      </c>
      <c r="C9" s="5" t="s">
        <v>11</v>
      </c>
      <c r="D9" s="4" t="s">
        <v>12</v>
      </c>
      <c r="E9" s="4" t="s">
        <v>13</v>
      </c>
      <c r="F9" s="6">
        <v>327800</v>
      </c>
      <c r="G9" s="6">
        <v>9407.86</v>
      </c>
      <c r="H9" s="6">
        <v>66533.62</v>
      </c>
      <c r="I9" s="45">
        <v>6589.14</v>
      </c>
      <c r="J9" s="7">
        <v>89370.12</v>
      </c>
      <c r="K9" s="7">
        <v>172377.38</v>
      </c>
      <c r="L9" s="8">
        <f t="shared" ref="L9" si="0">F9-K9</f>
        <v>155422.62</v>
      </c>
      <c r="M9" s="2"/>
    </row>
    <row r="10" spans="1:15" ht="31.5" x14ac:dyDescent="0.25">
      <c r="A10" s="1"/>
      <c r="B10" s="4" t="s">
        <v>205</v>
      </c>
      <c r="C10" s="5" t="s">
        <v>14</v>
      </c>
      <c r="D10" s="4" t="s">
        <v>15</v>
      </c>
      <c r="E10" s="4" t="s">
        <v>17</v>
      </c>
      <c r="F10" s="6">
        <v>75000</v>
      </c>
      <c r="G10" s="6">
        <v>2152.5</v>
      </c>
      <c r="H10" s="6">
        <v>6309.38</v>
      </c>
      <c r="I10" s="7">
        <v>2280</v>
      </c>
      <c r="J10" s="7">
        <v>22173.599999999999</v>
      </c>
      <c r="K10" s="7">
        <v>32915.480000000003</v>
      </c>
      <c r="L10" s="8">
        <f>F10-K10</f>
        <v>42084.52</v>
      </c>
      <c r="M10" s="2"/>
    </row>
    <row r="11" spans="1:15" ht="31.5" x14ac:dyDescent="0.25">
      <c r="A11" s="1"/>
      <c r="B11" s="4" t="s">
        <v>206</v>
      </c>
      <c r="C11" s="5" t="s">
        <v>14</v>
      </c>
      <c r="D11" s="4" t="s">
        <v>16</v>
      </c>
      <c r="E11" s="4" t="s">
        <v>109</v>
      </c>
      <c r="F11" s="6">
        <v>239580</v>
      </c>
      <c r="G11" s="6">
        <v>6875.95</v>
      </c>
      <c r="H11" s="6">
        <v>45111.6</v>
      </c>
      <c r="I11" s="7">
        <v>6589.14</v>
      </c>
      <c r="J11" s="7">
        <v>7331.6</v>
      </c>
      <c r="K11" s="7">
        <v>65908.289999999994</v>
      </c>
      <c r="L11" s="8">
        <f>F11-K11</f>
        <v>173671.71000000002</v>
      </c>
      <c r="M11" s="2"/>
    </row>
    <row r="12" spans="1:15" ht="15.75" x14ac:dyDescent="0.25">
      <c r="A12" s="1"/>
      <c r="B12" s="4" t="s">
        <v>71</v>
      </c>
      <c r="C12" s="5" t="s">
        <v>14</v>
      </c>
      <c r="D12" s="4" t="s">
        <v>19</v>
      </c>
      <c r="E12" s="4" t="s">
        <v>17</v>
      </c>
      <c r="F12" s="9">
        <v>58000</v>
      </c>
      <c r="G12" s="6">
        <v>1664.6</v>
      </c>
      <c r="H12" s="9">
        <v>3110.32</v>
      </c>
      <c r="I12" s="7">
        <v>1763.2</v>
      </c>
      <c r="J12" s="10">
        <v>2425</v>
      </c>
      <c r="K12" s="10">
        <v>8963.1200000000008</v>
      </c>
      <c r="L12" s="11">
        <f>F12-K12</f>
        <v>49036.88</v>
      </c>
      <c r="M12" s="2"/>
    </row>
    <row r="13" spans="1:15" ht="48" thickBot="1" x14ac:dyDescent="0.3">
      <c r="A13" s="1"/>
      <c r="B13" s="4" t="s">
        <v>207</v>
      </c>
      <c r="C13" s="5" t="s">
        <v>14</v>
      </c>
      <c r="D13" s="4" t="s">
        <v>121</v>
      </c>
      <c r="E13" s="4" t="s">
        <v>18</v>
      </c>
      <c r="F13" s="6">
        <v>75000</v>
      </c>
      <c r="G13" s="6">
        <v>2152.5</v>
      </c>
      <c r="H13" s="6">
        <v>5966.28</v>
      </c>
      <c r="I13" s="7">
        <v>2280</v>
      </c>
      <c r="J13" s="7">
        <v>20142.91</v>
      </c>
      <c r="K13" s="7">
        <v>30541.69</v>
      </c>
      <c r="L13" s="8">
        <f>F13-K13</f>
        <v>44458.31</v>
      </c>
      <c r="M13" s="2"/>
    </row>
    <row r="14" spans="1:15" ht="16.5" thickBot="1" x14ac:dyDescent="0.3">
      <c r="A14" s="1"/>
      <c r="B14" s="91"/>
      <c r="C14" s="92"/>
      <c r="D14" s="92"/>
      <c r="E14" s="92"/>
      <c r="F14" s="16">
        <f t="shared" ref="F14:L14" si="1">SUM(F9:F13)</f>
        <v>775380</v>
      </c>
      <c r="G14" s="17">
        <f t="shared" si="1"/>
        <v>22253.41</v>
      </c>
      <c r="H14" s="17">
        <f t="shared" si="1"/>
        <v>127031.20000000001</v>
      </c>
      <c r="I14" s="18">
        <f t="shared" si="1"/>
        <v>19501.48</v>
      </c>
      <c r="J14" s="18">
        <f t="shared" si="1"/>
        <v>141443.23000000001</v>
      </c>
      <c r="K14" s="19">
        <f t="shared" si="1"/>
        <v>310705.96000000002</v>
      </c>
      <c r="L14" s="20">
        <f t="shared" si="1"/>
        <v>464674.04</v>
      </c>
      <c r="M14" s="2"/>
      <c r="N14" s="34"/>
    </row>
    <row r="15" spans="1:15" ht="15.75" x14ac:dyDescent="0.25">
      <c r="A15" s="1"/>
      <c r="B15" s="88" t="s">
        <v>85</v>
      </c>
      <c r="C15" s="89"/>
      <c r="D15" s="89"/>
      <c r="E15" s="89"/>
      <c r="F15" s="89"/>
      <c r="G15" s="89"/>
      <c r="H15" s="89"/>
      <c r="I15" s="89"/>
      <c r="J15" s="89"/>
      <c r="K15" s="89"/>
      <c r="L15" s="90"/>
      <c r="M15" s="2"/>
    </row>
    <row r="16" spans="1:15" ht="47.25" x14ac:dyDescent="0.25">
      <c r="A16" s="1"/>
      <c r="B16" s="4" t="s">
        <v>208</v>
      </c>
      <c r="C16" s="5" t="s">
        <v>11</v>
      </c>
      <c r="D16" s="4" t="s">
        <v>209</v>
      </c>
      <c r="E16" s="4" t="s">
        <v>17</v>
      </c>
      <c r="F16" s="6">
        <v>40000</v>
      </c>
      <c r="G16" s="6">
        <f>F16*0.0287</f>
        <v>1148</v>
      </c>
      <c r="H16" s="6">
        <v>25042.74</v>
      </c>
      <c r="I16" s="7">
        <f>+F16*0.0304</f>
        <v>1216</v>
      </c>
      <c r="J16" s="7">
        <v>19109.560000000001</v>
      </c>
      <c r="K16" s="7">
        <v>21658.77</v>
      </c>
      <c r="L16" s="8">
        <f t="shared" ref="L16:L21" si="2">F16-K16</f>
        <v>18341.23</v>
      </c>
      <c r="M16" s="2"/>
    </row>
    <row r="17" spans="1:15" ht="31.5" x14ac:dyDescent="0.25">
      <c r="A17" s="1"/>
      <c r="B17" s="4" t="s">
        <v>210</v>
      </c>
      <c r="C17" s="5" t="s">
        <v>14</v>
      </c>
      <c r="D17" s="4" t="s">
        <v>74</v>
      </c>
      <c r="E17" s="4" t="s">
        <v>18</v>
      </c>
      <c r="F17" s="6">
        <v>75000</v>
      </c>
      <c r="G17" s="6">
        <f>F17*0.0287</f>
        <v>2152.5</v>
      </c>
      <c r="H17" s="6">
        <v>185.33</v>
      </c>
      <c r="I17" s="7">
        <v>2280</v>
      </c>
      <c r="J17" s="7">
        <v>5225</v>
      </c>
      <c r="K17" s="7">
        <v>15966.88</v>
      </c>
      <c r="L17" s="8">
        <f t="shared" si="2"/>
        <v>59033.120000000003</v>
      </c>
      <c r="M17" s="2"/>
    </row>
    <row r="18" spans="1:15" ht="47.25" x14ac:dyDescent="0.25">
      <c r="A18" s="1"/>
      <c r="B18" s="4" t="s">
        <v>211</v>
      </c>
      <c r="C18" s="5" t="s">
        <v>14</v>
      </c>
      <c r="D18" s="4" t="s">
        <v>157</v>
      </c>
      <c r="E18" s="4" t="s">
        <v>17</v>
      </c>
      <c r="F18" s="6">
        <v>45000</v>
      </c>
      <c r="G18" s="6">
        <f>F18*0.0287</f>
        <v>1291.5</v>
      </c>
      <c r="H18" s="6">
        <v>6309.38</v>
      </c>
      <c r="I18" s="7">
        <v>1368</v>
      </c>
      <c r="J18" s="7">
        <v>1325</v>
      </c>
      <c r="K18" s="7">
        <v>5132.83</v>
      </c>
      <c r="L18" s="8">
        <f t="shared" si="2"/>
        <v>39867.17</v>
      </c>
      <c r="M18" s="2"/>
    </row>
    <row r="19" spans="1:15" ht="31.5" x14ac:dyDescent="0.25">
      <c r="A19" s="1"/>
      <c r="B19" s="4" t="s">
        <v>212</v>
      </c>
      <c r="C19" s="5" t="s">
        <v>14</v>
      </c>
      <c r="D19" s="4" t="s">
        <v>157</v>
      </c>
      <c r="E19" s="4" t="s">
        <v>17</v>
      </c>
      <c r="F19" s="9">
        <v>40000</v>
      </c>
      <c r="G19" s="6">
        <f>F19*0.0287</f>
        <v>1148</v>
      </c>
      <c r="H19" s="9">
        <v>1148.33</v>
      </c>
      <c r="I19" s="10">
        <f>+F19*0.0304</f>
        <v>1216</v>
      </c>
      <c r="J19" s="10">
        <v>6740.48</v>
      </c>
      <c r="K19" s="10">
        <v>9547.1299999999992</v>
      </c>
      <c r="L19" s="11">
        <f t="shared" si="2"/>
        <v>30452.870000000003</v>
      </c>
      <c r="M19" s="2"/>
    </row>
    <row r="20" spans="1:15" ht="31.5" x14ac:dyDescent="0.25">
      <c r="A20" s="1"/>
      <c r="B20" s="4" t="s">
        <v>213</v>
      </c>
      <c r="C20" s="5" t="s">
        <v>14</v>
      </c>
      <c r="D20" s="4" t="s">
        <v>157</v>
      </c>
      <c r="E20" s="4" t="s">
        <v>17</v>
      </c>
      <c r="F20" s="6">
        <v>35000</v>
      </c>
      <c r="G20" s="6">
        <f>F20*0.0287</f>
        <v>1004.5</v>
      </c>
      <c r="H20" s="6">
        <v>0</v>
      </c>
      <c r="I20" s="7">
        <f>+F20*0.0304</f>
        <v>1064</v>
      </c>
      <c r="J20" s="7">
        <v>325</v>
      </c>
      <c r="K20" s="7">
        <v>2393.5</v>
      </c>
      <c r="L20" s="8">
        <f t="shared" si="2"/>
        <v>32606.5</v>
      </c>
      <c r="M20" s="2"/>
    </row>
    <row r="21" spans="1:15" ht="47.25" x14ac:dyDescent="0.25">
      <c r="A21" s="1"/>
      <c r="B21" s="12" t="s">
        <v>214</v>
      </c>
      <c r="C21" s="5" t="s">
        <v>14</v>
      </c>
      <c r="D21" s="12" t="s">
        <v>215</v>
      </c>
      <c r="E21" s="4" t="s">
        <v>17</v>
      </c>
      <c r="F21" s="6">
        <v>155000</v>
      </c>
      <c r="G21" s="6">
        <f>+F21*0.0287</f>
        <v>4448.5</v>
      </c>
      <c r="H21" s="6">
        <v>442.65</v>
      </c>
      <c r="I21" s="7">
        <v>4712</v>
      </c>
      <c r="J21" s="7">
        <v>45626.85</v>
      </c>
      <c r="K21" s="7">
        <v>79830.09</v>
      </c>
      <c r="L21" s="8">
        <f t="shared" si="2"/>
        <v>75169.91</v>
      </c>
      <c r="M21" s="2"/>
      <c r="O21" s="35"/>
    </row>
    <row r="22" spans="1:15" ht="16.5" thickBot="1" x14ac:dyDescent="0.3">
      <c r="A22" s="1"/>
      <c r="B22" s="91"/>
      <c r="C22" s="92"/>
      <c r="D22" s="92"/>
      <c r="E22" s="92"/>
      <c r="F22" s="36">
        <f t="shared" ref="F22:L22" si="3">SUM(F16:F21)</f>
        <v>390000</v>
      </c>
      <c r="G22" s="26">
        <f t="shared" si="3"/>
        <v>11193</v>
      </c>
      <c r="H22" s="26">
        <f t="shared" si="3"/>
        <v>33128.430000000008</v>
      </c>
      <c r="I22" s="27">
        <f t="shared" si="3"/>
        <v>11856</v>
      </c>
      <c r="J22" s="27">
        <f t="shared" si="3"/>
        <v>78351.89</v>
      </c>
      <c r="K22" s="28">
        <f>SUM(K16:K21)</f>
        <v>134529.20000000001</v>
      </c>
      <c r="L22" s="29">
        <f t="shared" si="3"/>
        <v>255470.80000000002</v>
      </c>
      <c r="M22" s="2"/>
      <c r="N22" s="34"/>
    </row>
    <row r="23" spans="1:15" ht="15.75" x14ac:dyDescent="0.25">
      <c r="A23" s="1"/>
      <c r="B23" s="88" t="s">
        <v>86</v>
      </c>
      <c r="C23" s="89"/>
      <c r="D23" s="89"/>
      <c r="E23" s="89"/>
      <c r="F23" s="89"/>
      <c r="G23" s="89"/>
      <c r="H23" s="89"/>
      <c r="I23" s="89"/>
      <c r="J23" s="89"/>
      <c r="K23" s="89"/>
      <c r="L23" s="90"/>
      <c r="M23" s="2"/>
    </row>
    <row r="24" spans="1:15" ht="31.5" x14ac:dyDescent="0.25">
      <c r="A24" s="1"/>
      <c r="B24" s="4" t="s">
        <v>216</v>
      </c>
      <c r="C24" s="5" t="s">
        <v>14</v>
      </c>
      <c r="D24" s="4" t="s">
        <v>219</v>
      </c>
      <c r="E24" s="4" t="s">
        <v>18</v>
      </c>
      <c r="F24" s="6">
        <v>75000</v>
      </c>
      <c r="G24" s="6">
        <v>2152.5</v>
      </c>
      <c r="H24" s="6">
        <v>5623.19</v>
      </c>
      <c r="I24" s="7">
        <v>2280</v>
      </c>
      <c r="J24" s="7">
        <v>20039.45</v>
      </c>
      <c r="K24" s="10">
        <v>30095.14</v>
      </c>
      <c r="L24" s="8">
        <f>F24-K24</f>
        <v>44904.86</v>
      </c>
      <c r="M24" s="2"/>
    </row>
    <row r="25" spans="1:15" ht="32.25" thickBot="1" x14ac:dyDescent="0.3">
      <c r="A25" s="1"/>
      <c r="B25" s="4" t="s">
        <v>218</v>
      </c>
      <c r="C25" s="5" t="s">
        <v>11</v>
      </c>
      <c r="D25" s="4" t="s">
        <v>128</v>
      </c>
      <c r="E25" s="4" t="s">
        <v>17</v>
      </c>
      <c r="F25" s="9">
        <v>55000</v>
      </c>
      <c r="G25" s="9">
        <v>1578</v>
      </c>
      <c r="H25" s="9">
        <v>2045.04</v>
      </c>
      <c r="I25" s="7">
        <v>1672</v>
      </c>
      <c r="J25" s="10">
        <v>11931.57</v>
      </c>
      <c r="K25" s="10">
        <v>17227.11</v>
      </c>
      <c r="L25" s="11">
        <f>F25-K25</f>
        <v>37772.89</v>
      </c>
      <c r="M25" s="2"/>
    </row>
    <row r="26" spans="1:15" ht="16.5" thickBot="1" x14ac:dyDescent="0.3">
      <c r="A26" s="1"/>
      <c r="B26" s="91"/>
      <c r="C26" s="92"/>
      <c r="D26" s="92"/>
      <c r="E26" s="92"/>
      <c r="F26" s="16">
        <f t="shared" ref="F26:L26" si="4">SUM(F24:F25)</f>
        <v>130000</v>
      </c>
      <c r="G26" s="17">
        <f t="shared" si="4"/>
        <v>3730.5</v>
      </c>
      <c r="H26" s="17">
        <f t="shared" si="4"/>
        <v>7668.23</v>
      </c>
      <c r="I26" s="18">
        <f t="shared" si="4"/>
        <v>3952</v>
      </c>
      <c r="J26" s="18">
        <f t="shared" si="4"/>
        <v>31971.02</v>
      </c>
      <c r="K26" s="19">
        <f t="shared" si="4"/>
        <v>47322.25</v>
      </c>
      <c r="L26" s="20">
        <f t="shared" si="4"/>
        <v>82677.75</v>
      </c>
      <c r="M26" s="2"/>
    </row>
    <row r="27" spans="1:15" ht="15.75" x14ac:dyDescent="0.25">
      <c r="A27" s="1"/>
      <c r="B27" s="74" t="s">
        <v>0</v>
      </c>
      <c r="C27" s="75"/>
      <c r="D27" s="75"/>
      <c r="E27" s="75"/>
      <c r="F27" s="89"/>
      <c r="G27" s="89"/>
      <c r="H27" s="89"/>
      <c r="I27" s="89"/>
      <c r="J27" s="89"/>
      <c r="K27" s="89"/>
      <c r="L27" s="90"/>
      <c r="M27" s="2"/>
    </row>
    <row r="28" spans="1:15" ht="31.5" x14ac:dyDescent="0.25">
      <c r="A28" s="1"/>
      <c r="B28" s="4" t="s">
        <v>221</v>
      </c>
      <c r="C28" s="5" t="s">
        <v>14</v>
      </c>
      <c r="D28" s="4" t="s">
        <v>73</v>
      </c>
      <c r="E28" s="4" t="s">
        <v>17</v>
      </c>
      <c r="F28" s="6">
        <v>47000</v>
      </c>
      <c r="G28" s="6">
        <v>1348.9</v>
      </c>
      <c r="H28" s="6">
        <v>1173.28</v>
      </c>
      <c r="I28" s="7">
        <f>F28*0.0304</f>
        <v>1428.8</v>
      </c>
      <c r="J28" s="7">
        <v>30814.799999999999</v>
      </c>
      <c r="K28" s="7">
        <v>34765.78</v>
      </c>
      <c r="L28" s="8">
        <f>F28-K28</f>
        <v>12234.220000000001</v>
      </c>
      <c r="M28" s="2"/>
    </row>
    <row r="29" spans="1:15" ht="63" x14ac:dyDescent="0.25">
      <c r="A29" s="1"/>
      <c r="B29" s="4" t="s">
        <v>222</v>
      </c>
      <c r="C29" s="5" t="s">
        <v>14</v>
      </c>
      <c r="D29" s="4" t="s">
        <v>22</v>
      </c>
      <c r="E29" s="4" t="s">
        <v>22</v>
      </c>
      <c r="F29" s="6">
        <v>155000</v>
      </c>
      <c r="G29" s="6">
        <v>4448.5</v>
      </c>
      <c r="H29" s="6">
        <v>24613.88</v>
      </c>
      <c r="I29" s="7">
        <f>F29*0.0304</f>
        <v>4712</v>
      </c>
      <c r="J29" s="7">
        <v>53669.74</v>
      </c>
      <c r="K29" s="7">
        <v>85263.07</v>
      </c>
      <c r="L29" s="8">
        <f t="shared" ref="L29:L31" si="5">F29-K29</f>
        <v>69736.929999999993</v>
      </c>
      <c r="M29" s="2"/>
    </row>
    <row r="30" spans="1:15" ht="47.25" x14ac:dyDescent="0.25">
      <c r="A30" s="1"/>
      <c r="B30" s="4" t="s">
        <v>223</v>
      </c>
      <c r="C30" s="5" t="s">
        <v>14</v>
      </c>
      <c r="D30" s="4" t="s">
        <v>75</v>
      </c>
      <c r="E30" s="4" t="s">
        <v>17</v>
      </c>
      <c r="F30" s="6">
        <v>40000</v>
      </c>
      <c r="G30" s="6">
        <v>1148</v>
      </c>
      <c r="H30" s="6">
        <v>442.65</v>
      </c>
      <c r="I30" s="7">
        <f>+F30*0.0304</f>
        <v>1216</v>
      </c>
      <c r="J30" s="7">
        <v>4782.1400000000003</v>
      </c>
      <c r="K30" s="7">
        <v>7588.79</v>
      </c>
      <c r="L30" s="8">
        <f t="shared" si="5"/>
        <v>32411.21</v>
      </c>
      <c r="M30" s="2"/>
    </row>
    <row r="31" spans="1:15" ht="32.25" thickBot="1" x14ac:dyDescent="0.3">
      <c r="A31" s="1"/>
      <c r="B31" s="4" t="s">
        <v>224</v>
      </c>
      <c r="C31" s="5" t="s">
        <v>14</v>
      </c>
      <c r="D31" s="4" t="s">
        <v>20</v>
      </c>
      <c r="E31" s="4" t="s">
        <v>17</v>
      </c>
      <c r="F31" s="9">
        <v>42000</v>
      </c>
      <c r="G31" s="9">
        <v>1205.4000000000001</v>
      </c>
      <c r="H31" s="9">
        <v>724.92</v>
      </c>
      <c r="I31" s="10">
        <f>+F31*0.0304</f>
        <v>1276.8</v>
      </c>
      <c r="J31" s="10">
        <v>16601.47</v>
      </c>
      <c r="K31" s="7">
        <v>19808.59</v>
      </c>
      <c r="L31" s="11">
        <f t="shared" si="5"/>
        <v>22191.41</v>
      </c>
      <c r="M31" s="2"/>
    </row>
    <row r="32" spans="1:15" ht="16.5" thickBot="1" x14ac:dyDescent="0.3">
      <c r="A32" s="1"/>
      <c r="B32" s="91"/>
      <c r="C32" s="92"/>
      <c r="D32" s="92"/>
      <c r="E32" s="92"/>
      <c r="F32" s="16">
        <f t="shared" ref="F32:L32" si="6">SUM(F28:F31)</f>
        <v>284000</v>
      </c>
      <c r="G32" s="17">
        <f t="shared" si="6"/>
        <v>8150.7999999999993</v>
      </c>
      <c r="H32" s="17">
        <f t="shared" si="6"/>
        <v>26954.73</v>
      </c>
      <c r="I32" s="18">
        <f t="shared" si="6"/>
        <v>8633.6</v>
      </c>
      <c r="J32" s="18">
        <f t="shared" si="6"/>
        <v>105868.15</v>
      </c>
      <c r="K32" s="19">
        <f t="shared" si="6"/>
        <v>147426.23000000001</v>
      </c>
      <c r="L32" s="20">
        <f t="shared" si="6"/>
        <v>136573.76999999999</v>
      </c>
      <c r="M32" s="2"/>
    </row>
    <row r="33" spans="1:13" ht="15.75" x14ac:dyDescent="0.25">
      <c r="A33" s="1"/>
      <c r="B33" s="74" t="s">
        <v>87</v>
      </c>
      <c r="C33" s="75"/>
      <c r="D33" s="75"/>
      <c r="E33" s="75"/>
      <c r="F33" s="89"/>
      <c r="G33" s="89"/>
      <c r="H33" s="89"/>
      <c r="I33" s="89"/>
      <c r="J33" s="89"/>
      <c r="K33" s="89"/>
      <c r="L33" s="90"/>
      <c r="M33" s="2"/>
    </row>
    <row r="34" spans="1:13" ht="31.5" x14ac:dyDescent="0.25">
      <c r="A34" s="1"/>
      <c r="B34" s="4" t="s">
        <v>23</v>
      </c>
      <c r="C34" s="5" t="s">
        <v>11</v>
      </c>
      <c r="D34" s="4" t="s">
        <v>76</v>
      </c>
      <c r="E34" s="4" t="s">
        <v>17</v>
      </c>
      <c r="F34" s="6">
        <v>46000</v>
      </c>
      <c r="G34" s="6">
        <f>+F34*0.0287</f>
        <v>1320.2</v>
      </c>
      <c r="H34" s="6">
        <v>1289.46</v>
      </c>
      <c r="I34" s="7">
        <f>+F34*0.0304</f>
        <v>1398.4</v>
      </c>
      <c r="J34" s="7">
        <v>4559.37</v>
      </c>
      <c r="K34" s="7">
        <v>8567.43</v>
      </c>
      <c r="L34" s="8">
        <f>F34-K34</f>
        <v>37432.57</v>
      </c>
      <c r="M34" s="2"/>
    </row>
    <row r="35" spans="1:13" ht="32.25" thickBot="1" x14ac:dyDescent="0.3">
      <c r="A35" s="1"/>
      <c r="B35" s="12" t="s">
        <v>88</v>
      </c>
      <c r="C35" s="5" t="s">
        <v>14</v>
      </c>
      <c r="D35" s="12" t="s">
        <v>124</v>
      </c>
      <c r="E35" s="4" t="s">
        <v>17</v>
      </c>
      <c r="F35" s="9">
        <v>46000</v>
      </c>
      <c r="G35" s="6">
        <f>+F35*0.0287</f>
        <v>1320.2</v>
      </c>
      <c r="H35" s="9">
        <v>1289.46</v>
      </c>
      <c r="I35" s="7">
        <f>+F35*0.0304</f>
        <v>1398.4</v>
      </c>
      <c r="J35" s="10">
        <v>10480.39</v>
      </c>
      <c r="K35" s="10">
        <v>14848.45</v>
      </c>
      <c r="L35" s="11">
        <f>F35-K35</f>
        <v>31151.55</v>
      </c>
      <c r="M35" s="2"/>
    </row>
    <row r="36" spans="1:13" ht="16.5" thickBot="1" x14ac:dyDescent="0.3">
      <c r="A36" s="1"/>
      <c r="B36" s="91"/>
      <c r="C36" s="92"/>
      <c r="D36" s="92"/>
      <c r="E36" s="92"/>
      <c r="F36" s="16">
        <f t="shared" ref="F36:L36" si="7">SUM(F34:F35)</f>
        <v>92000</v>
      </c>
      <c r="G36" s="17">
        <f t="shared" si="7"/>
        <v>2640.4</v>
      </c>
      <c r="H36" s="17">
        <f t="shared" si="7"/>
        <v>2578.92</v>
      </c>
      <c r="I36" s="18">
        <f t="shared" si="7"/>
        <v>2796.8</v>
      </c>
      <c r="J36" s="18">
        <f t="shared" si="7"/>
        <v>15039.759999999998</v>
      </c>
      <c r="K36" s="19">
        <f t="shared" si="7"/>
        <v>23415.88</v>
      </c>
      <c r="L36" s="20">
        <f t="shared" si="7"/>
        <v>68584.12</v>
      </c>
      <c r="M36" s="2"/>
    </row>
    <row r="37" spans="1:13" ht="15.75" x14ac:dyDescent="0.25">
      <c r="A37" s="1"/>
      <c r="B37" s="113" t="s">
        <v>132</v>
      </c>
      <c r="C37" s="114"/>
      <c r="D37" s="114"/>
      <c r="E37" s="114"/>
      <c r="F37" s="116"/>
      <c r="G37" s="116"/>
      <c r="H37" s="116"/>
      <c r="I37" s="116"/>
      <c r="J37" s="116"/>
      <c r="K37" s="116"/>
      <c r="L37" s="117"/>
      <c r="M37" s="2"/>
    </row>
    <row r="38" spans="1:13" ht="47.25" x14ac:dyDescent="0.25">
      <c r="A38" s="1"/>
      <c r="B38" s="4" t="s">
        <v>25</v>
      </c>
      <c r="C38" s="5" t="s">
        <v>11</v>
      </c>
      <c r="D38" s="4" t="s">
        <v>110</v>
      </c>
      <c r="E38" s="4" t="s">
        <v>18</v>
      </c>
      <c r="F38" s="6">
        <v>155000</v>
      </c>
      <c r="G38" s="6">
        <v>4448.5</v>
      </c>
      <c r="H38" s="6">
        <v>24185.01</v>
      </c>
      <c r="I38" s="7">
        <v>24185.01</v>
      </c>
      <c r="J38" s="7">
        <v>22605.84</v>
      </c>
      <c r="K38" s="10">
        <v>55951.22</v>
      </c>
      <c r="L38" s="8">
        <f>F38-K38</f>
        <v>99048.78</v>
      </c>
      <c r="M38" s="2"/>
    </row>
    <row r="39" spans="1:13" ht="31.5" x14ac:dyDescent="0.25">
      <c r="A39" s="1"/>
      <c r="B39" s="12" t="s">
        <v>89</v>
      </c>
      <c r="C39" s="5" t="s">
        <v>11</v>
      </c>
      <c r="D39" s="12" t="s">
        <v>26</v>
      </c>
      <c r="E39" s="4" t="s">
        <v>17</v>
      </c>
      <c r="F39" s="6">
        <v>73000</v>
      </c>
      <c r="G39" s="6">
        <v>2095.1</v>
      </c>
      <c r="H39" s="6">
        <v>5933.02</v>
      </c>
      <c r="I39" s="7">
        <v>5933.02</v>
      </c>
      <c r="J39" s="7">
        <v>16645.37</v>
      </c>
      <c r="K39" s="10">
        <v>26892.69</v>
      </c>
      <c r="L39" s="8">
        <f>F39-K39</f>
        <v>46107.31</v>
      </c>
      <c r="M39" s="2"/>
    </row>
    <row r="40" spans="1:13" ht="16.5" thickBot="1" x14ac:dyDescent="0.3">
      <c r="A40" s="1"/>
      <c r="B40" s="12" t="s">
        <v>27</v>
      </c>
      <c r="C40" s="5" t="s">
        <v>11</v>
      </c>
      <c r="D40" s="12" t="s">
        <v>24</v>
      </c>
      <c r="E40" s="12" t="s">
        <v>17</v>
      </c>
      <c r="F40" s="9">
        <v>40000</v>
      </c>
      <c r="G40" s="6">
        <v>1148</v>
      </c>
      <c r="H40" s="9">
        <v>442.65</v>
      </c>
      <c r="I40" s="10">
        <v>442.65</v>
      </c>
      <c r="J40" s="10">
        <v>6292.14</v>
      </c>
      <c r="K40" s="10">
        <v>9098.7900000000009</v>
      </c>
      <c r="L40" s="11">
        <f>F40-K40</f>
        <v>30901.21</v>
      </c>
      <c r="M40" s="2"/>
    </row>
    <row r="41" spans="1:13" ht="16.5" thickBot="1" x14ac:dyDescent="0.3">
      <c r="A41" s="1"/>
      <c r="B41" s="91"/>
      <c r="C41" s="92"/>
      <c r="D41" s="92"/>
      <c r="E41" s="92"/>
      <c r="F41" s="16">
        <f>SUM(F38:F40)</f>
        <v>268000</v>
      </c>
      <c r="G41" s="17">
        <f t="shared" ref="G41:K41" si="8">SUM(G38:G40)</f>
        <v>7691.6</v>
      </c>
      <c r="H41" s="17">
        <f t="shared" si="8"/>
        <v>30560.68</v>
      </c>
      <c r="I41" s="18">
        <f t="shared" si="8"/>
        <v>30560.68</v>
      </c>
      <c r="J41" s="18">
        <f t="shared" si="8"/>
        <v>45543.35</v>
      </c>
      <c r="K41" s="19">
        <f t="shared" si="8"/>
        <v>91942.700000000012</v>
      </c>
      <c r="L41" s="20">
        <f>SUM(L38:L40)</f>
        <v>176057.3</v>
      </c>
      <c r="M41" s="2"/>
    </row>
    <row r="42" spans="1:13" ht="15.75" x14ac:dyDescent="0.25">
      <c r="A42" s="1"/>
      <c r="B42" s="74" t="s">
        <v>90</v>
      </c>
      <c r="C42" s="75"/>
      <c r="D42" s="75"/>
      <c r="E42" s="75"/>
      <c r="F42" s="89"/>
      <c r="G42" s="89"/>
      <c r="H42" s="89"/>
      <c r="I42" s="89"/>
      <c r="J42" s="89"/>
      <c r="K42" s="89"/>
      <c r="L42" s="90"/>
      <c r="M42" s="2"/>
    </row>
    <row r="43" spans="1:13" ht="47.25" x14ac:dyDescent="0.25">
      <c r="A43" s="1"/>
      <c r="B43" s="12" t="s">
        <v>28</v>
      </c>
      <c r="C43" s="5" t="s">
        <v>11</v>
      </c>
      <c r="D43" s="12" t="s">
        <v>125</v>
      </c>
      <c r="E43" s="12" t="s">
        <v>18</v>
      </c>
      <c r="F43" s="6">
        <v>110000</v>
      </c>
      <c r="G43" s="6">
        <f t="shared" ref="G43:G44" si="9">+F43*0.0287</f>
        <v>3157</v>
      </c>
      <c r="H43" s="6">
        <v>14028.75</v>
      </c>
      <c r="I43" s="10">
        <f>+F43*0.0304</f>
        <v>3344</v>
      </c>
      <c r="J43" s="7">
        <v>10731.89</v>
      </c>
      <c r="K43" s="10">
        <v>31261.64</v>
      </c>
      <c r="L43" s="8">
        <f>F43-K43</f>
        <v>78738.36</v>
      </c>
      <c r="M43" s="2"/>
    </row>
    <row r="44" spans="1:13" ht="32.25" thickBot="1" x14ac:dyDescent="0.3">
      <c r="A44" s="1"/>
      <c r="B44" s="12" t="s">
        <v>29</v>
      </c>
      <c r="C44" s="5" t="s">
        <v>11</v>
      </c>
      <c r="D44" s="12" t="s">
        <v>77</v>
      </c>
      <c r="E44" s="4" t="s">
        <v>18</v>
      </c>
      <c r="F44" s="9">
        <v>45000</v>
      </c>
      <c r="G44" s="6">
        <f t="shared" si="9"/>
        <v>1291.5</v>
      </c>
      <c r="H44" s="9">
        <v>1148.33</v>
      </c>
      <c r="I44" s="10">
        <f>+F44*0.0304</f>
        <v>1368</v>
      </c>
      <c r="J44" s="10">
        <v>1325</v>
      </c>
      <c r="K44" s="10">
        <v>5132.83</v>
      </c>
      <c r="L44" s="11">
        <f>F44-K44</f>
        <v>39867.17</v>
      </c>
      <c r="M44" s="2"/>
    </row>
    <row r="45" spans="1:13" ht="16.5" thickBot="1" x14ac:dyDescent="0.3">
      <c r="A45" s="1"/>
      <c r="B45" s="91"/>
      <c r="C45" s="92"/>
      <c r="D45" s="92"/>
      <c r="E45" s="92"/>
      <c r="F45" s="16">
        <f>SUM(F43:F44)</f>
        <v>155000</v>
      </c>
      <c r="G45" s="17">
        <f t="shared" ref="G45:K45" si="10">SUM(G43:G44)</f>
        <v>4448.5</v>
      </c>
      <c r="H45" s="17">
        <f t="shared" si="10"/>
        <v>15177.08</v>
      </c>
      <c r="I45" s="18">
        <f t="shared" si="10"/>
        <v>4712</v>
      </c>
      <c r="J45" s="18">
        <f t="shared" si="10"/>
        <v>12056.89</v>
      </c>
      <c r="K45" s="19">
        <f t="shared" si="10"/>
        <v>36394.47</v>
      </c>
      <c r="L45" s="20">
        <f>SUM(L43:L44)</f>
        <v>118605.53</v>
      </c>
      <c r="M45" s="2"/>
    </row>
    <row r="46" spans="1:13" ht="15.75" x14ac:dyDescent="0.25">
      <c r="A46" s="1"/>
      <c r="B46" s="74" t="s">
        <v>91</v>
      </c>
      <c r="C46" s="75"/>
      <c r="D46" s="75"/>
      <c r="E46" s="75"/>
      <c r="F46" s="89"/>
      <c r="G46" s="89"/>
      <c r="H46" s="89"/>
      <c r="I46" s="89"/>
      <c r="J46" s="89"/>
      <c r="K46" s="89"/>
      <c r="L46" s="90"/>
      <c r="M46" s="2"/>
    </row>
    <row r="47" spans="1:13" ht="48" thickBot="1" x14ac:dyDescent="0.3">
      <c r="A47" s="1"/>
      <c r="B47" s="12" t="s">
        <v>30</v>
      </c>
      <c r="C47" s="5" t="s">
        <v>14</v>
      </c>
      <c r="D47" s="12" t="s">
        <v>111</v>
      </c>
      <c r="E47" s="12" t="s">
        <v>18</v>
      </c>
      <c r="F47" s="9">
        <v>110000</v>
      </c>
      <c r="G47" s="9">
        <f>+F47*0.0287</f>
        <v>3157</v>
      </c>
      <c r="H47" s="9">
        <v>14457.62</v>
      </c>
      <c r="I47" s="10">
        <f>+F47*0.0304</f>
        <v>3344</v>
      </c>
      <c r="J47" s="10">
        <v>2525</v>
      </c>
      <c r="K47" s="10">
        <f>SUM(G47:J47)</f>
        <v>23483.620000000003</v>
      </c>
      <c r="L47" s="11">
        <f>F47-K47</f>
        <v>86516.38</v>
      </c>
      <c r="M47" s="2"/>
    </row>
    <row r="48" spans="1:13" ht="16.5" thickBot="1" x14ac:dyDescent="0.3">
      <c r="A48" s="1"/>
      <c r="B48" s="91"/>
      <c r="C48" s="92"/>
      <c r="D48" s="92"/>
      <c r="E48" s="92"/>
      <c r="F48" s="16">
        <f>SUM(F47:F47)</f>
        <v>110000</v>
      </c>
      <c r="G48" s="17">
        <f t="shared" ref="G48:K48" si="11">SUM(G47:G47)</f>
        <v>3157</v>
      </c>
      <c r="H48" s="17">
        <f t="shared" si="11"/>
        <v>14457.62</v>
      </c>
      <c r="I48" s="18">
        <f t="shared" si="11"/>
        <v>3344</v>
      </c>
      <c r="J48" s="18">
        <f t="shared" si="11"/>
        <v>2525</v>
      </c>
      <c r="K48" s="19">
        <f t="shared" si="11"/>
        <v>23483.620000000003</v>
      </c>
      <c r="L48" s="20">
        <f>SUM(L47:L47)</f>
        <v>86516.38</v>
      </c>
      <c r="M48" s="2"/>
    </row>
    <row r="49" spans="1:15" ht="15.75" x14ac:dyDescent="0.25">
      <c r="A49" s="1"/>
      <c r="B49" s="74" t="s">
        <v>31</v>
      </c>
      <c r="C49" s="75"/>
      <c r="D49" s="75"/>
      <c r="E49" s="75"/>
      <c r="F49" s="89"/>
      <c r="G49" s="89"/>
      <c r="H49" s="89"/>
      <c r="I49" s="89"/>
      <c r="J49" s="89"/>
      <c r="K49" s="89"/>
      <c r="L49" s="90"/>
      <c r="M49" s="2"/>
    </row>
    <row r="50" spans="1:15" ht="31.5" x14ac:dyDescent="0.25">
      <c r="A50" s="1"/>
      <c r="B50" s="4" t="s">
        <v>144</v>
      </c>
      <c r="C50" s="5" t="s">
        <v>14</v>
      </c>
      <c r="D50" s="4" t="s">
        <v>20</v>
      </c>
      <c r="E50" s="4" t="s">
        <v>17</v>
      </c>
      <c r="F50" s="6">
        <v>40000</v>
      </c>
      <c r="G50" s="6">
        <v>1148</v>
      </c>
      <c r="H50" s="6">
        <v>442.65</v>
      </c>
      <c r="I50" s="7">
        <v>1216</v>
      </c>
      <c r="J50" s="7">
        <v>23678.05</v>
      </c>
      <c r="K50" s="7">
        <v>26484.7</v>
      </c>
      <c r="L50" s="8">
        <f>F50-K50</f>
        <v>13515.3</v>
      </c>
      <c r="M50" s="2"/>
    </row>
    <row r="51" spans="1:15" ht="31.5" x14ac:dyDescent="0.25">
      <c r="A51" s="1"/>
      <c r="B51" s="4" t="s">
        <v>145</v>
      </c>
      <c r="C51" s="5" t="s">
        <v>14</v>
      </c>
      <c r="D51" s="4" t="s">
        <v>72</v>
      </c>
      <c r="E51" s="4" t="s">
        <v>18</v>
      </c>
      <c r="F51" s="6">
        <v>60000</v>
      </c>
      <c r="G51" s="6">
        <v>1722</v>
      </c>
      <c r="H51" s="6">
        <v>3486.68</v>
      </c>
      <c r="I51" s="7">
        <v>1824</v>
      </c>
      <c r="J51" s="7">
        <v>1605</v>
      </c>
      <c r="K51" s="7">
        <v>8637.68</v>
      </c>
      <c r="L51" s="8">
        <f t="shared" ref="L51" si="12">F51-K51</f>
        <v>51362.32</v>
      </c>
      <c r="M51" s="2"/>
    </row>
    <row r="52" spans="1:15" ht="31.5" x14ac:dyDescent="0.25">
      <c r="A52" s="1"/>
      <c r="B52" s="12" t="s">
        <v>130</v>
      </c>
      <c r="C52" s="5" t="s">
        <v>11</v>
      </c>
      <c r="D52" s="12" t="s">
        <v>32</v>
      </c>
      <c r="E52" s="12" t="s">
        <v>17</v>
      </c>
      <c r="F52" s="6">
        <v>45000</v>
      </c>
      <c r="G52" s="6">
        <v>1291.5</v>
      </c>
      <c r="H52" s="6">
        <v>1148.33</v>
      </c>
      <c r="I52" s="7">
        <v>1368</v>
      </c>
      <c r="J52" s="7">
        <v>6454.29</v>
      </c>
      <c r="K52" s="7">
        <v>15565.7</v>
      </c>
      <c r="L52" s="8">
        <f>F52-K52</f>
        <v>29434.3</v>
      </c>
      <c r="M52" s="2"/>
    </row>
    <row r="53" spans="1:15" ht="31.5" x14ac:dyDescent="0.25">
      <c r="A53" s="1"/>
      <c r="B53" s="12" t="s">
        <v>146</v>
      </c>
      <c r="C53" s="5"/>
      <c r="D53" s="12"/>
      <c r="E53" s="12"/>
      <c r="F53" s="6">
        <v>37000</v>
      </c>
      <c r="G53" s="6">
        <v>1061.9000000000001</v>
      </c>
      <c r="H53" s="6">
        <v>0</v>
      </c>
      <c r="I53" s="7">
        <v>1124.8</v>
      </c>
      <c r="J53" s="7">
        <v>5755.92</v>
      </c>
      <c r="K53" s="7">
        <v>8082.62</v>
      </c>
      <c r="L53" s="8">
        <f>F53-K53</f>
        <v>28917.38</v>
      </c>
      <c r="M53" s="2"/>
    </row>
    <row r="54" spans="1:15" ht="31.5" x14ac:dyDescent="0.25">
      <c r="A54" s="1"/>
      <c r="B54" s="12" t="s">
        <v>147</v>
      </c>
      <c r="C54" s="5" t="s">
        <v>11</v>
      </c>
      <c r="D54" s="12" t="s">
        <v>32</v>
      </c>
      <c r="E54" s="4" t="s">
        <v>17</v>
      </c>
      <c r="F54" s="6">
        <v>42000</v>
      </c>
      <c r="G54" s="6">
        <v>1205.4000000000001</v>
      </c>
      <c r="H54" s="6">
        <v>467.6</v>
      </c>
      <c r="I54" s="7">
        <v>1276.8</v>
      </c>
      <c r="J54" s="7">
        <v>12216.04</v>
      </c>
      <c r="K54" s="7">
        <v>15165.84</v>
      </c>
      <c r="L54" s="8">
        <f t="shared" ref="L54:L58" si="13">F54-K54</f>
        <v>26834.16</v>
      </c>
      <c r="M54" s="2"/>
    </row>
    <row r="55" spans="1:15" ht="31.5" x14ac:dyDescent="0.25">
      <c r="A55" s="1"/>
      <c r="B55" s="12" t="s">
        <v>148</v>
      </c>
      <c r="C55" s="5" t="s">
        <v>14</v>
      </c>
      <c r="D55" s="12" t="s">
        <v>32</v>
      </c>
      <c r="E55" s="4" t="s">
        <v>17</v>
      </c>
      <c r="F55" s="6">
        <v>45000</v>
      </c>
      <c r="G55" s="6">
        <v>1291.5</v>
      </c>
      <c r="H55" s="6">
        <v>633.69000000000005</v>
      </c>
      <c r="I55" s="7">
        <v>1368</v>
      </c>
      <c r="J55" s="7">
        <v>5089.29</v>
      </c>
      <c r="K55" s="7">
        <v>8382.48</v>
      </c>
      <c r="L55" s="8">
        <f t="shared" si="13"/>
        <v>36617.520000000004</v>
      </c>
      <c r="M55" s="2"/>
    </row>
    <row r="56" spans="1:15" ht="31.5" x14ac:dyDescent="0.25">
      <c r="A56" s="1"/>
      <c r="B56" s="12" t="s">
        <v>149</v>
      </c>
      <c r="C56" s="5" t="s">
        <v>11</v>
      </c>
      <c r="D56" s="12" t="s">
        <v>32</v>
      </c>
      <c r="E56" s="4" t="s">
        <v>17</v>
      </c>
      <c r="F56" s="6">
        <v>45000</v>
      </c>
      <c r="G56" s="6">
        <v>1291.5</v>
      </c>
      <c r="H56" s="6">
        <v>1148.33</v>
      </c>
      <c r="I56" s="7">
        <v>1368</v>
      </c>
      <c r="J56" s="7">
        <v>1325</v>
      </c>
      <c r="K56" s="7">
        <v>8200.7999999999993</v>
      </c>
      <c r="L56" s="8">
        <f t="shared" si="13"/>
        <v>36799.199999999997</v>
      </c>
      <c r="M56" s="2"/>
      <c r="O56" s="35"/>
    </row>
    <row r="57" spans="1:15" ht="31.5" x14ac:dyDescent="0.25">
      <c r="A57" s="1"/>
      <c r="B57" s="12" t="s">
        <v>150</v>
      </c>
      <c r="C57" s="5" t="s">
        <v>11</v>
      </c>
      <c r="D57" s="12" t="s">
        <v>32</v>
      </c>
      <c r="E57" s="4" t="s">
        <v>17</v>
      </c>
      <c r="F57" s="6">
        <v>35000</v>
      </c>
      <c r="G57" s="6">
        <v>1004.5</v>
      </c>
      <c r="H57" s="6">
        <v>0</v>
      </c>
      <c r="I57" s="7">
        <v>1064</v>
      </c>
      <c r="J57" s="7">
        <v>2040.46</v>
      </c>
      <c r="K57" s="7">
        <v>4108.96</v>
      </c>
      <c r="L57" s="8">
        <f t="shared" si="13"/>
        <v>30891.040000000001</v>
      </c>
      <c r="M57" s="2"/>
      <c r="O57" s="35"/>
    </row>
    <row r="58" spans="1:15" ht="31.5" x14ac:dyDescent="0.25">
      <c r="A58" s="1"/>
      <c r="B58" s="12" t="s">
        <v>151</v>
      </c>
      <c r="C58" s="5" t="s">
        <v>11</v>
      </c>
      <c r="D58" s="12" t="s">
        <v>32</v>
      </c>
      <c r="E58" s="4" t="s">
        <v>17</v>
      </c>
      <c r="F58" s="6">
        <v>30000</v>
      </c>
      <c r="G58" s="6">
        <v>861</v>
      </c>
      <c r="H58" s="6">
        <v>0</v>
      </c>
      <c r="I58" s="7">
        <v>912</v>
      </c>
      <c r="J58" s="7">
        <v>5025</v>
      </c>
      <c r="K58" s="7">
        <v>6798</v>
      </c>
      <c r="L58" s="8">
        <f t="shared" si="13"/>
        <v>23202</v>
      </c>
      <c r="M58" s="2"/>
      <c r="O58" s="35"/>
    </row>
    <row r="59" spans="1:15" ht="31.5" x14ac:dyDescent="0.25">
      <c r="A59" s="1"/>
      <c r="B59" s="4" t="s">
        <v>129</v>
      </c>
      <c r="C59" s="13" t="s">
        <v>11</v>
      </c>
      <c r="D59" s="4" t="s">
        <v>53</v>
      </c>
      <c r="E59" s="4" t="s">
        <v>17</v>
      </c>
      <c r="F59" s="6">
        <v>30000</v>
      </c>
      <c r="G59" s="6">
        <v>861</v>
      </c>
      <c r="H59" s="6">
        <v>0</v>
      </c>
      <c r="I59" s="7">
        <v>912</v>
      </c>
      <c r="J59" s="7">
        <v>2825</v>
      </c>
      <c r="K59" s="7">
        <v>4598</v>
      </c>
      <c r="L59" s="8">
        <f>F59-K59</f>
        <v>25402</v>
      </c>
      <c r="M59" s="2"/>
      <c r="O59" s="35"/>
    </row>
    <row r="60" spans="1:15" ht="16.5" thickBot="1" x14ac:dyDescent="0.3">
      <c r="A60" s="1"/>
      <c r="B60" s="91" t="s">
        <v>70</v>
      </c>
      <c r="C60" s="92"/>
      <c r="D60" s="92"/>
      <c r="E60" s="92"/>
      <c r="F60" s="63">
        <f t="shared" ref="F60:L60" si="14">SUM(F50:F59)</f>
        <v>409000</v>
      </c>
      <c r="G60" s="28">
        <f t="shared" si="14"/>
        <v>11738.3</v>
      </c>
      <c r="H60" s="28">
        <f t="shared" si="14"/>
        <v>7327.2800000000007</v>
      </c>
      <c r="I60" s="28">
        <f t="shared" si="14"/>
        <v>12433.6</v>
      </c>
      <c r="J60" s="28">
        <f t="shared" si="14"/>
        <v>66014.05</v>
      </c>
      <c r="K60" s="28">
        <f t="shared" si="14"/>
        <v>106024.78000000001</v>
      </c>
      <c r="L60" s="29">
        <f t="shared" si="14"/>
        <v>302975.21999999997</v>
      </c>
      <c r="M60" s="2"/>
      <c r="N60" s="33"/>
    </row>
    <row r="61" spans="1:15" ht="15.75" x14ac:dyDescent="0.25">
      <c r="A61" s="1"/>
      <c r="B61" s="74" t="s">
        <v>92</v>
      </c>
      <c r="C61" s="75"/>
      <c r="D61" s="75"/>
      <c r="E61" s="75"/>
      <c r="F61" s="89"/>
      <c r="G61" s="89"/>
      <c r="H61" s="89"/>
      <c r="I61" s="89"/>
      <c r="J61" s="89"/>
      <c r="K61" s="89"/>
      <c r="L61" s="90"/>
      <c r="M61" s="2"/>
    </row>
    <row r="62" spans="1:15" ht="47.25" x14ac:dyDescent="0.25">
      <c r="A62" s="1"/>
      <c r="B62" s="4" t="s">
        <v>194</v>
      </c>
      <c r="C62" s="5" t="s">
        <v>14</v>
      </c>
      <c r="D62" s="4" t="s">
        <v>193</v>
      </c>
      <c r="E62" s="4" t="s">
        <v>17</v>
      </c>
      <c r="F62" s="6">
        <v>50000</v>
      </c>
      <c r="G62" s="6">
        <v>1435</v>
      </c>
      <c r="H62" s="6">
        <v>1854</v>
      </c>
      <c r="I62" s="7">
        <v>1520</v>
      </c>
      <c r="J62" s="14">
        <v>9225.15</v>
      </c>
      <c r="K62" s="7">
        <v>15829.89</v>
      </c>
      <c r="L62" s="8">
        <f t="shared" ref="L62:L67" si="15">F62-K62</f>
        <v>34170.11</v>
      </c>
      <c r="M62" s="2"/>
    </row>
    <row r="63" spans="1:15" ht="31.5" customHeight="1" x14ac:dyDescent="0.25">
      <c r="A63" s="1"/>
      <c r="B63" s="4" t="s">
        <v>195</v>
      </c>
      <c r="C63" s="5" t="s">
        <v>11</v>
      </c>
      <c r="D63" s="4" t="s">
        <v>196</v>
      </c>
      <c r="E63" s="4" t="s">
        <v>18</v>
      </c>
      <c r="F63" s="6">
        <v>70000</v>
      </c>
      <c r="G63" s="6">
        <v>2009</v>
      </c>
      <c r="H63" s="6">
        <v>5368.48</v>
      </c>
      <c r="I63" s="7">
        <v>2128</v>
      </c>
      <c r="J63" s="7">
        <v>3745</v>
      </c>
      <c r="K63" s="7">
        <v>13250.48</v>
      </c>
      <c r="L63" s="8">
        <f>F63-K63</f>
        <v>56749.520000000004</v>
      </c>
      <c r="M63" s="2"/>
    </row>
    <row r="64" spans="1:15" ht="31.5" x14ac:dyDescent="0.25">
      <c r="A64" s="1"/>
      <c r="B64" s="4" t="s">
        <v>197</v>
      </c>
      <c r="C64" s="5" t="s">
        <v>14</v>
      </c>
      <c r="D64" s="4" t="s">
        <v>157</v>
      </c>
      <c r="E64" s="4" t="s">
        <v>18</v>
      </c>
      <c r="F64" s="6">
        <v>42000</v>
      </c>
      <c r="G64" s="6">
        <v>1205.4000000000001</v>
      </c>
      <c r="H64" s="6">
        <v>724.92</v>
      </c>
      <c r="I64" s="7">
        <v>1276.8</v>
      </c>
      <c r="J64" s="7">
        <v>805</v>
      </c>
      <c r="K64" s="7">
        <v>4012.12</v>
      </c>
      <c r="L64" s="8">
        <f t="shared" si="15"/>
        <v>37987.879999999997</v>
      </c>
      <c r="M64" s="2"/>
    </row>
    <row r="65" spans="1:13" ht="47.25" x14ac:dyDescent="0.25">
      <c r="A65" s="1"/>
      <c r="B65" s="4" t="s">
        <v>192</v>
      </c>
      <c r="C65" s="5" t="s">
        <v>14</v>
      </c>
      <c r="D65" s="4" t="s">
        <v>198</v>
      </c>
      <c r="E65" s="4" t="s">
        <v>18</v>
      </c>
      <c r="F65" s="6">
        <v>46000</v>
      </c>
      <c r="G65" s="6">
        <v>1320.2</v>
      </c>
      <c r="H65" s="6">
        <v>1032.1400000000001</v>
      </c>
      <c r="I65" s="7">
        <v>1398.4</v>
      </c>
      <c r="J65" s="30">
        <v>4040.46</v>
      </c>
      <c r="K65" s="7">
        <v>7791.2</v>
      </c>
      <c r="L65" s="8">
        <f>F65-K65</f>
        <v>38208.800000000003</v>
      </c>
      <c r="M65" s="2"/>
    </row>
    <row r="66" spans="1:13" ht="31.5" x14ac:dyDescent="0.25">
      <c r="A66" s="1"/>
      <c r="B66" s="4" t="s">
        <v>199</v>
      </c>
      <c r="C66" s="5" t="s">
        <v>14</v>
      </c>
      <c r="D66" s="4" t="s">
        <v>159</v>
      </c>
      <c r="E66" s="4" t="s">
        <v>17</v>
      </c>
      <c r="F66" s="6">
        <v>40000</v>
      </c>
      <c r="G66" s="6">
        <v>1148</v>
      </c>
      <c r="H66" s="6">
        <v>442.65</v>
      </c>
      <c r="I66" s="7">
        <v>1216</v>
      </c>
      <c r="J66" s="7">
        <v>16300.78</v>
      </c>
      <c r="K66" s="7">
        <v>17481.5</v>
      </c>
      <c r="L66" s="8">
        <f t="shared" si="15"/>
        <v>22518.5</v>
      </c>
      <c r="M66" s="2"/>
    </row>
    <row r="67" spans="1:13" ht="31.5" x14ac:dyDescent="0.25">
      <c r="A67" s="1"/>
      <c r="B67" s="4" t="s">
        <v>200</v>
      </c>
      <c r="C67" s="5" t="s">
        <v>11</v>
      </c>
      <c r="D67" s="4" t="s">
        <v>159</v>
      </c>
      <c r="E67" s="4" t="s">
        <v>17</v>
      </c>
      <c r="F67" s="9">
        <v>45000</v>
      </c>
      <c r="G67" s="6">
        <v>1291.5</v>
      </c>
      <c r="H67" s="9">
        <v>0</v>
      </c>
      <c r="I67" s="7">
        <v>1368</v>
      </c>
      <c r="J67" s="10">
        <v>3755.92</v>
      </c>
      <c r="K67" s="7">
        <v>6415.42</v>
      </c>
      <c r="L67" s="8">
        <f t="shared" si="15"/>
        <v>38584.58</v>
      </c>
      <c r="M67" s="2"/>
    </row>
    <row r="68" spans="1:13" ht="32.25" thickBot="1" x14ac:dyDescent="0.3">
      <c r="A68" s="1"/>
      <c r="B68" s="4" t="s">
        <v>201</v>
      </c>
      <c r="C68" s="5" t="s">
        <v>11</v>
      </c>
      <c r="D68" s="4" t="s">
        <v>202</v>
      </c>
      <c r="E68" s="4" t="s">
        <v>18</v>
      </c>
      <c r="F68" s="9">
        <v>130000</v>
      </c>
      <c r="G68" s="6">
        <v>3731</v>
      </c>
      <c r="H68" s="9">
        <v>19162.12</v>
      </c>
      <c r="I68" s="7">
        <v>3952</v>
      </c>
      <c r="J68" s="15">
        <v>30463.59</v>
      </c>
      <c r="K68" s="7">
        <v>57308.71</v>
      </c>
      <c r="L68" s="11">
        <f>F68-K68</f>
        <v>72691.290000000008</v>
      </c>
      <c r="M68" s="2"/>
    </row>
    <row r="69" spans="1:13" ht="16.5" thickBot="1" x14ac:dyDescent="0.3">
      <c r="A69" s="1"/>
      <c r="B69" s="91"/>
      <c r="C69" s="92"/>
      <c r="D69" s="92"/>
      <c r="E69" s="92"/>
      <c r="F69" s="16">
        <f t="shared" ref="F69:L69" si="16">SUM(F62:F68)</f>
        <v>423000</v>
      </c>
      <c r="G69" s="17">
        <f t="shared" si="16"/>
        <v>12140.099999999999</v>
      </c>
      <c r="H69" s="17">
        <f t="shared" si="16"/>
        <v>28584.309999999998</v>
      </c>
      <c r="I69" s="25">
        <f t="shared" si="16"/>
        <v>12859.2</v>
      </c>
      <c r="J69" s="25">
        <f t="shared" si="16"/>
        <v>68335.899999999994</v>
      </c>
      <c r="K69" s="31">
        <f t="shared" si="16"/>
        <v>122089.31999999999</v>
      </c>
      <c r="L69" s="20">
        <f t="shared" si="16"/>
        <v>300910.68000000005</v>
      </c>
      <c r="M69" s="2"/>
    </row>
    <row r="70" spans="1:13" ht="15.75" x14ac:dyDescent="0.25">
      <c r="A70" s="1"/>
      <c r="B70" s="74" t="s">
        <v>93</v>
      </c>
      <c r="C70" s="75"/>
      <c r="D70" s="75"/>
      <c r="E70" s="75"/>
      <c r="F70" s="89"/>
      <c r="G70" s="89"/>
      <c r="H70" s="89"/>
      <c r="I70" s="89"/>
      <c r="J70" s="89"/>
      <c r="K70" s="89"/>
      <c r="L70" s="90"/>
      <c r="M70" s="2"/>
    </row>
    <row r="71" spans="1:13" ht="47.25" x14ac:dyDescent="0.25">
      <c r="A71" s="1"/>
      <c r="B71" s="4" t="s">
        <v>33</v>
      </c>
      <c r="C71" s="5" t="s">
        <v>14</v>
      </c>
      <c r="D71" s="4" t="s">
        <v>112</v>
      </c>
      <c r="E71" s="4" t="s">
        <v>17</v>
      </c>
      <c r="F71" s="6">
        <v>110000</v>
      </c>
      <c r="G71" s="6">
        <f>+F71*0.0287</f>
        <v>3157</v>
      </c>
      <c r="H71" s="6">
        <v>14028.75</v>
      </c>
      <c r="I71" s="10">
        <f>+F71*0.0304</f>
        <v>3344</v>
      </c>
      <c r="J71" s="7">
        <v>11988</v>
      </c>
      <c r="K71" s="7">
        <v>32517.75</v>
      </c>
      <c r="L71" s="8">
        <f>F71-K71</f>
        <v>77482.25</v>
      </c>
      <c r="M71" s="2"/>
    </row>
    <row r="72" spans="1:13" ht="32.25" thickBot="1" x14ac:dyDescent="0.3">
      <c r="A72" s="1"/>
      <c r="B72" s="4" t="s">
        <v>217</v>
      </c>
      <c r="C72" s="5" t="s">
        <v>14</v>
      </c>
      <c r="D72" s="4" t="s">
        <v>220</v>
      </c>
      <c r="E72" s="4" t="s">
        <v>18</v>
      </c>
      <c r="F72" s="9">
        <v>60000</v>
      </c>
      <c r="G72" s="9">
        <v>1722</v>
      </c>
      <c r="H72" s="9">
        <v>3486.68</v>
      </c>
      <c r="I72" s="7">
        <v>1824</v>
      </c>
      <c r="J72" s="10">
        <v>8303.58</v>
      </c>
      <c r="K72" s="10">
        <v>15336.26</v>
      </c>
      <c r="L72" s="8">
        <f>F72-K72</f>
        <v>44663.74</v>
      </c>
      <c r="M72" s="2"/>
    </row>
    <row r="73" spans="1:13" ht="16.5" thickBot="1" x14ac:dyDescent="0.3">
      <c r="A73" s="1"/>
      <c r="B73" s="91"/>
      <c r="C73" s="92"/>
      <c r="D73" s="92"/>
      <c r="E73" s="92"/>
      <c r="F73" s="16">
        <f t="shared" ref="F73:L73" si="17">SUM(F71:F72)</f>
        <v>170000</v>
      </c>
      <c r="G73" s="17">
        <f t="shared" si="17"/>
        <v>4879</v>
      </c>
      <c r="H73" s="17">
        <f t="shared" si="17"/>
        <v>17515.43</v>
      </c>
      <c r="I73" s="18">
        <f t="shared" si="17"/>
        <v>5168</v>
      </c>
      <c r="J73" s="18">
        <f t="shared" si="17"/>
        <v>20291.580000000002</v>
      </c>
      <c r="K73" s="19">
        <f t="shared" si="17"/>
        <v>47854.01</v>
      </c>
      <c r="L73" s="20">
        <f t="shared" si="17"/>
        <v>122145.98999999999</v>
      </c>
      <c r="M73" s="2"/>
    </row>
    <row r="74" spans="1:13" ht="15.75" x14ac:dyDescent="0.25">
      <c r="A74" s="1"/>
      <c r="B74" s="74" t="s">
        <v>94</v>
      </c>
      <c r="C74" s="75"/>
      <c r="D74" s="75"/>
      <c r="E74" s="75"/>
      <c r="F74" s="89"/>
      <c r="G74" s="89"/>
      <c r="H74" s="89"/>
      <c r="I74" s="89"/>
      <c r="J74" s="89"/>
      <c r="K74" s="89"/>
      <c r="L74" s="90"/>
      <c r="M74" s="2"/>
    </row>
    <row r="75" spans="1:13" ht="47.25" x14ac:dyDescent="0.25">
      <c r="A75" s="1"/>
      <c r="B75" s="4" t="s">
        <v>95</v>
      </c>
      <c r="C75" s="5" t="s">
        <v>14</v>
      </c>
      <c r="D75" s="4" t="s">
        <v>34</v>
      </c>
      <c r="E75" s="4" t="s">
        <v>17</v>
      </c>
      <c r="F75" s="6">
        <v>130000</v>
      </c>
      <c r="G75" s="6">
        <f>+F75*0.0287</f>
        <v>3731</v>
      </c>
      <c r="H75" s="6">
        <v>19162.12</v>
      </c>
      <c r="I75" s="7">
        <f>+F75*0.0304</f>
        <v>3952</v>
      </c>
      <c r="J75" s="7">
        <v>30190.36</v>
      </c>
      <c r="K75" s="7">
        <v>58635.48</v>
      </c>
      <c r="L75" s="8">
        <f>F75-K75</f>
        <v>71364.51999999999</v>
      </c>
      <c r="M75" s="2"/>
    </row>
    <row r="76" spans="1:13" ht="48" thickBot="1" x14ac:dyDescent="0.3">
      <c r="A76" s="1"/>
      <c r="B76" s="12" t="s">
        <v>96</v>
      </c>
      <c r="C76" s="5" t="s">
        <v>14</v>
      </c>
      <c r="D76" s="4" t="s">
        <v>113</v>
      </c>
      <c r="E76" s="4" t="s">
        <v>18</v>
      </c>
      <c r="F76" s="6">
        <v>50000</v>
      </c>
      <c r="G76" s="6">
        <f t="shared" ref="G76" si="18">+F76*0.0287</f>
        <v>1435</v>
      </c>
      <c r="H76" s="6">
        <v>1596.68</v>
      </c>
      <c r="I76" s="7">
        <f>+F76*0.0304</f>
        <v>1520</v>
      </c>
      <c r="J76" s="7">
        <v>2640.46</v>
      </c>
      <c r="K76" s="7">
        <v>7192.14</v>
      </c>
      <c r="L76" s="8">
        <f>F76-K76</f>
        <v>42807.86</v>
      </c>
      <c r="M76" s="2"/>
    </row>
    <row r="77" spans="1:13" ht="16.5" thickBot="1" x14ac:dyDescent="0.3">
      <c r="A77" s="1"/>
      <c r="B77" s="91"/>
      <c r="C77" s="92"/>
      <c r="D77" s="92"/>
      <c r="E77" s="92"/>
      <c r="F77" s="16">
        <f t="shared" ref="F77:L77" si="19">SUM(F75:F76)</f>
        <v>180000</v>
      </c>
      <c r="G77" s="17">
        <f t="shared" si="19"/>
        <v>5166</v>
      </c>
      <c r="H77" s="17">
        <f t="shared" si="19"/>
        <v>20758.8</v>
      </c>
      <c r="I77" s="18">
        <f t="shared" si="19"/>
        <v>5472</v>
      </c>
      <c r="J77" s="18">
        <f t="shared" si="19"/>
        <v>32830.82</v>
      </c>
      <c r="K77" s="19">
        <f t="shared" si="19"/>
        <v>65827.62000000001</v>
      </c>
      <c r="L77" s="20">
        <f t="shared" si="19"/>
        <v>114172.37999999999</v>
      </c>
      <c r="M77" s="2"/>
    </row>
    <row r="78" spans="1:13" ht="15.75" x14ac:dyDescent="0.25">
      <c r="A78" s="1"/>
      <c r="B78" s="74" t="s">
        <v>97</v>
      </c>
      <c r="C78" s="75"/>
      <c r="D78" s="75"/>
      <c r="E78" s="75"/>
      <c r="F78" s="89"/>
      <c r="G78" s="89"/>
      <c r="H78" s="89"/>
      <c r="I78" s="89"/>
      <c r="J78" s="89"/>
      <c r="K78" s="89"/>
      <c r="L78" s="90"/>
      <c r="M78" s="2"/>
    </row>
    <row r="79" spans="1:13" ht="31.5" x14ac:dyDescent="0.25">
      <c r="A79" s="1"/>
      <c r="B79" s="4" t="s">
        <v>160</v>
      </c>
      <c r="C79" s="5" t="s">
        <v>11</v>
      </c>
      <c r="D79" s="4" t="s">
        <v>184</v>
      </c>
      <c r="E79" s="4" t="s">
        <v>17</v>
      </c>
      <c r="F79" s="6">
        <v>38000</v>
      </c>
      <c r="G79" s="6">
        <v>1090.5999999999999</v>
      </c>
      <c r="H79" s="6">
        <v>160.38</v>
      </c>
      <c r="I79" s="7">
        <v>1155.2</v>
      </c>
      <c r="J79" s="7">
        <v>14670.03</v>
      </c>
      <c r="K79" s="7">
        <v>17076.21</v>
      </c>
      <c r="L79" s="8">
        <f>F79-K79</f>
        <v>20923.79</v>
      </c>
      <c r="M79" s="2"/>
    </row>
    <row r="80" spans="1:13" ht="31.5" x14ac:dyDescent="0.25">
      <c r="A80" s="1"/>
      <c r="B80" s="4" t="s">
        <v>161</v>
      </c>
      <c r="C80" s="5" t="s">
        <v>11</v>
      </c>
      <c r="D80" s="4" t="s">
        <v>78</v>
      </c>
      <c r="E80" s="4" t="s">
        <v>35</v>
      </c>
      <c r="F80" s="6">
        <v>33000</v>
      </c>
      <c r="G80" s="6">
        <v>947.1</v>
      </c>
      <c r="H80" s="6">
        <v>0</v>
      </c>
      <c r="I80" s="7">
        <v>1003.2</v>
      </c>
      <c r="J80" s="7">
        <v>325</v>
      </c>
      <c r="K80" s="7">
        <v>2275.3000000000002</v>
      </c>
      <c r="L80" s="8">
        <f t="shared" ref="L80:L99" si="20">F80-K80</f>
        <v>30724.7</v>
      </c>
      <c r="M80" s="2"/>
    </row>
    <row r="81" spans="1:13" ht="31.5" x14ac:dyDescent="0.25">
      <c r="A81" s="1"/>
      <c r="B81" s="4" t="s">
        <v>162</v>
      </c>
      <c r="C81" s="5" t="s">
        <v>14</v>
      </c>
      <c r="D81" s="4" t="s">
        <v>36</v>
      </c>
      <c r="E81" s="4" t="s">
        <v>35</v>
      </c>
      <c r="F81" s="6">
        <v>29000</v>
      </c>
      <c r="G81" s="6">
        <v>832.3</v>
      </c>
      <c r="H81" s="6">
        <v>0</v>
      </c>
      <c r="I81" s="7">
        <v>881.6</v>
      </c>
      <c r="J81" s="7">
        <v>14871</v>
      </c>
      <c r="K81" s="7">
        <v>17055.63</v>
      </c>
      <c r="L81" s="8">
        <f t="shared" si="20"/>
        <v>11944.369999999999</v>
      </c>
      <c r="M81" s="2"/>
    </row>
    <row r="82" spans="1:13" ht="31.5" x14ac:dyDescent="0.25">
      <c r="A82" s="1"/>
      <c r="B82" s="4" t="s">
        <v>163</v>
      </c>
      <c r="C82" s="5" t="s">
        <v>14</v>
      </c>
      <c r="D82" s="4" t="s">
        <v>36</v>
      </c>
      <c r="E82" s="4" t="s">
        <v>35</v>
      </c>
      <c r="F82" s="6">
        <v>28000</v>
      </c>
      <c r="G82" s="6">
        <v>803.6</v>
      </c>
      <c r="H82" s="6">
        <v>0</v>
      </c>
      <c r="I82" s="7">
        <v>851.2</v>
      </c>
      <c r="J82" s="7">
        <v>6655.43</v>
      </c>
      <c r="K82" s="7">
        <v>8310.23</v>
      </c>
      <c r="L82" s="8">
        <f t="shared" ref="L82:L94" si="21">F82-K82</f>
        <v>19689.77</v>
      </c>
      <c r="M82" s="2"/>
    </row>
    <row r="83" spans="1:13" ht="31.5" x14ac:dyDescent="0.25">
      <c r="A83" s="1"/>
      <c r="B83" s="4" t="s">
        <v>164</v>
      </c>
      <c r="C83" s="5" t="s">
        <v>11</v>
      </c>
      <c r="D83" s="4" t="s">
        <v>36</v>
      </c>
      <c r="E83" s="4" t="s">
        <v>35</v>
      </c>
      <c r="F83" s="6">
        <v>28000</v>
      </c>
      <c r="G83" s="6">
        <v>803.6</v>
      </c>
      <c r="H83" s="6">
        <v>0</v>
      </c>
      <c r="I83" s="7">
        <v>851.2</v>
      </c>
      <c r="J83" s="7">
        <v>13897.82</v>
      </c>
      <c r="K83" s="7">
        <v>15552.62</v>
      </c>
      <c r="L83" s="8">
        <f t="shared" si="21"/>
        <v>12447.38</v>
      </c>
      <c r="M83" s="2"/>
    </row>
    <row r="84" spans="1:13" ht="31.5" x14ac:dyDescent="0.25">
      <c r="A84" s="1"/>
      <c r="B84" s="12" t="s">
        <v>37</v>
      </c>
      <c r="C84" s="5" t="s">
        <v>14</v>
      </c>
      <c r="D84" s="12" t="s">
        <v>36</v>
      </c>
      <c r="E84" s="4" t="s">
        <v>35</v>
      </c>
      <c r="F84" s="6">
        <v>28000</v>
      </c>
      <c r="G84" s="6">
        <v>803.6</v>
      </c>
      <c r="H84" s="6">
        <v>0</v>
      </c>
      <c r="I84" s="7">
        <v>851.2</v>
      </c>
      <c r="J84" s="7">
        <v>6923.93</v>
      </c>
      <c r="K84" s="7">
        <v>8578.73</v>
      </c>
      <c r="L84" s="8">
        <f t="shared" si="21"/>
        <v>19421.27</v>
      </c>
      <c r="M84" s="2"/>
    </row>
    <row r="85" spans="1:13" ht="31.5" x14ac:dyDescent="0.25">
      <c r="A85" s="1"/>
      <c r="B85" s="4" t="s">
        <v>165</v>
      </c>
      <c r="C85" s="5" t="s">
        <v>14</v>
      </c>
      <c r="D85" s="4" t="s">
        <v>36</v>
      </c>
      <c r="E85" s="4" t="s">
        <v>35</v>
      </c>
      <c r="F85" s="6">
        <v>28000</v>
      </c>
      <c r="G85" s="6">
        <v>803.6</v>
      </c>
      <c r="H85" s="6">
        <v>0</v>
      </c>
      <c r="I85" s="7">
        <v>851.2</v>
      </c>
      <c r="J85" s="7">
        <v>4705</v>
      </c>
      <c r="K85" s="7">
        <v>6359.8</v>
      </c>
      <c r="L85" s="8">
        <f t="shared" si="21"/>
        <v>21640.2</v>
      </c>
      <c r="M85" s="2"/>
    </row>
    <row r="86" spans="1:13" ht="31.5" x14ac:dyDescent="0.25">
      <c r="A86" s="1"/>
      <c r="B86" s="4" t="s">
        <v>166</v>
      </c>
      <c r="C86" s="5" t="s">
        <v>14</v>
      </c>
      <c r="D86" s="4" t="s">
        <v>36</v>
      </c>
      <c r="E86" s="4" t="s">
        <v>35</v>
      </c>
      <c r="F86" s="6">
        <v>28000</v>
      </c>
      <c r="G86" s="6">
        <v>803.6</v>
      </c>
      <c r="H86" s="6">
        <v>0</v>
      </c>
      <c r="I86" s="7">
        <v>851.2</v>
      </c>
      <c r="J86" s="7">
        <v>1104</v>
      </c>
      <c r="K86" s="7">
        <v>2758.8</v>
      </c>
      <c r="L86" s="8">
        <f t="shared" si="21"/>
        <v>25241.200000000001</v>
      </c>
      <c r="M86" s="2"/>
    </row>
    <row r="87" spans="1:13" ht="31.5" x14ac:dyDescent="0.25">
      <c r="A87" s="1"/>
      <c r="B87" s="4" t="s">
        <v>167</v>
      </c>
      <c r="C87" s="5" t="s">
        <v>14</v>
      </c>
      <c r="D87" s="4" t="s">
        <v>185</v>
      </c>
      <c r="E87" s="4" t="s">
        <v>35</v>
      </c>
      <c r="F87" s="6">
        <v>55000</v>
      </c>
      <c r="G87" s="6">
        <v>1578.5</v>
      </c>
      <c r="H87" s="6">
        <v>2559.6799999999998</v>
      </c>
      <c r="I87" s="7">
        <v>1672</v>
      </c>
      <c r="J87" s="7">
        <v>13247.86</v>
      </c>
      <c r="K87" s="7">
        <v>19058.04</v>
      </c>
      <c r="L87" s="8">
        <f t="shared" si="21"/>
        <v>35941.96</v>
      </c>
      <c r="M87" s="2"/>
    </row>
    <row r="88" spans="1:13" ht="31.5" x14ac:dyDescent="0.25">
      <c r="A88" s="1"/>
      <c r="B88" s="4" t="s">
        <v>168</v>
      </c>
      <c r="C88" s="5" t="s">
        <v>11</v>
      </c>
      <c r="D88" s="4" t="s">
        <v>186</v>
      </c>
      <c r="E88" s="4" t="s">
        <v>18</v>
      </c>
      <c r="F88" s="6">
        <v>45000</v>
      </c>
      <c r="G88" s="6">
        <v>1291.5</v>
      </c>
      <c r="H88" s="6">
        <v>1148.33</v>
      </c>
      <c r="I88" s="7">
        <v>1368</v>
      </c>
      <c r="J88" s="7">
        <v>525</v>
      </c>
      <c r="K88" s="7">
        <v>4332.83</v>
      </c>
      <c r="L88" s="8">
        <f t="shared" si="21"/>
        <v>40667.17</v>
      </c>
      <c r="M88" s="2"/>
    </row>
    <row r="89" spans="1:13" ht="15.75" x14ac:dyDescent="0.25">
      <c r="A89" s="1"/>
      <c r="B89" s="4" t="s">
        <v>169</v>
      </c>
      <c r="C89" s="5" t="s">
        <v>11</v>
      </c>
      <c r="D89" s="4" t="s">
        <v>38</v>
      </c>
      <c r="E89" s="4" t="s">
        <v>18</v>
      </c>
      <c r="F89" s="6">
        <v>33000</v>
      </c>
      <c r="G89" s="6">
        <v>947.1</v>
      </c>
      <c r="H89" s="6">
        <v>0</v>
      </c>
      <c r="I89" s="7">
        <v>1003.2</v>
      </c>
      <c r="J89" s="7">
        <v>1965</v>
      </c>
      <c r="K89" s="7">
        <v>3915.3</v>
      </c>
      <c r="L89" s="8">
        <f t="shared" si="21"/>
        <v>29084.7</v>
      </c>
      <c r="M89" s="2"/>
    </row>
    <row r="90" spans="1:13" ht="31.5" x14ac:dyDescent="0.25">
      <c r="A90" s="1"/>
      <c r="B90" s="4" t="s">
        <v>170</v>
      </c>
      <c r="C90" s="5" t="s">
        <v>11</v>
      </c>
      <c r="D90" s="4" t="s">
        <v>39</v>
      </c>
      <c r="E90" s="4" t="s">
        <v>35</v>
      </c>
      <c r="F90" s="6">
        <v>33000</v>
      </c>
      <c r="G90" s="6">
        <v>947.1</v>
      </c>
      <c r="H90" s="6">
        <v>0</v>
      </c>
      <c r="I90" s="7">
        <v>1003.2</v>
      </c>
      <c r="J90" s="7">
        <v>13195.48</v>
      </c>
      <c r="K90" s="7">
        <v>15145.78</v>
      </c>
      <c r="L90" s="8">
        <f t="shared" si="21"/>
        <v>17854.22</v>
      </c>
      <c r="M90" s="2"/>
    </row>
    <row r="91" spans="1:13" ht="31.5" x14ac:dyDescent="0.25">
      <c r="A91" s="1"/>
      <c r="B91" s="4" t="s">
        <v>40</v>
      </c>
      <c r="C91" s="5" t="s">
        <v>14</v>
      </c>
      <c r="D91" s="4" t="s">
        <v>41</v>
      </c>
      <c r="E91" s="4" t="s">
        <v>35</v>
      </c>
      <c r="F91" s="6">
        <v>45000</v>
      </c>
      <c r="G91" s="6">
        <v>1291.5</v>
      </c>
      <c r="H91" s="6">
        <v>1148.33</v>
      </c>
      <c r="I91" s="7">
        <v>1368</v>
      </c>
      <c r="J91" s="7">
        <v>325</v>
      </c>
      <c r="K91" s="7">
        <v>4132.83</v>
      </c>
      <c r="L91" s="8">
        <f t="shared" si="21"/>
        <v>40867.17</v>
      </c>
      <c r="M91" s="2"/>
    </row>
    <row r="92" spans="1:13" ht="31.5" x14ac:dyDescent="0.25">
      <c r="A92" s="1"/>
      <c r="B92" s="4" t="s">
        <v>171</v>
      </c>
      <c r="C92" s="5" t="s">
        <v>11</v>
      </c>
      <c r="D92" s="4" t="s">
        <v>187</v>
      </c>
      <c r="E92" s="4" t="s">
        <v>17</v>
      </c>
      <c r="F92" s="6">
        <v>45000</v>
      </c>
      <c r="G92" s="6">
        <v>1291.5</v>
      </c>
      <c r="H92" s="6">
        <v>891.01</v>
      </c>
      <c r="I92" s="7">
        <v>1368</v>
      </c>
      <c r="J92" s="7">
        <v>4040.46</v>
      </c>
      <c r="K92" s="7">
        <v>7590.97</v>
      </c>
      <c r="L92" s="8">
        <f t="shared" si="21"/>
        <v>37409.03</v>
      </c>
      <c r="M92" s="2"/>
    </row>
    <row r="93" spans="1:13" ht="31.5" x14ac:dyDescent="0.25">
      <c r="A93" s="1"/>
      <c r="B93" s="4" t="s">
        <v>172</v>
      </c>
      <c r="C93" s="5" t="s">
        <v>11</v>
      </c>
      <c r="D93" s="4" t="s">
        <v>186</v>
      </c>
      <c r="E93" s="4" t="s">
        <v>35</v>
      </c>
      <c r="F93" s="6">
        <v>45000</v>
      </c>
      <c r="G93" s="6">
        <v>1291.5</v>
      </c>
      <c r="H93" s="6">
        <v>633.69000000000005</v>
      </c>
      <c r="I93" s="7">
        <v>1368</v>
      </c>
      <c r="J93" s="7">
        <v>14153.7</v>
      </c>
      <c r="K93" s="7">
        <v>17446.89</v>
      </c>
      <c r="L93" s="8">
        <f t="shared" si="21"/>
        <v>27553.11</v>
      </c>
      <c r="M93" s="2"/>
    </row>
    <row r="94" spans="1:13" ht="31.5" x14ac:dyDescent="0.25">
      <c r="A94" s="1"/>
      <c r="B94" s="4" t="s">
        <v>173</v>
      </c>
      <c r="C94" s="5" t="s">
        <v>11</v>
      </c>
      <c r="D94" s="4" t="s">
        <v>188</v>
      </c>
      <c r="E94" s="4" t="s">
        <v>35</v>
      </c>
      <c r="F94" s="6">
        <v>28000</v>
      </c>
      <c r="G94" s="6">
        <v>803.6</v>
      </c>
      <c r="H94" s="6">
        <v>0</v>
      </c>
      <c r="I94" s="7">
        <v>851.2</v>
      </c>
      <c r="J94" s="7">
        <v>8510.82</v>
      </c>
      <c r="K94" s="7">
        <v>10165.620000000001</v>
      </c>
      <c r="L94" s="8">
        <f t="shared" si="21"/>
        <v>17834.379999999997</v>
      </c>
      <c r="M94" s="2"/>
    </row>
    <row r="95" spans="1:13" ht="31.5" x14ac:dyDescent="0.25">
      <c r="A95" s="1"/>
      <c r="B95" s="12" t="s">
        <v>174</v>
      </c>
      <c r="C95" s="5" t="s">
        <v>11</v>
      </c>
      <c r="D95" s="12" t="s">
        <v>43</v>
      </c>
      <c r="E95" s="4" t="s">
        <v>35</v>
      </c>
      <c r="F95" s="6">
        <v>33000</v>
      </c>
      <c r="G95" s="6">
        <v>947.1</v>
      </c>
      <c r="H95" s="6">
        <v>0</v>
      </c>
      <c r="I95" s="7">
        <v>1003.2</v>
      </c>
      <c r="J95" s="7">
        <v>8753.98</v>
      </c>
      <c r="K95" s="7">
        <v>10870.78</v>
      </c>
      <c r="L95" s="8">
        <f>F95-K95</f>
        <v>22129.22</v>
      </c>
      <c r="M95" s="2"/>
    </row>
    <row r="96" spans="1:13" ht="31.5" x14ac:dyDescent="0.25">
      <c r="A96" s="1"/>
      <c r="B96" s="12" t="s">
        <v>175</v>
      </c>
      <c r="C96" s="5" t="s">
        <v>11</v>
      </c>
      <c r="D96" s="12" t="s">
        <v>43</v>
      </c>
      <c r="E96" s="4" t="s">
        <v>35</v>
      </c>
      <c r="F96" s="6">
        <v>30000</v>
      </c>
      <c r="G96" s="6">
        <v>861</v>
      </c>
      <c r="H96" s="6">
        <v>0</v>
      </c>
      <c r="I96" s="7">
        <v>912</v>
      </c>
      <c r="J96" s="7">
        <v>4646.43</v>
      </c>
      <c r="K96" s="7">
        <v>6559.43</v>
      </c>
      <c r="L96" s="8">
        <f>F96-K96</f>
        <v>23440.57</v>
      </c>
      <c r="M96" s="2"/>
    </row>
    <row r="97" spans="1:13" ht="31.5" x14ac:dyDescent="0.25">
      <c r="A97" s="1"/>
      <c r="B97" s="12" t="s">
        <v>176</v>
      </c>
      <c r="C97" s="5" t="s">
        <v>11</v>
      </c>
      <c r="D97" s="64" t="s">
        <v>189</v>
      </c>
      <c r="E97" s="4" t="s">
        <v>35</v>
      </c>
      <c r="F97" s="6">
        <v>33000</v>
      </c>
      <c r="G97" s="6">
        <v>947.1</v>
      </c>
      <c r="H97" s="6">
        <v>0</v>
      </c>
      <c r="I97" s="7">
        <v>1003.2</v>
      </c>
      <c r="J97" s="7">
        <v>7998.36</v>
      </c>
      <c r="K97" s="7">
        <v>9948.66</v>
      </c>
      <c r="L97" s="8">
        <f t="shared" si="20"/>
        <v>23051.34</v>
      </c>
      <c r="M97" s="2"/>
    </row>
    <row r="98" spans="1:13" ht="31.5" x14ac:dyDescent="0.25">
      <c r="A98" s="1"/>
      <c r="B98" s="12" t="s">
        <v>177</v>
      </c>
      <c r="C98" s="5" t="s">
        <v>11</v>
      </c>
      <c r="D98" s="12" t="s">
        <v>80</v>
      </c>
      <c r="E98" s="4" t="s">
        <v>35</v>
      </c>
      <c r="F98" s="6">
        <v>28000</v>
      </c>
      <c r="G98" s="6">
        <v>803.6</v>
      </c>
      <c r="H98" s="6">
        <v>0</v>
      </c>
      <c r="I98" s="7">
        <v>851.2</v>
      </c>
      <c r="J98" s="7">
        <v>5325</v>
      </c>
      <c r="K98" s="7">
        <v>6979.8</v>
      </c>
      <c r="L98" s="8">
        <f t="shared" si="20"/>
        <v>21020.2</v>
      </c>
      <c r="M98" s="2"/>
    </row>
    <row r="99" spans="1:13" ht="31.5" x14ac:dyDescent="0.25">
      <c r="A99" s="1"/>
      <c r="B99" s="12" t="s">
        <v>178</v>
      </c>
      <c r="C99" s="5" t="s">
        <v>11</v>
      </c>
      <c r="D99" s="12" t="s">
        <v>188</v>
      </c>
      <c r="E99" s="4" t="s">
        <v>35</v>
      </c>
      <c r="F99" s="6">
        <v>28000</v>
      </c>
      <c r="G99" s="6">
        <v>803.6</v>
      </c>
      <c r="H99" s="6">
        <v>0</v>
      </c>
      <c r="I99" s="7">
        <v>851.2</v>
      </c>
      <c r="J99" s="7">
        <v>9003.9</v>
      </c>
      <c r="K99" s="7">
        <v>10658.7</v>
      </c>
      <c r="L99" s="8">
        <f t="shared" si="20"/>
        <v>17341.3</v>
      </c>
      <c r="M99" s="2"/>
    </row>
    <row r="100" spans="1:13" ht="31.5" x14ac:dyDescent="0.25">
      <c r="A100" s="1"/>
      <c r="B100" s="12" t="s">
        <v>179</v>
      </c>
      <c r="C100" s="5" t="s">
        <v>11</v>
      </c>
      <c r="D100" s="12" t="s">
        <v>190</v>
      </c>
      <c r="E100" s="4" t="s">
        <v>35</v>
      </c>
      <c r="F100" s="6">
        <v>28000</v>
      </c>
      <c r="G100" s="6">
        <v>803.6</v>
      </c>
      <c r="H100" s="6">
        <v>0</v>
      </c>
      <c r="I100" s="7">
        <v>851.2</v>
      </c>
      <c r="J100" s="7">
        <v>4069.47</v>
      </c>
      <c r="K100" s="7">
        <v>4560.5600000000004</v>
      </c>
      <c r="L100" s="8">
        <f t="shared" ref="L100:L101" si="22">F100-K100</f>
        <v>23439.439999999999</v>
      </c>
      <c r="M100" s="2"/>
    </row>
    <row r="101" spans="1:13" ht="31.5" x14ac:dyDescent="0.25">
      <c r="A101" s="1"/>
      <c r="B101" s="12" t="s">
        <v>180</v>
      </c>
      <c r="C101" s="5" t="s">
        <v>14</v>
      </c>
      <c r="D101" s="12" t="s">
        <v>191</v>
      </c>
      <c r="E101" s="4" t="s">
        <v>35</v>
      </c>
      <c r="F101" s="6">
        <v>26000</v>
      </c>
      <c r="G101" s="6">
        <v>746.2</v>
      </c>
      <c r="H101" s="6">
        <v>0</v>
      </c>
      <c r="I101" s="7">
        <v>790.4</v>
      </c>
      <c r="J101" s="7">
        <v>1325</v>
      </c>
      <c r="K101" s="7">
        <v>2861.6</v>
      </c>
      <c r="L101" s="8">
        <f t="shared" si="22"/>
        <v>23138.400000000001</v>
      </c>
      <c r="M101" s="2"/>
    </row>
    <row r="102" spans="1:13" ht="31.5" x14ac:dyDescent="0.25">
      <c r="A102" s="1"/>
      <c r="B102" s="12" t="s">
        <v>181</v>
      </c>
      <c r="C102" s="5" t="s">
        <v>14</v>
      </c>
      <c r="D102" s="12" t="s">
        <v>36</v>
      </c>
      <c r="E102" s="4" t="s">
        <v>35</v>
      </c>
      <c r="F102" s="6">
        <v>26000</v>
      </c>
      <c r="G102" s="6">
        <v>746.2</v>
      </c>
      <c r="H102" s="6">
        <v>0</v>
      </c>
      <c r="I102" s="7">
        <v>790.4</v>
      </c>
      <c r="J102" s="7">
        <v>3405.72</v>
      </c>
      <c r="K102" s="7">
        <v>4942.32</v>
      </c>
      <c r="L102" s="8">
        <f t="shared" ref="L102" si="23">F102-K102</f>
        <v>21057.68</v>
      </c>
      <c r="M102" s="2"/>
    </row>
    <row r="103" spans="1:13" ht="31.5" x14ac:dyDescent="0.25">
      <c r="A103" s="1"/>
      <c r="B103" s="12" t="s">
        <v>182</v>
      </c>
      <c r="C103" s="5" t="s">
        <v>11</v>
      </c>
      <c r="D103" s="12" t="s">
        <v>78</v>
      </c>
      <c r="E103" s="4" t="s">
        <v>35</v>
      </c>
      <c r="F103" s="6">
        <v>30000</v>
      </c>
      <c r="G103" s="6">
        <v>861</v>
      </c>
      <c r="H103" s="6">
        <v>0</v>
      </c>
      <c r="I103" s="7">
        <v>912</v>
      </c>
      <c r="J103" s="7">
        <v>1325</v>
      </c>
      <c r="K103" s="7">
        <v>3588</v>
      </c>
      <c r="L103" s="8">
        <f t="shared" ref="L103:L104" si="24">F103-K103</f>
        <v>26412</v>
      </c>
      <c r="M103" s="2"/>
    </row>
    <row r="104" spans="1:13" ht="31.5" x14ac:dyDescent="0.25">
      <c r="A104" s="1"/>
      <c r="B104" s="12" t="s">
        <v>183</v>
      </c>
      <c r="C104" s="5" t="s">
        <v>14</v>
      </c>
      <c r="D104" s="12" t="s">
        <v>41</v>
      </c>
      <c r="E104" s="4" t="s">
        <v>35</v>
      </c>
      <c r="F104" s="6">
        <v>30000</v>
      </c>
      <c r="G104" s="6">
        <v>861</v>
      </c>
      <c r="H104" s="6">
        <v>0</v>
      </c>
      <c r="I104" s="7">
        <v>912</v>
      </c>
      <c r="J104" s="7">
        <v>25</v>
      </c>
      <c r="K104" s="7">
        <v>1798</v>
      </c>
      <c r="L104" s="8">
        <f t="shared" si="24"/>
        <v>28202</v>
      </c>
      <c r="M104" s="2"/>
    </row>
    <row r="105" spans="1:13" ht="16.5" thickBot="1" x14ac:dyDescent="0.3">
      <c r="A105" s="1"/>
      <c r="B105" s="91"/>
      <c r="C105" s="92"/>
      <c r="D105" s="92"/>
      <c r="E105" s="92"/>
      <c r="F105" s="36">
        <f>SUM(F79:F104)</f>
        <v>861000</v>
      </c>
      <c r="G105" s="26">
        <f>SUM(G79:G104)</f>
        <v>24710.699999999997</v>
      </c>
      <c r="H105" s="26">
        <f>SUM(H79:H103)</f>
        <v>6541.42</v>
      </c>
      <c r="I105" s="27">
        <f>SUM(I79:I104)</f>
        <v>26174.400000000009</v>
      </c>
      <c r="J105" s="27">
        <f>SUM(J79:J104)</f>
        <v>164993.38999999998</v>
      </c>
      <c r="K105" s="28">
        <f>SUM(K79:K104)</f>
        <v>222523.43000000002</v>
      </c>
      <c r="L105" s="29">
        <f>SUM(L79:L104)</f>
        <v>638476.56999999995</v>
      </c>
      <c r="M105" s="2"/>
    </row>
    <row r="106" spans="1:13" ht="15.75" x14ac:dyDescent="0.25">
      <c r="A106" s="1"/>
      <c r="B106" s="74" t="s">
        <v>203</v>
      </c>
      <c r="C106" s="75"/>
      <c r="D106" s="75"/>
      <c r="E106" s="75"/>
      <c r="F106" s="89"/>
      <c r="G106" s="89"/>
      <c r="H106" s="89"/>
      <c r="I106" s="89"/>
      <c r="J106" s="89"/>
      <c r="K106" s="89"/>
      <c r="L106" s="90"/>
      <c r="M106" s="2"/>
    </row>
    <row r="107" spans="1:13" ht="31.5" x14ac:dyDescent="0.25">
      <c r="A107" s="1"/>
      <c r="B107" s="4" t="s">
        <v>133</v>
      </c>
      <c r="C107" s="5" t="s">
        <v>14</v>
      </c>
      <c r="D107" s="4" t="s">
        <v>134</v>
      </c>
      <c r="E107" s="4" t="s">
        <v>17</v>
      </c>
      <c r="F107" s="6">
        <v>130000</v>
      </c>
      <c r="G107" s="6">
        <f>+F107*0.0287</f>
        <v>3731</v>
      </c>
      <c r="H107" s="6">
        <v>18733.25</v>
      </c>
      <c r="I107" s="7">
        <v>3952</v>
      </c>
      <c r="J107" s="7">
        <v>38258.379999999997</v>
      </c>
      <c r="K107" s="7">
        <v>64674.63</v>
      </c>
      <c r="L107" s="8">
        <f>F107-K107</f>
        <v>65325.37</v>
      </c>
      <c r="M107" s="2"/>
    </row>
    <row r="108" spans="1:13" ht="15.75" x14ac:dyDescent="0.25">
      <c r="A108" s="1"/>
      <c r="B108" s="60"/>
      <c r="C108" s="59"/>
      <c r="D108" s="61"/>
      <c r="E108" s="61"/>
      <c r="F108" s="22">
        <v>130000</v>
      </c>
      <c r="G108" s="22">
        <f>+F108*0.0287</f>
        <v>3731</v>
      </c>
      <c r="H108" s="22">
        <v>18733.25</v>
      </c>
      <c r="I108" s="62">
        <v>3952</v>
      </c>
      <c r="J108" s="62">
        <v>38258.379999999997</v>
      </c>
      <c r="K108" s="62">
        <v>64674.63</v>
      </c>
      <c r="L108" s="23">
        <f>F108-K108</f>
        <v>65325.37</v>
      </c>
      <c r="M108" s="2"/>
    </row>
    <row r="109" spans="1:13" ht="15.75" x14ac:dyDescent="0.25">
      <c r="A109" s="1"/>
      <c r="B109" s="74" t="s">
        <v>98</v>
      </c>
      <c r="C109" s="75"/>
      <c r="D109" s="75"/>
      <c r="E109" s="75"/>
      <c r="F109" s="89"/>
      <c r="G109" s="89"/>
      <c r="H109" s="89"/>
      <c r="I109" s="89"/>
      <c r="J109" s="89"/>
      <c r="K109" s="89"/>
      <c r="L109" s="90"/>
      <c r="M109" s="2"/>
    </row>
    <row r="110" spans="1:13" ht="31.5" x14ac:dyDescent="0.25">
      <c r="A110" s="1"/>
      <c r="B110" s="4" t="s">
        <v>152</v>
      </c>
      <c r="C110" s="5" t="s">
        <v>11</v>
      </c>
      <c r="D110" s="4" t="s">
        <v>157</v>
      </c>
      <c r="E110" s="4" t="s">
        <v>17</v>
      </c>
      <c r="F110" s="6">
        <v>42000</v>
      </c>
      <c r="G110" s="6">
        <v>1205.4000000000001</v>
      </c>
      <c r="H110" s="6">
        <v>724.92</v>
      </c>
      <c r="I110" s="7">
        <v>1276.8</v>
      </c>
      <c r="J110" s="7">
        <v>10496.43</v>
      </c>
      <c r="K110" s="7">
        <v>13703.55</v>
      </c>
      <c r="L110" s="8">
        <f>F110-K110</f>
        <v>28296.45</v>
      </c>
      <c r="M110" s="2"/>
    </row>
    <row r="111" spans="1:13" ht="31.5" x14ac:dyDescent="0.25">
      <c r="A111" s="1"/>
      <c r="B111" s="4" t="s">
        <v>153</v>
      </c>
      <c r="C111" s="5" t="s">
        <v>11</v>
      </c>
      <c r="D111" s="4" t="s">
        <v>158</v>
      </c>
      <c r="E111" s="4" t="s">
        <v>17</v>
      </c>
      <c r="F111" s="6">
        <v>53000</v>
      </c>
      <c r="G111" s="6">
        <v>1521.1</v>
      </c>
      <c r="H111" s="6">
        <v>2277.41</v>
      </c>
      <c r="I111" s="7">
        <v>1611.2</v>
      </c>
      <c r="J111" s="7">
        <v>19532.16</v>
      </c>
      <c r="K111" s="7">
        <v>24941.87</v>
      </c>
      <c r="L111" s="8">
        <f>F111-K111</f>
        <v>28058.13</v>
      </c>
      <c r="M111" s="2"/>
    </row>
    <row r="112" spans="1:13" ht="31.5" x14ac:dyDescent="0.25">
      <c r="A112" s="1"/>
      <c r="B112" s="4" t="s">
        <v>154</v>
      </c>
      <c r="C112" s="5" t="s">
        <v>14</v>
      </c>
      <c r="D112" s="4" t="s">
        <v>158</v>
      </c>
      <c r="E112" s="4" t="s">
        <v>17</v>
      </c>
      <c r="F112" s="6">
        <v>48000</v>
      </c>
      <c r="G112" s="6">
        <v>1377.6</v>
      </c>
      <c r="H112" s="6">
        <v>1571.73</v>
      </c>
      <c r="I112" s="7">
        <v>1459.2</v>
      </c>
      <c r="J112" s="7">
        <v>10770.27</v>
      </c>
      <c r="K112" s="7">
        <v>15178.8</v>
      </c>
      <c r="L112" s="8">
        <f>F112-K112</f>
        <v>32821.199999999997</v>
      </c>
      <c r="M112" s="2"/>
    </row>
    <row r="113" spans="1:14" ht="31.5" x14ac:dyDescent="0.25">
      <c r="A113" s="1"/>
      <c r="B113" s="4" t="s">
        <v>155</v>
      </c>
      <c r="C113" s="5" t="s">
        <v>11</v>
      </c>
      <c r="D113" s="4" t="s">
        <v>159</v>
      </c>
      <c r="E113" s="4" t="s">
        <v>17</v>
      </c>
      <c r="F113" s="6">
        <v>38000</v>
      </c>
      <c r="G113" s="6">
        <v>1090.5999999999999</v>
      </c>
      <c r="H113" s="6">
        <v>160.38</v>
      </c>
      <c r="I113" s="7">
        <v>1155.2</v>
      </c>
      <c r="J113" s="7">
        <v>1325</v>
      </c>
      <c r="K113" s="7">
        <v>3731.18</v>
      </c>
      <c r="L113" s="8">
        <f>F113-K113</f>
        <v>34268.82</v>
      </c>
      <c r="M113" s="2"/>
    </row>
    <row r="114" spans="1:14" ht="32.25" thickBot="1" x14ac:dyDescent="0.3">
      <c r="A114" s="1"/>
      <c r="B114" s="4" t="s">
        <v>156</v>
      </c>
      <c r="C114" s="5" t="s">
        <v>11</v>
      </c>
      <c r="D114" s="4" t="s">
        <v>159</v>
      </c>
      <c r="E114" s="4" t="s">
        <v>17</v>
      </c>
      <c r="F114" s="9">
        <v>38000</v>
      </c>
      <c r="G114" s="9">
        <v>1090.5999999999999</v>
      </c>
      <c r="H114" s="9">
        <v>160.38</v>
      </c>
      <c r="I114" s="10">
        <v>1155.2</v>
      </c>
      <c r="J114" s="10">
        <v>11907.17</v>
      </c>
      <c r="K114" s="10">
        <v>14313.35</v>
      </c>
      <c r="L114" s="11">
        <f>F114-K114</f>
        <v>23686.65</v>
      </c>
      <c r="M114" s="2"/>
    </row>
    <row r="115" spans="1:14" ht="16.5" thickBot="1" x14ac:dyDescent="0.3">
      <c r="A115" s="1"/>
      <c r="B115" s="91"/>
      <c r="C115" s="92"/>
      <c r="D115" s="92"/>
      <c r="E115" s="92"/>
      <c r="F115" s="16">
        <f t="shared" ref="F115:L115" si="25">SUM(F110:F114)</f>
        <v>219000</v>
      </c>
      <c r="G115" s="17">
        <f t="shared" si="25"/>
        <v>6285.3000000000011</v>
      </c>
      <c r="H115" s="17">
        <f t="shared" si="25"/>
        <v>4894.82</v>
      </c>
      <c r="I115" s="18">
        <f t="shared" si="25"/>
        <v>6657.5999999999995</v>
      </c>
      <c r="J115" s="18">
        <f t="shared" si="25"/>
        <v>54031.03</v>
      </c>
      <c r="K115" s="19">
        <f t="shared" si="25"/>
        <v>71868.75</v>
      </c>
      <c r="L115" s="20">
        <f t="shared" si="25"/>
        <v>147131.25</v>
      </c>
      <c r="M115" s="2"/>
    </row>
    <row r="116" spans="1:14" ht="15.75" x14ac:dyDescent="0.25">
      <c r="A116" s="1"/>
      <c r="B116" s="74" t="s">
        <v>99</v>
      </c>
      <c r="C116" s="75"/>
      <c r="D116" s="75"/>
      <c r="E116" s="75"/>
      <c r="F116" s="89"/>
      <c r="G116" s="89"/>
      <c r="H116" s="89"/>
      <c r="I116" s="89"/>
      <c r="J116" s="89"/>
      <c r="K116" s="89"/>
      <c r="L116" s="90"/>
      <c r="M116" s="2"/>
    </row>
    <row r="117" spans="1:14" ht="31.5" x14ac:dyDescent="0.25">
      <c r="A117" s="1"/>
      <c r="B117" s="4" t="s">
        <v>44</v>
      </c>
      <c r="C117" s="5" t="s">
        <v>14</v>
      </c>
      <c r="D117" s="12" t="s">
        <v>114</v>
      </c>
      <c r="E117" s="4" t="s">
        <v>18</v>
      </c>
      <c r="F117" s="6">
        <v>43000</v>
      </c>
      <c r="G117" s="6">
        <f>+F117*0.0287</f>
        <v>1234.0999999999999</v>
      </c>
      <c r="H117" s="6">
        <v>608.74</v>
      </c>
      <c r="I117" s="7">
        <f>+F117*0.0304</f>
        <v>1307.2</v>
      </c>
      <c r="J117" s="7">
        <v>20249.34</v>
      </c>
      <c r="K117" s="7">
        <v>23399.38</v>
      </c>
      <c r="L117" s="8">
        <f>F117-K117</f>
        <v>19600.62</v>
      </c>
      <c r="M117" s="2"/>
    </row>
    <row r="118" spans="1:14" ht="32.25" thickBot="1" x14ac:dyDescent="0.3">
      <c r="A118" s="1"/>
      <c r="B118" s="12" t="s">
        <v>45</v>
      </c>
      <c r="C118" s="5" t="s">
        <v>11</v>
      </c>
      <c r="D118" s="12" t="s">
        <v>114</v>
      </c>
      <c r="E118" s="12" t="s">
        <v>17</v>
      </c>
      <c r="F118" s="9">
        <v>46000</v>
      </c>
      <c r="G118" s="6">
        <f>+F118*0.0287</f>
        <v>1320.2</v>
      </c>
      <c r="H118" s="9">
        <v>1032.1400000000001</v>
      </c>
      <c r="I118" s="10">
        <f>+F118*0.0304</f>
        <v>1398.4</v>
      </c>
      <c r="J118" s="10">
        <v>7494.66</v>
      </c>
      <c r="K118" s="7">
        <v>11245.36</v>
      </c>
      <c r="L118" s="11">
        <f>F118-K118</f>
        <v>34754.639999999999</v>
      </c>
      <c r="M118" s="2"/>
    </row>
    <row r="119" spans="1:14" ht="16.5" thickBot="1" x14ac:dyDescent="0.3">
      <c r="A119" s="1"/>
      <c r="B119" s="91"/>
      <c r="C119" s="92"/>
      <c r="D119" s="92"/>
      <c r="E119" s="92"/>
      <c r="F119" s="16">
        <f>SUM(F117:F118)</f>
        <v>89000</v>
      </c>
      <c r="G119" s="17">
        <f t="shared" ref="G119:K119" si="26">SUM(G117:G118)</f>
        <v>2554.3000000000002</v>
      </c>
      <c r="H119" s="17">
        <f t="shared" si="26"/>
        <v>1640.88</v>
      </c>
      <c r="I119" s="18">
        <f t="shared" si="26"/>
        <v>2705.6000000000004</v>
      </c>
      <c r="J119" s="18">
        <f t="shared" si="26"/>
        <v>27744</v>
      </c>
      <c r="K119" s="19">
        <f t="shared" si="26"/>
        <v>34644.740000000005</v>
      </c>
      <c r="L119" s="20">
        <f>SUM(L117:L118)</f>
        <v>54355.259999999995</v>
      </c>
      <c r="M119" s="2"/>
      <c r="N119" s="34"/>
    </row>
    <row r="120" spans="1:14" ht="15.75" x14ac:dyDescent="0.25">
      <c r="A120" s="1"/>
      <c r="B120" s="74" t="s">
        <v>46</v>
      </c>
      <c r="C120" s="75"/>
      <c r="D120" s="75"/>
      <c r="E120" s="75"/>
      <c r="F120" s="89"/>
      <c r="G120" s="89"/>
      <c r="H120" s="89"/>
      <c r="I120" s="89"/>
      <c r="J120" s="89"/>
      <c r="K120" s="89"/>
      <c r="L120" s="90"/>
      <c r="M120" s="2"/>
    </row>
    <row r="121" spans="1:14" ht="48" thickBot="1" x14ac:dyDescent="0.3">
      <c r="A121" s="1"/>
      <c r="B121" s="4" t="s">
        <v>100</v>
      </c>
      <c r="C121" s="5" t="s">
        <v>11</v>
      </c>
      <c r="D121" s="4" t="s">
        <v>47</v>
      </c>
      <c r="E121" s="4" t="s">
        <v>18</v>
      </c>
      <c r="F121" s="6">
        <v>170000</v>
      </c>
      <c r="G121" s="6">
        <f>F121*0.0287</f>
        <v>4879</v>
      </c>
      <c r="H121" s="6">
        <v>27713.39</v>
      </c>
      <c r="I121" s="7">
        <f>F121*0.0304</f>
        <v>5168</v>
      </c>
      <c r="J121" s="7">
        <v>42285.32</v>
      </c>
      <c r="K121" s="7">
        <v>80045.710000000006</v>
      </c>
      <c r="L121" s="8">
        <f t="shared" ref="L121" si="27">F121-K121</f>
        <v>89954.29</v>
      </c>
      <c r="M121" s="2"/>
    </row>
    <row r="122" spans="1:14" ht="16.5" thickBot="1" x14ac:dyDescent="0.3">
      <c r="A122" s="1"/>
      <c r="B122" s="91"/>
      <c r="C122" s="92"/>
      <c r="D122" s="92"/>
      <c r="E122" s="92"/>
      <c r="F122" s="16">
        <f t="shared" ref="F122:L122" si="28">SUM(F121:F121)</f>
        <v>170000</v>
      </c>
      <c r="G122" s="17">
        <f t="shared" si="28"/>
        <v>4879</v>
      </c>
      <c r="H122" s="17">
        <f t="shared" si="28"/>
        <v>27713.39</v>
      </c>
      <c r="I122" s="18">
        <f t="shared" si="28"/>
        <v>5168</v>
      </c>
      <c r="J122" s="18">
        <f t="shared" si="28"/>
        <v>42285.32</v>
      </c>
      <c r="K122" s="19">
        <f t="shared" si="28"/>
        <v>80045.710000000006</v>
      </c>
      <c r="L122" s="20">
        <f t="shared" si="28"/>
        <v>89954.29</v>
      </c>
      <c r="M122" s="2"/>
      <c r="N122" s="34"/>
    </row>
    <row r="123" spans="1:14" ht="15.75" x14ac:dyDescent="0.25">
      <c r="A123" s="1"/>
      <c r="B123" s="88" t="s">
        <v>83</v>
      </c>
      <c r="C123" s="89"/>
      <c r="D123" s="89"/>
      <c r="E123" s="89"/>
      <c r="F123" s="89"/>
      <c r="G123" s="89"/>
      <c r="H123" s="89"/>
      <c r="I123" s="89"/>
      <c r="J123" s="89"/>
      <c r="K123" s="89"/>
      <c r="L123" s="90"/>
      <c r="M123" s="2"/>
    </row>
    <row r="124" spans="1:14" ht="63" x14ac:dyDescent="0.25">
      <c r="A124" s="1"/>
      <c r="B124" s="4" t="s">
        <v>122</v>
      </c>
      <c r="C124" s="5" t="s">
        <v>11</v>
      </c>
      <c r="D124" s="4" t="s">
        <v>115</v>
      </c>
      <c r="E124" s="4" t="s">
        <v>18</v>
      </c>
      <c r="F124" s="6">
        <v>110000</v>
      </c>
      <c r="G124" s="6">
        <f>F124*0.0287</f>
        <v>3157</v>
      </c>
      <c r="H124" s="6">
        <v>14457.62</v>
      </c>
      <c r="I124" s="7">
        <f>F124*0.0304</f>
        <v>3344</v>
      </c>
      <c r="J124" s="7">
        <v>3481.36</v>
      </c>
      <c r="K124" s="7">
        <v>24439.98</v>
      </c>
      <c r="L124" s="8">
        <f>F124-K124</f>
        <v>85560.02</v>
      </c>
      <c r="M124" s="2"/>
    </row>
    <row r="125" spans="1:14" ht="48" thickBot="1" x14ac:dyDescent="0.3">
      <c r="A125" s="1"/>
      <c r="B125" s="4" t="s">
        <v>50</v>
      </c>
      <c r="C125" s="5" t="s">
        <v>14</v>
      </c>
      <c r="D125" s="4" t="s">
        <v>79</v>
      </c>
      <c r="E125" s="4" t="s">
        <v>18</v>
      </c>
      <c r="F125" s="6">
        <v>60000</v>
      </c>
      <c r="G125" s="6">
        <f>F125*0.0287</f>
        <v>1722</v>
      </c>
      <c r="H125" s="6">
        <v>3486.68</v>
      </c>
      <c r="I125" s="7">
        <f>F125*0.0304</f>
        <v>1824</v>
      </c>
      <c r="J125" s="7">
        <v>10978.58</v>
      </c>
      <c r="K125" s="7">
        <v>18011.259999999998</v>
      </c>
      <c r="L125" s="8">
        <f>F125-K125</f>
        <v>41988.740000000005</v>
      </c>
      <c r="M125" s="2"/>
    </row>
    <row r="126" spans="1:14" ht="16.5" thickBot="1" x14ac:dyDescent="0.3">
      <c r="A126" s="1"/>
      <c r="B126" s="91"/>
      <c r="C126" s="92"/>
      <c r="D126" s="92"/>
      <c r="E126" s="92"/>
      <c r="F126" s="43">
        <f t="shared" ref="F126:L126" si="29">SUM(F124:F125)</f>
        <v>170000</v>
      </c>
      <c r="G126" s="19">
        <f t="shared" si="29"/>
        <v>4879</v>
      </c>
      <c r="H126" s="19">
        <f t="shared" si="29"/>
        <v>17944.3</v>
      </c>
      <c r="I126" s="19">
        <f t="shared" si="29"/>
        <v>5168</v>
      </c>
      <c r="J126" s="19">
        <f t="shared" si="29"/>
        <v>14459.94</v>
      </c>
      <c r="K126" s="19">
        <f t="shared" si="29"/>
        <v>42451.24</v>
      </c>
      <c r="L126" s="20">
        <f t="shared" si="29"/>
        <v>127548.76000000001</v>
      </c>
      <c r="M126" s="2"/>
      <c r="N126" s="34"/>
    </row>
    <row r="127" spans="1:14" ht="15.75" x14ac:dyDescent="0.25">
      <c r="A127" s="1"/>
      <c r="B127" s="88" t="s">
        <v>101</v>
      </c>
      <c r="C127" s="89"/>
      <c r="D127" s="89"/>
      <c r="E127" s="89"/>
      <c r="F127" s="89"/>
      <c r="G127" s="89"/>
      <c r="H127" s="89"/>
      <c r="I127" s="89"/>
      <c r="J127" s="89"/>
      <c r="K127" s="89"/>
      <c r="L127" s="90"/>
      <c r="M127" s="2"/>
    </row>
    <row r="128" spans="1:14" ht="31.5" x14ac:dyDescent="0.25">
      <c r="A128" s="1"/>
      <c r="B128" s="4" t="s">
        <v>225</v>
      </c>
      <c r="C128" s="5" t="s">
        <v>14</v>
      </c>
      <c r="D128" s="4" t="s">
        <v>228</v>
      </c>
      <c r="E128" s="4" t="s">
        <v>17</v>
      </c>
      <c r="F128" s="6">
        <v>60000</v>
      </c>
      <c r="G128" s="6">
        <f>F128*0.0287</f>
        <v>1722</v>
      </c>
      <c r="H128" s="6">
        <v>3143.58</v>
      </c>
      <c r="I128" s="7">
        <f>+F128*0.0304</f>
        <v>1824</v>
      </c>
      <c r="J128" s="7">
        <v>24177.93</v>
      </c>
      <c r="K128" s="7">
        <v>30867.51</v>
      </c>
      <c r="L128" s="8">
        <f>F128-K128</f>
        <v>29132.49</v>
      </c>
      <c r="M128" s="2"/>
    </row>
    <row r="129" spans="1:14" ht="31.5" x14ac:dyDescent="0.25">
      <c r="A129" s="1"/>
      <c r="B129" s="4" t="s">
        <v>226</v>
      </c>
      <c r="C129" s="5" t="s">
        <v>11</v>
      </c>
      <c r="D129" s="4" t="s">
        <v>229</v>
      </c>
      <c r="E129" s="4" t="s">
        <v>18</v>
      </c>
      <c r="F129" s="6">
        <v>110000</v>
      </c>
      <c r="G129" s="6">
        <f>F129*0.0287</f>
        <v>3157</v>
      </c>
      <c r="H129" s="6">
        <v>14457.62</v>
      </c>
      <c r="I129" s="7">
        <f>+F129*0.0304</f>
        <v>3344</v>
      </c>
      <c r="J129" s="7">
        <v>20720.8</v>
      </c>
      <c r="K129" s="7">
        <v>41679.42</v>
      </c>
      <c r="L129" s="8">
        <f>F129-K129</f>
        <v>68320.58</v>
      </c>
      <c r="M129" s="2"/>
    </row>
    <row r="130" spans="1:14" ht="32.25" thickBot="1" x14ac:dyDescent="0.3">
      <c r="A130" s="1"/>
      <c r="B130" s="4" t="s">
        <v>227</v>
      </c>
      <c r="C130" s="5" t="s">
        <v>14</v>
      </c>
      <c r="D130" s="4" t="s">
        <v>228</v>
      </c>
      <c r="E130" s="4" t="s">
        <v>17</v>
      </c>
      <c r="F130" s="9">
        <v>60000</v>
      </c>
      <c r="G130" s="9">
        <f>F130*0.0287</f>
        <v>1722</v>
      </c>
      <c r="H130" s="9">
        <v>3143.58</v>
      </c>
      <c r="I130" s="10">
        <f>+F130*0.0304</f>
        <v>1824</v>
      </c>
      <c r="J130" s="10">
        <v>21545.43</v>
      </c>
      <c r="K130" s="7">
        <v>28235.01</v>
      </c>
      <c r="L130" s="11">
        <f>F130-K130</f>
        <v>31764.99</v>
      </c>
      <c r="M130" s="2"/>
    </row>
    <row r="131" spans="1:14" ht="16.5" thickBot="1" x14ac:dyDescent="0.3">
      <c r="A131" s="1"/>
      <c r="B131" s="91"/>
      <c r="C131" s="92"/>
      <c r="D131" s="92"/>
      <c r="E131" s="92"/>
      <c r="F131" s="16">
        <f t="shared" ref="F131:L131" si="30">SUM(F128:F130)</f>
        <v>230000</v>
      </c>
      <c r="G131" s="17">
        <f t="shared" si="30"/>
        <v>6601</v>
      </c>
      <c r="H131" s="17">
        <f t="shared" si="30"/>
        <v>20744.78</v>
      </c>
      <c r="I131" s="18">
        <f t="shared" si="30"/>
        <v>6992</v>
      </c>
      <c r="J131" s="19">
        <f t="shared" si="30"/>
        <v>66444.160000000003</v>
      </c>
      <c r="K131" s="19">
        <f t="shared" si="30"/>
        <v>100781.93999999999</v>
      </c>
      <c r="L131" s="20">
        <f t="shared" si="30"/>
        <v>129218.06000000001</v>
      </c>
      <c r="M131" s="2"/>
      <c r="N131" s="34"/>
    </row>
    <row r="132" spans="1:14" ht="15.75" x14ac:dyDescent="0.25">
      <c r="A132" s="1"/>
      <c r="B132" s="88" t="s">
        <v>102</v>
      </c>
      <c r="C132" s="89"/>
      <c r="D132" s="89"/>
      <c r="E132" s="89"/>
      <c r="F132" s="89"/>
      <c r="G132" s="89"/>
      <c r="H132" s="89"/>
      <c r="I132" s="89"/>
      <c r="J132" s="89"/>
      <c r="K132" s="89"/>
      <c r="L132" s="90"/>
      <c r="M132" s="2"/>
    </row>
    <row r="133" spans="1:14" ht="63" x14ac:dyDescent="0.25">
      <c r="A133" s="1"/>
      <c r="B133" s="4" t="s">
        <v>51</v>
      </c>
      <c r="C133" s="5" t="s">
        <v>11</v>
      </c>
      <c r="D133" s="4" t="s">
        <v>116</v>
      </c>
      <c r="E133" s="4" t="s">
        <v>18</v>
      </c>
      <c r="F133" s="6">
        <v>110000</v>
      </c>
      <c r="G133" s="6">
        <f>F133*0.0287</f>
        <v>3157</v>
      </c>
      <c r="H133" s="6">
        <v>14457.62</v>
      </c>
      <c r="I133" s="7">
        <f>+F133*0.0304</f>
        <v>3344</v>
      </c>
      <c r="J133" s="7">
        <v>5325</v>
      </c>
      <c r="K133" s="7">
        <v>26283.62</v>
      </c>
      <c r="L133" s="8">
        <f>F133-K133</f>
        <v>83716.38</v>
      </c>
      <c r="M133" s="2"/>
    </row>
    <row r="134" spans="1:14" ht="47.25" x14ac:dyDescent="0.25">
      <c r="A134" s="1"/>
      <c r="B134" s="12" t="s">
        <v>48</v>
      </c>
      <c r="C134" s="5" t="s">
        <v>11</v>
      </c>
      <c r="D134" s="12" t="s">
        <v>117</v>
      </c>
      <c r="E134" s="4" t="s">
        <v>18</v>
      </c>
      <c r="F134" s="6">
        <v>50000</v>
      </c>
      <c r="G134" s="6">
        <f>F134*0.0287</f>
        <v>1435</v>
      </c>
      <c r="H134" s="6">
        <v>1854</v>
      </c>
      <c r="I134" s="7">
        <f>+F134*0.0304</f>
        <v>1520</v>
      </c>
      <c r="J134" s="7">
        <v>4082.14</v>
      </c>
      <c r="K134" s="7">
        <v>11880.43</v>
      </c>
      <c r="L134" s="8">
        <f>F134-K134</f>
        <v>38119.57</v>
      </c>
      <c r="M134" s="2"/>
    </row>
    <row r="135" spans="1:14" ht="47.25" x14ac:dyDescent="0.25">
      <c r="A135" s="1"/>
      <c r="B135" s="4" t="s">
        <v>49</v>
      </c>
      <c r="C135" s="5" t="s">
        <v>14</v>
      </c>
      <c r="D135" s="12" t="s">
        <v>117</v>
      </c>
      <c r="E135" s="4" t="s">
        <v>18</v>
      </c>
      <c r="F135" s="6">
        <v>50000</v>
      </c>
      <c r="G135" s="6">
        <v>1435</v>
      </c>
      <c r="H135" s="6">
        <v>1596.68</v>
      </c>
      <c r="I135" s="7">
        <f>+F135*0.0304</f>
        <v>1520</v>
      </c>
      <c r="J135" s="7">
        <v>3806.47</v>
      </c>
      <c r="K135" s="7">
        <v>8358.15</v>
      </c>
      <c r="L135" s="8">
        <f>F135-K135</f>
        <v>41641.85</v>
      </c>
      <c r="M135" s="2"/>
    </row>
    <row r="136" spans="1:14" ht="16.5" thickBot="1" x14ac:dyDescent="0.3">
      <c r="A136" s="1"/>
      <c r="B136" s="91"/>
      <c r="C136" s="92"/>
      <c r="D136" s="92"/>
      <c r="E136" s="92"/>
      <c r="F136" s="46">
        <f t="shared" ref="F136:L136" si="31">SUM(F133:F135)</f>
        <v>210000</v>
      </c>
      <c r="G136" s="47">
        <f t="shared" si="31"/>
        <v>6027</v>
      </c>
      <c r="H136" s="47">
        <f t="shared" si="31"/>
        <v>17908.3</v>
      </c>
      <c r="I136" s="27">
        <f t="shared" si="31"/>
        <v>6384</v>
      </c>
      <c r="J136" s="27">
        <f t="shared" si="31"/>
        <v>13213.609999999999</v>
      </c>
      <c r="K136" s="28">
        <f t="shared" si="31"/>
        <v>46522.200000000004</v>
      </c>
      <c r="L136" s="29">
        <f t="shared" si="31"/>
        <v>163477.80000000002</v>
      </c>
      <c r="M136" s="2"/>
      <c r="N136" s="34"/>
    </row>
    <row r="137" spans="1:14" ht="15.75" x14ac:dyDescent="0.25">
      <c r="A137" s="1"/>
      <c r="B137" s="88" t="s">
        <v>52</v>
      </c>
      <c r="C137" s="89"/>
      <c r="D137" s="89"/>
      <c r="E137" s="89"/>
      <c r="F137" s="89"/>
      <c r="G137" s="89"/>
      <c r="H137" s="89"/>
      <c r="I137" s="89"/>
      <c r="J137" s="89"/>
      <c r="K137" s="89"/>
      <c r="L137" s="90"/>
      <c r="M137" s="2"/>
    </row>
    <row r="138" spans="1:14" ht="31.5" x14ac:dyDescent="0.25">
      <c r="A138" s="1"/>
      <c r="B138" s="4" t="s">
        <v>230</v>
      </c>
      <c r="C138" s="5" t="s">
        <v>11</v>
      </c>
      <c r="D138" s="4" t="s">
        <v>249</v>
      </c>
      <c r="E138" s="4" t="s">
        <v>17</v>
      </c>
      <c r="F138" s="6">
        <v>38000</v>
      </c>
      <c r="G138" s="6">
        <v>1090.5999999999999</v>
      </c>
      <c r="H138" s="6">
        <v>160.38</v>
      </c>
      <c r="I138" s="7">
        <v>1155.2</v>
      </c>
      <c r="J138" s="7">
        <v>15336</v>
      </c>
      <c r="K138" s="7">
        <v>17742.18</v>
      </c>
      <c r="L138" s="8">
        <f t="shared" ref="L138:L155" si="32">F138-K138</f>
        <v>20257.82</v>
      </c>
      <c r="M138" s="2"/>
    </row>
    <row r="139" spans="1:14" ht="31.5" x14ac:dyDescent="0.25">
      <c r="A139" s="1"/>
      <c r="B139" s="4" t="s">
        <v>231</v>
      </c>
      <c r="C139" s="5" t="s">
        <v>11</v>
      </c>
      <c r="D139" s="4" t="s">
        <v>249</v>
      </c>
      <c r="E139" s="4" t="s">
        <v>17</v>
      </c>
      <c r="F139" s="6">
        <v>45000</v>
      </c>
      <c r="G139" s="6">
        <v>1291.5</v>
      </c>
      <c r="H139" s="6">
        <v>1148.33</v>
      </c>
      <c r="I139" s="7">
        <v>1368</v>
      </c>
      <c r="J139" s="7">
        <v>18901.849999999999</v>
      </c>
      <c r="K139" s="7">
        <v>22709.68</v>
      </c>
      <c r="L139" s="8">
        <f t="shared" si="32"/>
        <v>22290.32</v>
      </c>
      <c r="M139" s="2"/>
    </row>
    <row r="140" spans="1:14" ht="31.5" x14ac:dyDescent="0.25">
      <c r="A140" s="1"/>
      <c r="B140" s="4" t="s">
        <v>232</v>
      </c>
      <c r="C140" s="5" t="s">
        <v>11</v>
      </c>
      <c r="D140" s="4" t="s">
        <v>250</v>
      </c>
      <c r="E140" s="4" t="s">
        <v>18</v>
      </c>
      <c r="F140" s="6">
        <v>155000</v>
      </c>
      <c r="G140" s="6">
        <v>4448.5</v>
      </c>
      <c r="H140" s="6">
        <v>24613.88</v>
      </c>
      <c r="I140" s="7">
        <v>4712</v>
      </c>
      <c r="J140" s="7">
        <v>24123.58</v>
      </c>
      <c r="K140" s="7">
        <v>57897.96</v>
      </c>
      <c r="L140" s="8">
        <f t="shared" si="32"/>
        <v>97102.040000000008</v>
      </c>
      <c r="M140" s="2"/>
    </row>
    <row r="141" spans="1:14" ht="31.5" x14ac:dyDescent="0.25">
      <c r="A141" s="1"/>
      <c r="B141" s="12" t="s">
        <v>233</v>
      </c>
      <c r="C141" s="5" t="s">
        <v>11</v>
      </c>
      <c r="D141" s="4" t="s">
        <v>249</v>
      </c>
      <c r="E141" s="12" t="s">
        <v>17</v>
      </c>
      <c r="F141" s="6">
        <v>37000</v>
      </c>
      <c r="G141" s="6">
        <v>1061.9000000000001</v>
      </c>
      <c r="H141" s="6">
        <v>0</v>
      </c>
      <c r="I141" s="7">
        <v>1124.8</v>
      </c>
      <c r="J141" s="7">
        <v>3040.46</v>
      </c>
      <c r="K141" s="7">
        <v>8548.59</v>
      </c>
      <c r="L141" s="8">
        <f t="shared" si="32"/>
        <v>28451.41</v>
      </c>
      <c r="M141" s="2"/>
    </row>
    <row r="142" spans="1:14" ht="31.5" x14ac:dyDescent="0.25">
      <c r="A142" s="1"/>
      <c r="B142" s="12" t="s">
        <v>234</v>
      </c>
      <c r="C142" s="5" t="s">
        <v>11</v>
      </c>
      <c r="D142" s="4" t="s">
        <v>249</v>
      </c>
      <c r="E142" s="12" t="s">
        <v>17</v>
      </c>
      <c r="F142" s="6">
        <v>40000</v>
      </c>
      <c r="G142" s="6">
        <v>1148</v>
      </c>
      <c r="H142" s="6">
        <v>442.65</v>
      </c>
      <c r="I142" s="7">
        <v>1216</v>
      </c>
      <c r="J142" s="7">
        <v>17263.52</v>
      </c>
      <c r="K142" s="7">
        <v>20070.169999999998</v>
      </c>
      <c r="L142" s="8">
        <f>F142-K142</f>
        <v>19929.830000000002</v>
      </c>
      <c r="M142" s="2"/>
    </row>
    <row r="143" spans="1:14" ht="31.5" x14ac:dyDescent="0.25">
      <c r="A143" s="1"/>
      <c r="B143" s="4" t="s">
        <v>235</v>
      </c>
      <c r="C143" s="5" t="s">
        <v>11</v>
      </c>
      <c r="D143" s="4" t="s">
        <v>53</v>
      </c>
      <c r="E143" s="4" t="s">
        <v>17</v>
      </c>
      <c r="F143" s="6">
        <v>38000</v>
      </c>
      <c r="G143" s="6">
        <v>1090.5999999999999</v>
      </c>
      <c r="H143" s="6">
        <v>160.38</v>
      </c>
      <c r="I143" s="7">
        <v>1155.2</v>
      </c>
      <c r="J143" s="7">
        <v>2325</v>
      </c>
      <c r="K143" s="7">
        <v>4731.18</v>
      </c>
      <c r="L143" s="8">
        <f t="shared" si="32"/>
        <v>33268.82</v>
      </c>
      <c r="M143" s="2"/>
    </row>
    <row r="144" spans="1:14" ht="31.5" x14ac:dyDescent="0.25">
      <c r="A144" s="1"/>
      <c r="B144" s="4" t="s">
        <v>236</v>
      </c>
      <c r="C144" s="5" t="s">
        <v>11</v>
      </c>
      <c r="D144" s="4" t="s">
        <v>53</v>
      </c>
      <c r="E144" s="4" t="s">
        <v>18</v>
      </c>
      <c r="F144" s="6">
        <v>38000</v>
      </c>
      <c r="G144" s="6">
        <v>1090.5999999999999</v>
      </c>
      <c r="H144" s="6">
        <v>160.38</v>
      </c>
      <c r="I144" s="7">
        <v>1155.2</v>
      </c>
      <c r="J144" s="7">
        <v>25</v>
      </c>
      <c r="K144" s="7">
        <v>2431.1799999999998</v>
      </c>
      <c r="L144" s="8">
        <f t="shared" si="32"/>
        <v>35568.82</v>
      </c>
      <c r="M144" s="2"/>
    </row>
    <row r="145" spans="1:13" ht="31.5" x14ac:dyDescent="0.25">
      <c r="A145" s="1"/>
      <c r="B145" s="4" t="s">
        <v>237</v>
      </c>
      <c r="C145" s="5" t="s">
        <v>14</v>
      </c>
      <c r="D145" s="4" t="s">
        <v>53</v>
      </c>
      <c r="E145" s="4" t="s">
        <v>18</v>
      </c>
      <c r="F145" s="6">
        <v>38000</v>
      </c>
      <c r="G145" s="6">
        <v>1090.5999999999999</v>
      </c>
      <c r="H145" s="6">
        <v>0</v>
      </c>
      <c r="I145" s="7">
        <v>1155.2</v>
      </c>
      <c r="J145" s="7">
        <v>6612.46</v>
      </c>
      <c r="K145" s="7">
        <v>8858.26</v>
      </c>
      <c r="L145" s="8">
        <f t="shared" si="32"/>
        <v>29141.739999999998</v>
      </c>
      <c r="M145" s="2"/>
    </row>
    <row r="146" spans="1:13" ht="31.5" x14ac:dyDescent="0.25">
      <c r="A146" s="1"/>
      <c r="B146" s="4" t="s">
        <v>238</v>
      </c>
      <c r="C146" s="5" t="s">
        <v>14</v>
      </c>
      <c r="D146" s="4" t="s">
        <v>53</v>
      </c>
      <c r="E146" s="4" t="s">
        <v>17</v>
      </c>
      <c r="F146" s="6">
        <v>38000</v>
      </c>
      <c r="G146" s="6">
        <v>1090.5999999999999</v>
      </c>
      <c r="H146" s="6">
        <v>160.38</v>
      </c>
      <c r="I146" s="7">
        <v>1155.2</v>
      </c>
      <c r="J146" s="7">
        <v>17159.060000000001</v>
      </c>
      <c r="K146" s="7">
        <v>19565.240000000002</v>
      </c>
      <c r="L146" s="8">
        <f t="shared" si="32"/>
        <v>18434.759999999998</v>
      </c>
      <c r="M146" s="2"/>
    </row>
    <row r="147" spans="1:13" ht="31.5" x14ac:dyDescent="0.25">
      <c r="A147" s="1"/>
      <c r="B147" s="4" t="s">
        <v>239</v>
      </c>
      <c r="C147" s="5" t="s">
        <v>14</v>
      </c>
      <c r="D147" s="4" t="s">
        <v>53</v>
      </c>
      <c r="E147" s="4" t="s">
        <v>18</v>
      </c>
      <c r="F147" s="6">
        <v>38000</v>
      </c>
      <c r="G147" s="6">
        <v>1090.5999999999999</v>
      </c>
      <c r="H147" s="6">
        <v>160.38</v>
      </c>
      <c r="I147" s="7">
        <v>1155.2</v>
      </c>
      <c r="J147" s="7">
        <v>14304.36</v>
      </c>
      <c r="K147" s="7">
        <v>18506.28</v>
      </c>
      <c r="L147" s="8">
        <f t="shared" si="32"/>
        <v>19493.72</v>
      </c>
      <c r="M147" s="2"/>
    </row>
    <row r="148" spans="1:13" ht="31.5" x14ac:dyDescent="0.25">
      <c r="A148" s="1"/>
      <c r="B148" s="4" t="s">
        <v>240</v>
      </c>
      <c r="C148" s="5" t="s">
        <v>14</v>
      </c>
      <c r="D148" s="4" t="s">
        <v>53</v>
      </c>
      <c r="E148" s="4" t="s">
        <v>17</v>
      </c>
      <c r="F148" s="6">
        <v>38000</v>
      </c>
      <c r="G148" s="6">
        <v>1090.5999999999999</v>
      </c>
      <c r="H148" s="6">
        <v>160.38</v>
      </c>
      <c r="I148" s="7">
        <v>1155.2</v>
      </c>
      <c r="J148" s="7">
        <v>16602.12</v>
      </c>
      <c r="K148" s="7">
        <v>19008.3</v>
      </c>
      <c r="L148" s="8">
        <f t="shared" si="32"/>
        <v>18991.7</v>
      </c>
      <c r="M148" s="2"/>
    </row>
    <row r="149" spans="1:13" ht="31.5" x14ac:dyDescent="0.25">
      <c r="A149" s="1"/>
      <c r="B149" s="4" t="s">
        <v>241</v>
      </c>
      <c r="C149" s="5" t="s">
        <v>11</v>
      </c>
      <c r="D149" s="4" t="s">
        <v>53</v>
      </c>
      <c r="E149" s="4" t="s">
        <v>18</v>
      </c>
      <c r="F149" s="6">
        <v>38000</v>
      </c>
      <c r="G149" s="6">
        <v>1090.5999999999999</v>
      </c>
      <c r="H149" s="6">
        <v>160.38</v>
      </c>
      <c r="I149" s="7">
        <v>1155.2</v>
      </c>
      <c r="J149" s="7">
        <v>2985.75</v>
      </c>
      <c r="K149" s="7">
        <v>5391.93</v>
      </c>
      <c r="L149" s="8">
        <f t="shared" si="32"/>
        <v>32608.07</v>
      </c>
      <c r="M149" s="2"/>
    </row>
    <row r="150" spans="1:13" ht="31.5" x14ac:dyDescent="0.25">
      <c r="A150" s="1"/>
      <c r="B150" s="12" t="s">
        <v>242</v>
      </c>
      <c r="C150" s="5" t="s">
        <v>11</v>
      </c>
      <c r="D150" s="12" t="s">
        <v>53</v>
      </c>
      <c r="E150" s="4" t="s">
        <v>17</v>
      </c>
      <c r="F150" s="6">
        <v>35000</v>
      </c>
      <c r="G150" s="6">
        <v>1004.5</v>
      </c>
      <c r="H150" s="6">
        <v>0</v>
      </c>
      <c r="I150" s="7">
        <v>1064</v>
      </c>
      <c r="J150" s="7">
        <v>14277.02</v>
      </c>
      <c r="K150" s="7">
        <v>16345.52</v>
      </c>
      <c r="L150" s="8">
        <f t="shared" si="32"/>
        <v>18654.48</v>
      </c>
      <c r="M150" s="2"/>
    </row>
    <row r="151" spans="1:13" ht="31.5" x14ac:dyDescent="0.25">
      <c r="A151" s="1"/>
      <c r="B151" s="4" t="s">
        <v>243</v>
      </c>
      <c r="C151" s="5" t="s">
        <v>14</v>
      </c>
      <c r="D151" s="4" t="s">
        <v>53</v>
      </c>
      <c r="E151" s="4" t="s">
        <v>18</v>
      </c>
      <c r="F151" s="6">
        <v>38000</v>
      </c>
      <c r="G151" s="6">
        <v>1090.5999999999999</v>
      </c>
      <c r="H151" s="6">
        <v>160.38</v>
      </c>
      <c r="I151" s="7">
        <v>1155.2</v>
      </c>
      <c r="J151" s="7">
        <v>25</v>
      </c>
      <c r="K151" s="7">
        <v>2431.1799999999998</v>
      </c>
      <c r="L151" s="8">
        <f t="shared" si="32"/>
        <v>35568.82</v>
      </c>
      <c r="M151" s="2"/>
    </row>
    <row r="152" spans="1:13" ht="31.5" x14ac:dyDescent="0.25">
      <c r="A152" s="1"/>
      <c r="B152" s="4" t="s">
        <v>244</v>
      </c>
      <c r="C152" s="5" t="s">
        <v>14</v>
      </c>
      <c r="D152" s="4" t="s">
        <v>53</v>
      </c>
      <c r="E152" s="4" t="s">
        <v>17</v>
      </c>
      <c r="F152" s="6">
        <v>38000</v>
      </c>
      <c r="G152" s="6">
        <v>1090.5999999999999</v>
      </c>
      <c r="H152" s="6">
        <v>160.38</v>
      </c>
      <c r="I152" s="7">
        <v>1155.2</v>
      </c>
      <c r="J152" s="7">
        <v>21025</v>
      </c>
      <c r="K152" s="7">
        <v>23431.18</v>
      </c>
      <c r="L152" s="8">
        <f t="shared" si="32"/>
        <v>14568.82</v>
      </c>
      <c r="M152" s="2"/>
    </row>
    <row r="153" spans="1:13" ht="31.5" x14ac:dyDescent="0.25">
      <c r="A153" s="1"/>
      <c r="B153" s="4" t="s">
        <v>54</v>
      </c>
      <c r="C153" s="5" t="s">
        <v>14</v>
      </c>
      <c r="D153" s="4" t="s">
        <v>53</v>
      </c>
      <c r="E153" s="4" t="s">
        <v>17</v>
      </c>
      <c r="F153" s="6">
        <v>38000</v>
      </c>
      <c r="G153" s="6">
        <v>1090.5999999999999</v>
      </c>
      <c r="H153" s="6">
        <v>160.38</v>
      </c>
      <c r="I153" s="7">
        <v>1155.2</v>
      </c>
      <c r="J153" s="7">
        <v>9422.7800000000007</v>
      </c>
      <c r="K153" s="7">
        <v>11828.96</v>
      </c>
      <c r="L153" s="8">
        <f t="shared" si="32"/>
        <v>26171.040000000001</v>
      </c>
      <c r="M153" s="2"/>
    </row>
    <row r="154" spans="1:13" ht="31.5" x14ac:dyDescent="0.25">
      <c r="A154" s="1"/>
      <c r="B154" s="4" t="s">
        <v>245</v>
      </c>
      <c r="C154" s="5" t="s">
        <v>14</v>
      </c>
      <c r="D154" s="4" t="s">
        <v>249</v>
      </c>
      <c r="E154" s="4" t="s">
        <v>17</v>
      </c>
      <c r="F154" s="6">
        <v>45000</v>
      </c>
      <c r="G154" s="6">
        <v>1291.5</v>
      </c>
      <c r="H154" s="6">
        <v>1148.33</v>
      </c>
      <c r="I154" s="7">
        <v>1368</v>
      </c>
      <c r="J154" s="7">
        <v>9233.93</v>
      </c>
      <c r="K154" s="7">
        <v>18023.91</v>
      </c>
      <c r="L154" s="8">
        <f>F154-K154</f>
        <v>26976.09</v>
      </c>
      <c r="M154" s="2"/>
    </row>
    <row r="155" spans="1:13" ht="31.5" x14ac:dyDescent="0.25">
      <c r="A155" s="1"/>
      <c r="B155" s="4" t="s">
        <v>246</v>
      </c>
      <c r="C155" s="5" t="s">
        <v>14</v>
      </c>
      <c r="D155" s="4" t="s">
        <v>53</v>
      </c>
      <c r="E155" s="4" t="s">
        <v>17</v>
      </c>
      <c r="F155" s="6">
        <v>38000</v>
      </c>
      <c r="G155" s="6">
        <v>1090.5999999999999</v>
      </c>
      <c r="H155" s="6">
        <v>160.38</v>
      </c>
      <c r="I155" s="7">
        <v>1155.2</v>
      </c>
      <c r="J155" s="7">
        <v>13139.26</v>
      </c>
      <c r="K155" s="7">
        <v>15545.44</v>
      </c>
      <c r="L155" s="8">
        <f t="shared" si="32"/>
        <v>22454.559999999998</v>
      </c>
      <c r="M155" s="2"/>
    </row>
    <row r="156" spans="1:13" ht="31.5" x14ac:dyDescent="0.25">
      <c r="A156" s="1"/>
      <c r="B156" s="12" t="s">
        <v>247</v>
      </c>
      <c r="C156" s="5" t="s">
        <v>11</v>
      </c>
      <c r="D156" s="4" t="s">
        <v>53</v>
      </c>
      <c r="E156" s="4" t="s">
        <v>17</v>
      </c>
      <c r="F156" s="6">
        <v>38000</v>
      </c>
      <c r="G156" s="6">
        <v>1090.5999999999999</v>
      </c>
      <c r="H156" s="6">
        <v>160.38</v>
      </c>
      <c r="I156" s="7">
        <v>1155.2</v>
      </c>
      <c r="J156" s="7">
        <v>5137.96</v>
      </c>
      <c r="K156" s="7">
        <v>7525.05</v>
      </c>
      <c r="L156" s="8">
        <f t="shared" ref="L156:L160" si="33">F156-K156</f>
        <v>30474.95</v>
      </c>
      <c r="M156" s="2"/>
    </row>
    <row r="157" spans="1:13" ht="31.5" x14ac:dyDescent="0.25">
      <c r="A157" s="1"/>
      <c r="B157" s="4" t="s">
        <v>248</v>
      </c>
      <c r="C157" s="13" t="s">
        <v>14</v>
      </c>
      <c r="D157" s="4" t="s">
        <v>249</v>
      </c>
      <c r="E157" s="4" t="s">
        <v>17</v>
      </c>
      <c r="F157" s="6">
        <v>45000</v>
      </c>
      <c r="G157" s="6">
        <v>1291.5</v>
      </c>
      <c r="H157" s="6">
        <v>1148.33</v>
      </c>
      <c r="I157" s="7">
        <v>1368</v>
      </c>
      <c r="J157" s="7">
        <v>11914.06</v>
      </c>
      <c r="K157" s="7">
        <v>15721.89</v>
      </c>
      <c r="L157" s="8">
        <f t="shared" si="33"/>
        <v>29278.11</v>
      </c>
      <c r="M157" s="2"/>
    </row>
    <row r="158" spans="1:13" ht="31.5" x14ac:dyDescent="0.25">
      <c r="A158" s="1"/>
      <c r="B158" s="4" t="s">
        <v>127</v>
      </c>
      <c r="C158" s="13" t="s">
        <v>11</v>
      </c>
      <c r="D158" s="4" t="s">
        <v>249</v>
      </c>
      <c r="E158" s="4" t="s">
        <v>17</v>
      </c>
      <c r="F158" s="6">
        <v>33000</v>
      </c>
      <c r="G158" s="6">
        <v>947.1</v>
      </c>
      <c r="H158" s="6">
        <v>0</v>
      </c>
      <c r="I158" s="7">
        <v>1003.2</v>
      </c>
      <c r="J158" s="7">
        <v>10541</v>
      </c>
      <c r="K158" s="7">
        <v>12491.18</v>
      </c>
      <c r="L158" s="8">
        <f t="shared" si="33"/>
        <v>20508.82</v>
      </c>
      <c r="M158" s="2"/>
    </row>
    <row r="159" spans="1:13" ht="31.5" x14ac:dyDescent="0.25">
      <c r="A159" s="1"/>
      <c r="B159" s="4" t="s">
        <v>251</v>
      </c>
      <c r="C159" s="13" t="s">
        <v>14</v>
      </c>
      <c r="D159" s="4" t="s">
        <v>53</v>
      </c>
      <c r="E159" s="4" t="s">
        <v>17</v>
      </c>
      <c r="F159" s="6">
        <v>33000</v>
      </c>
      <c r="G159" s="6">
        <v>947.1</v>
      </c>
      <c r="H159" s="6">
        <v>0</v>
      </c>
      <c r="I159" s="7">
        <v>1003.2</v>
      </c>
      <c r="J159" s="7">
        <v>25</v>
      </c>
      <c r="K159" s="7">
        <v>2475.3000000000002</v>
      </c>
      <c r="L159" s="8">
        <f t="shared" si="33"/>
        <v>30524.7</v>
      </c>
      <c r="M159" s="2"/>
    </row>
    <row r="160" spans="1:13" ht="32.25" thickBot="1" x14ac:dyDescent="0.3">
      <c r="A160" s="1"/>
      <c r="B160" s="4" t="s">
        <v>136</v>
      </c>
      <c r="C160" s="5" t="s">
        <v>14</v>
      </c>
      <c r="D160" s="4" t="s">
        <v>53</v>
      </c>
      <c r="E160" s="4" t="s">
        <v>17</v>
      </c>
      <c r="F160" s="6">
        <v>35000</v>
      </c>
      <c r="G160" s="6">
        <v>1004.5</v>
      </c>
      <c r="H160" s="6">
        <v>0</v>
      </c>
      <c r="I160" s="7">
        <v>1064</v>
      </c>
      <c r="J160" s="7">
        <v>9626.1299999999992</v>
      </c>
      <c r="K160" s="7">
        <v>11694.63</v>
      </c>
      <c r="L160" s="8">
        <f t="shared" si="33"/>
        <v>23305.370000000003</v>
      </c>
      <c r="M160" s="2"/>
    </row>
    <row r="161" spans="1:15" ht="16.5" thickBot="1" x14ac:dyDescent="0.3">
      <c r="A161" s="1"/>
      <c r="B161" s="91"/>
      <c r="C161" s="92"/>
      <c r="D161" s="92"/>
      <c r="E161" s="92"/>
      <c r="F161" s="16">
        <f t="shared" ref="F161:L161" si="34">SUM(F138:F160)</f>
        <v>997000</v>
      </c>
      <c r="G161" s="17">
        <f t="shared" si="34"/>
        <v>28613.899999999991</v>
      </c>
      <c r="H161" s="17">
        <f t="shared" si="34"/>
        <v>30426.080000000016</v>
      </c>
      <c r="I161" s="18">
        <f t="shared" si="34"/>
        <v>30308.80000000001</v>
      </c>
      <c r="J161" s="18">
        <f t="shared" si="34"/>
        <v>243046.3</v>
      </c>
      <c r="K161" s="19">
        <f t="shared" si="34"/>
        <v>342975.18999999994</v>
      </c>
      <c r="L161" s="20">
        <f t="shared" si="34"/>
        <v>654024.80999999994</v>
      </c>
      <c r="M161" s="2"/>
      <c r="N161" s="34"/>
      <c r="O161" s="33"/>
    </row>
    <row r="162" spans="1:15" ht="15.75" x14ac:dyDescent="0.25">
      <c r="A162" s="1"/>
      <c r="B162" s="88" t="s">
        <v>103</v>
      </c>
      <c r="C162" s="89"/>
      <c r="D162" s="89"/>
      <c r="E162" s="89"/>
      <c r="F162" s="89"/>
      <c r="G162" s="89"/>
      <c r="H162" s="89"/>
      <c r="I162" s="89"/>
      <c r="J162" s="89"/>
      <c r="K162" s="89"/>
      <c r="L162" s="90"/>
      <c r="M162" s="2"/>
    </row>
    <row r="163" spans="1:15" ht="15.75" x14ac:dyDescent="0.25">
      <c r="A163" s="1"/>
      <c r="B163" s="50"/>
      <c r="C163" s="51"/>
      <c r="D163" s="50"/>
      <c r="E163" s="50"/>
      <c r="F163" s="9"/>
      <c r="G163" s="9"/>
      <c r="H163" s="9"/>
      <c r="I163" s="10"/>
      <c r="J163" s="10"/>
      <c r="K163" s="10"/>
      <c r="L163" s="11"/>
      <c r="M163" s="2"/>
    </row>
    <row r="164" spans="1:15" ht="15.75" x14ac:dyDescent="0.25">
      <c r="A164" s="1"/>
      <c r="B164" s="4"/>
      <c r="C164" s="5"/>
      <c r="D164" s="4"/>
      <c r="E164" s="4"/>
      <c r="F164" s="53">
        <v>0</v>
      </c>
      <c r="G164" s="53">
        <v>0</v>
      </c>
      <c r="H164" s="53">
        <v>0</v>
      </c>
      <c r="I164" s="54">
        <v>0</v>
      </c>
      <c r="J164" s="54">
        <v>0</v>
      </c>
      <c r="K164" s="54">
        <f t="shared" ref="K164:L164" si="35">SUM(K163:K163)</f>
        <v>0</v>
      </c>
      <c r="L164" s="55">
        <f t="shared" si="35"/>
        <v>0</v>
      </c>
      <c r="M164" s="2"/>
    </row>
    <row r="165" spans="1:15" ht="15.75" x14ac:dyDescent="0.25">
      <c r="A165" s="1"/>
      <c r="B165" s="88" t="s">
        <v>135</v>
      </c>
      <c r="C165" s="89"/>
      <c r="D165" s="89"/>
      <c r="E165" s="89"/>
      <c r="F165" s="89"/>
      <c r="G165" s="89"/>
      <c r="H165" s="89"/>
      <c r="I165" s="89"/>
      <c r="J165" s="89"/>
      <c r="K165" s="89"/>
      <c r="L165" s="90"/>
      <c r="M165" s="2"/>
    </row>
    <row r="166" spans="1:15" ht="31.5" x14ac:dyDescent="0.25">
      <c r="A166" s="1"/>
      <c r="B166" s="4" t="s">
        <v>137</v>
      </c>
      <c r="C166" s="5" t="s">
        <v>11</v>
      </c>
      <c r="D166" s="4" t="s">
        <v>32</v>
      </c>
      <c r="E166" s="4" t="s">
        <v>17</v>
      </c>
      <c r="F166" s="9">
        <v>35000</v>
      </c>
      <c r="G166" s="9">
        <f>F166*0.0287</f>
        <v>1004.5</v>
      </c>
      <c r="H166" s="9">
        <v>0</v>
      </c>
      <c r="I166" s="10">
        <v>1064</v>
      </c>
      <c r="J166" s="10">
        <v>1825</v>
      </c>
      <c r="K166" s="10">
        <f>SUM(G166:J166)</f>
        <v>3893.5</v>
      </c>
      <c r="L166" s="11">
        <f>F166-K166</f>
        <v>31106.5</v>
      </c>
      <c r="M166" s="2"/>
    </row>
    <row r="167" spans="1:15" ht="47.25" x14ac:dyDescent="0.25">
      <c r="A167" s="1"/>
      <c r="B167" s="4" t="s">
        <v>69</v>
      </c>
      <c r="C167" s="5" t="s">
        <v>11</v>
      </c>
      <c r="D167" s="4" t="s">
        <v>138</v>
      </c>
      <c r="E167" s="4" t="s">
        <v>18</v>
      </c>
      <c r="F167" s="9">
        <v>65000</v>
      </c>
      <c r="G167" s="9">
        <f>F167*0.0287</f>
        <v>1865.5</v>
      </c>
      <c r="H167" s="9">
        <v>4427.58</v>
      </c>
      <c r="I167" s="10">
        <f>+F167*0.0304</f>
        <v>1976</v>
      </c>
      <c r="J167" s="10">
        <v>8309.32</v>
      </c>
      <c r="K167" s="7">
        <v>16578.330000000002</v>
      </c>
      <c r="L167" s="11">
        <f>F167-K167</f>
        <v>48421.67</v>
      </c>
      <c r="M167" s="2"/>
    </row>
    <row r="168" spans="1:15" ht="15.75" x14ac:dyDescent="0.25">
      <c r="A168" s="1"/>
      <c r="B168" s="91"/>
      <c r="C168" s="92"/>
      <c r="D168" s="92"/>
      <c r="E168" s="92"/>
      <c r="F168" s="65">
        <f>SUM(F166:F167)</f>
        <v>100000</v>
      </c>
      <c r="G168" s="65">
        <f>F168*0.0287</f>
        <v>2870</v>
      </c>
      <c r="H168" s="65">
        <v>8855.16</v>
      </c>
      <c r="I168" s="66">
        <v>1065</v>
      </c>
      <c r="J168" s="66">
        <v>15336.2</v>
      </c>
      <c r="K168" s="66">
        <f>SUM(K166:K167)</f>
        <v>20471.830000000002</v>
      </c>
      <c r="L168" s="67">
        <f>F168-K168</f>
        <v>79528.17</v>
      </c>
      <c r="M168" s="2"/>
      <c r="N168" s="34"/>
    </row>
    <row r="169" spans="1:15" ht="15.75" x14ac:dyDescent="0.25">
      <c r="A169" s="1"/>
      <c r="B169" s="88" t="s">
        <v>104</v>
      </c>
      <c r="C169" s="89"/>
      <c r="D169" s="89"/>
      <c r="E169" s="89"/>
      <c r="F169" s="89"/>
      <c r="G169" s="89"/>
      <c r="H169" s="89"/>
      <c r="I169" s="89"/>
      <c r="J169" s="89"/>
      <c r="K169" s="89"/>
      <c r="L169" s="90"/>
      <c r="M169" s="2"/>
    </row>
    <row r="170" spans="1:15" ht="47.25" x14ac:dyDescent="0.25">
      <c r="A170" s="1"/>
      <c r="B170" s="4" t="s">
        <v>55</v>
      </c>
      <c r="C170" s="5" t="s">
        <v>11</v>
      </c>
      <c r="D170" s="4" t="s">
        <v>118</v>
      </c>
      <c r="E170" s="4" t="s">
        <v>18</v>
      </c>
      <c r="F170" s="6">
        <v>170000</v>
      </c>
      <c r="G170" s="6">
        <f>F170*0.0287</f>
        <v>4879</v>
      </c>
      <c r="H170" s="6">
        <v>28571.119999999999</v>
      </c>
      <c r="I170" s="7">
        <f>F170*0.0304</f>
        <v>5168</v>
      </c>
      <c r="J170" s="7">
        <v>27306.799999999999</v>
      </c>
      <c r="K170" s="7">
        <v>65925.919999999998</v>
      </c>
      <c r="L170" s="8">
        <f t="shared" ref="L170:L172" si="36">F170-K170</f>
        <v>104074.08</v>
      </c>
      <c r="M170" s="2"/>
    </row>
    <row r="171" spans="1:15" ht="31.5" x14ac:dyDescent="0.25">
      <c r="A171" s="1"/>
      <c r="B171" s="4" t="s">
        <v>105</v>
      </c>
      <c r="C171" s="5" t="s">
        <v>14</v>
      </c>
      <c r="D171" s="4" t="s">
        <v>119</v>
      </c>
      <c r="E171" s="4" t="s">
        <v>17</v>
      </c>
      <c r="F171" s="6">
        <v>85000</v>
      </c>
      <c r="G171" s="6">
        <f>F171*0.0287</f>
        <v>2439.5</v>
      </c>
      <c r="H171" s="6">
        <v>8148.13</v>
      </c>
      <c r="I171" s="7">
        <f>+F171*0.0304</f>
        <v>2584</v>
      </c>
      <c r="J171" s="7">
        <v>31884.52</v>
      </c>
      <c r="K171" s="7">
        <v>45056.15</v>
      </c>
      <c r="L171" s="8">
        <f t="shared" si="36"/>
        <v>39943.85</v>
      </c>
      <c r="M171" s="2"/>
    </row>
    <row r="172" spans="1:15" ht="31.5" x14ac:dyDescent="0.25">
      <c r="A172" s="1"/>
      <c r="B172" s="4" t="s">
        <v>56</v>
      </c>
      <c r="C172" s="5" t="s">
        <v>11</v>
      </c>
      <c r="D172" s="4" t="s">
        <v>119</v>
      </c>
      <c r="E172" s="4" t="s">
        <v>17</v>
      </c>
      <c r="F172" s="6">
        <v>75000</v>
      </c>
      <c r="G172" s="6">
        <f>F172*0.0287</f>
        <v>2152.5</v>
      </c>
      <c r="H172" s="6">
        <v>5966.28</v>
      </c>
      <c r="I172" s="7">
        <f>+F172*0.0304</f>
        <v>2280</v>
      </c>
      <c r="J172" s="7">
        <v>25551.65</v>
      </c>
      <c r="K172" s="7">
        <v>35950.43</v>
      </c>
      <c r="L172" s="8">
        <f t="shared" si="36"/>
        <v>39049.57</v>
      </c>
      <c r="M172" s="2"/>
    </row>
    <row r="173" spans="1:15" ht="31.5" x14ac:dyDescent="0.25">
      <c r="A173" s="1"/>
      <c r="B173" s="4" t="s">
        <v>106</v>
      </c>
      <c r="C173" s="5" t="s">
        <v>11</v>
      </c>
      <c r="D173" s="4" t="s">
        <v>126</v>
      </c>
      <c r="E173" s="4" t="s">
        <v>17</v>
      </c>
      <c r="F173" s="6">
        <v>48000</v>
      </c>
      <c r="G173" s="6">
        <f>F173*0.0287</f>
        <v>1377.6</v>
      </c>
      <c r="H173" s="6">
        <v>1571.73</v>
      </c>
      <c r="I173" s="7">
        <f>+F173*0.0304</f>
        <v>1459.2</v>
      </c>
      <c r="J173" s="7">
        <v>5914.73</v>
      </c>
      <c r="K173" s="7">
        <v>10323.26</v>
      </c>
      <c r="L173" s="8">
        <f>F173-K173</f>
        <v>37676.74</v>
      </c>
      <c r="M173" s="2"/>
    </row>
    <row r="174" spans="1:15" ht="32.25" thickBot="1" x14ac:dyDescent="0.3">
      <c r="A174" s="1"/>
      <c r="B174" s="4" t="s">
        <v>131</v>
      </c>
      <c r="C174" s="5" t="s">
        <v>11</v>
      </c>
      <c r="D174" s="4" t="s">
        <v>32</v>
      </c>
      <c r="E174" s="4" t="s">
        <v>17</v>
      </c>
      <c r="F174" s="6">
        <v>40000</v>
      </c>
      <c r="G174" s="6">
        <f>F174*0.0287</f>
        <v>1148</v>
      </c>
      <c r="H174" s="6">
        <v>442.65</v>
      </c>
      <c r="I174" s="7">
        <f>+F174*0.0304</f>
        <v>1216</v>
      </c>
      <c r="J174" s="7">
        <v>25</v>
      </c>
      <c r="K174" s="7">
        <v>2831.65</v>
      </c>
      <c r="L174" s="8">
        <f t="shared" ref="L174" si="37">F174-K174</f>
        <v>37168.35</v>
      </c>
      <c r="M174" s="2"/>
    </row>
    <row r="175" spans="1:15" ht="16.5" thickBot="1" x14ac:dyDescent="0.3">
      <c r="A175" s="1"/>
      <c r="B175" s="91"/>
      <c r="C175" s="92"/>
      <c r="D175" s="92"/>
      <c r="E175" s="92"/>
      <c r="F175" s="16">
        <f t="shared" ref="F175:L175" si="38">SUM(F170:F174)</f>
        <v>418000</v>
      </c>
      <c r="G175" s="17">
        <f t="shared" si="38"/>
        <v>11996.6</v>
      </c>
      <c r="H175" s="17">
        <f t="shared" si="38"/>
        <v>44699.91</v>
      </c>
      <c r="I175" s="18">
        <f t="shared" si="38"/>
        <v>12707.2</v>
      </c>
      <c r="J175" s="18">
        <f t="shared" si="38"/>
        <v>90682.7</v>
      </c>
      <c r="K175" s="19">
        <f t="shared" si="38"/>
        <v>160087.41</v>
      </c>
      <c r="L175" s="20">
        <f t="shared" si="38"/>
        <v>257912.59</v>
      </c>
      <c r="M175" s="2"/>
      <c r="N175" s="34"/>
    </row>
    <row r="176" spans="1:15" ht="15.75" x14ac:dyDescent="0.25">
      <c r="A176" s="1"/>
      <c r="B176" s="88" t="s">
        <v>107</v>
      </c>
      <c r="C176" s="89"/>
      <c r="D176" s="89"/>
      <c r="E176" s="89"/>
      <c r="F176" s="89"/>
      <c r="G176" s="89"/>
      <c r="H176" s="89"/>
      <c r="I176" s="89"/>
      <c r="J176" s="89"/>
      <c r="K176" s="89"/>
      <c r="L176" s="90"/>
      <c r="M176" s="2"/>
    </row>
    <row r="177" spans="1:14" ht="63.75" thickBot="1" x14ac:dyDescent="0.3">
      <c r="A177" s="1"/>
      <c r="B177" s="4" t="s">
        <v>57</v>
      </c>
      <c r="C177" s="5" t="s">
        <v>11</v>
      </c>
      <c r="D177" s="4" t="s">
        <v>120</v>
      </c>
      <c r="E177" s="4" t="s">
        <v>17</v>
      </c>
      <c r="F177" s="9">
        <v>130000</v>
      </c>
      <c r="G177" s="9">
        <f>F177*0.0287</f>
        <v>3731</v>
      </c>
      <c r="H177" s="9">
        <v>18304.39</v>
      </c>
      <c r="I177" s="10">
        <f>+F177*0.0304</f>
        <v>3952</v>
      </c>
      <c r="J177" s="10">
        <v>27181.9</v>
      </c>
      <c r="K177" s="10">
        <v>53169.29</v>
      </c>
      <c r="L177" s="11">
        <f>F177-K177</f>
        <v>76830.709999999992</v>
      </c>
      <c r="M177" s="2"/>
    </row>
    <row r="178" spans="1:14" ht="16.5" thickBot="1" x14ac:dyDescent="0.3">
      <c r="A178" s="1"/>
      <c r="B178" s="91"/>
      <c r="C178" s="92"/>
      <c r="D178" s="92"/>
      <c r="E178" s="92"/>
      <c r="F178" s="16">
        <f>SUM(F177)</f>
        <v>130000</v>
      </c>
      <c r="G178" s="17">
        <f t="shared" ref="G178:K178" si="39">SUM(G177)</f>
        <v>3731</v>
      </c>
      <c r="H178" s="17">
        <f t="shared" si="39"/>
        <v>18304.39</v>
      </c>
      <c r="I178" s="18">
        <f t="shared" si="39"/>
        <v>3952</v>
      </c>
      <c r="J178" s="18">
        <f t="shared" si="39"/>
        <v>27181.9</v>
      </c>
      <c r="K178" s="19">
        <f t="shared" si="39"/>
        <v>53169.29</v>
      </c>
      <c r="L178" s="20">
        <f>SUM(L177)</f>
        <v>76830.709999999992</v>
      </c>
      <c r="M178" s="2"/>
      <c r="N178" s="34"/>
    </row>
    <row r="179" spans="1:14" ht="15.75" x14ac:dyDescent="0.25">
      <c r="A179" s="1"/>
      <c r="B179" s="88" t="s">
        <v>58</v>
      </c>
      <c r="C179" s="89"/>
      <c r="D179" s="89"/>
      <c r="E179" s="89"/>
      <c r="F179" s="89"/>
      <c r="G179" s="89"/>
      <c r="H179" s="89"/>
      <c r="I179" s="89"/>
      <c r="J179" s="89"/>
      <c r="K179" s="89"/>
      <c r="L179" s="90"/>
      <c r="M179" s="2"/>
    </row>
    <row r="180" spans="1:14" ht="15.75" customHeight="1" x14ac:dyDescent="0.25">
      <c r="A180" s="1"/>
      <c r="B180" s="4" t="s">
        <v>139</v>
      </c>
      <c r="C180" s="5" t="s">
        <v>14</v>
      </c>
      <c r="D180" s="4" t="s">
        <v>36</v>
      </c>
      <c r="E180" s="4" t="s">
        <v>35</v>
      </c>
      <c r="F180" s="6">
        <v>28000</v>
      </c>
      <c r="G180" s="6">
        <v>803.6</v>
      </c>
      <c r="H180" s="6">
        <v>0</v>
      </c>
      <c r="I180" s="7">
        <v>851.2</v>
      </c>
      <c r="J180" s="7">
        <v>4146.43</v>
      </c>
      <c r="K180" s="7">
        <v>5801.23</v>
      </c>
      <c r="L180" s="8">
        <f>F180-K180</f>
        <v>22198.77</v>
      </c>
      <c r="M180" s="2"/>
    </row>
    <row r="181" spans="1:14" ht="15.75" customHeight="1" x14ac:dyDescent="0.25">
      <c r="A181" s="1"/>
      <c r="B181" s="4" t="s">
        <v>140</v>
      </c>
      <c r="C181" s="5" t="s">
        <v>14</v>
      </c>
      <c r="D181" s="4" t="s">
        <v>53</v>
      </c>
      <c r="E181" s="4" t="s">
        <v>17</v>
      </c>
      <c r="F181" s="6">
        <v>38000</v>
      </c>
      <c r="G181" s="6">
        <v>1090.5999999999999</v>
      </c>
      <c r="H181" s="6">
        <v>0</v>
      </c>
      <c r="I181" s="7">
        <v>1155.2</v>
      </c>
      <c r="J181" s="7">
        <v>2794.58</v>
      </c>
      <c r="K181" s="7">
        <v>4986.8</v>
      </c>
      <c r="L181" s="8">
        <f t="shared" ref="L181:L185" si="40">F181-K181</f>
        <v>33013.199999999997</v>
      </c>
      <c r="M181" s="2"/>
    </row>
    <row r="182" spans="1:14" ht="15.75" customHeight="1" x14ac:dyDescent="0.25">
      <c r="A182" s="1"/>
      <c r="B182" s="4" t="s">
        <v>141</v>
      </c>
      <c r="C182" s="5" t="s">
        <v>14</v>
      </c>
      <c r="D182" s="4" t="s">
        <v>20</v>
      </c>
      <c r="E182" s="4" t="s">
        <v>17</v>
      </c>
      <c r="F182" s="6">
        <v>27000</v>
      </c>
      <c r="G182" s="6">
        <v>774.9</v>
      </c>
      <c r="H182" s="6">
        <v>0</v>
      </c>
      <c r="I182" s="7">
        <v>820.8</v>
      </c>
      <c r="J182" s="7">
        <v>5604</v>
      </c>
      <c r="K182" s="7">
        <v>7199.7</v>
      </c>
      <c r="L182" s="8">
        <f t="shared" si="40"/>
        <v>19800.3</v>
      </c>
      <c r="M182" s="2"/>
    </row>
    <row r="183" spans="1:14" ht="15.75" customHeight="1" x14ac:dyDescent="0.25">
      <c r="A183" s="1"/>
      <c r="B183" s="4" t="s">
        <v>59</v>
      </c>
      <c r="C183" s="5" t="s">
        <v>14</v>
      </c>
      <c r="D183" s="4" t="s">
        <v>36</v>
      </c>
      <c r="E183" s="4" t="s">
        <v>35</v>
      </c>
      <c r="F183" s="6">
        <v>25000</v>
      </c>
      <c r="G183" s="6">
        <v>717.5</v>
      </c>
      <c r="H183" s="6">
        <v>0</v>
      </c>
      <c r="I183" s="7">
        <v>760</v>
      </c>
      <c r="J183" s="7">
        <v>6708.62</v>
      </c>
      <c r="K183" s="7">
        <v>8186.12</v>
      </c>
      <c r="L183" s="8">
        <f t="shared" si="40"/>
        <v>16813.88</v>
      </c>
      <c r="M183" s="2"/>
    </row>
    <row r="184" spans="1:14" ht="15.75" customHeight="1" x14ac:dyDescent="0.25">
      <c r="A184" s="1"/>
      <c r="B184" s="4" t="s">
        <v>142</v>
      </c>
      <c r="C184" s="5" t="s">
        <v>11</v>
      </c>
      <c r="D184" s="4" t="s">
        <v>42</v>
      </c>
      <c r="E184" s="4" t="s">
        <v>35</v>
      </c>
      <c r="F184" s="6">
        <v>25000</v>
      </c>
      <c r="G184" s="6">
        <v>717.5</v>
      </c>
      <c r="H184" s="6">
        <v>0</v>
      </c>
      <c r="I184" s="7">
        <v>760</v>
      </c>
      <c r="J184" s="7">
        <v>6407.29</v>
      </c>
      <c r="K184" s="7">
        <v>7884.79</v>
      </c>
      <c r="L184" s="8">
        <f t="shared" si="40"/>
        <v>17115.21</v>
      </c>
      <c r="M184" s="2"/>
    </row>
    <row r="185" spans="1:14" ht="15.75" customHeight="1" x14ac:dyDescent="0.25">
      <c r="A185" s="1"/>
      <c r="B185" s="4" t="s">
        <v>252</v>
      </c>
      <c r="C185" s="5" t="s">
        <v>14</v>
      </c>
      <c r="D185" s="4" t="s">
        <v>20</v>
      </c>
      <c r="E185" s="4" t="s">
        <v>18</v>
      </c>
      <c r="F185" s="9">
        <v>40000</v>
      </c>
      <c r="G185" s="6">
        <v>1148</v>
      </c>
      <c r="H185" s="9">
        <v>185.33</v>
      </c>
      <c r="I185" s="7">
        <v>1216</v>
      </c>
      <c r="J185" s="10">
        <v>4646.5600000000004</v>
      </c>
      <c r="K185" s="7">
        <v>7195.89</v>
      </c>
      <c r="L185" s="11">
        <f t="shared" si="40"/>
        <v>32804.11</v>
      </c>
      <c r="M185" s="2"/>
    </row>
    <row r="186" spans="1:14" ht="32.25" thickBot="1" x14ac:dyDescent="0.3">
      <c r="A186" s="1"/>
      <c r="B186" s="4" t="s">
        <v>143</v>
      </c>
      <c r="C186" s="5" t="s">
        <v>14</v>
      </c>
      <c r="D186" s="4" t="s">
        <v>53</v>
      </c>
      <c r="E186" s="4" t="s">
        <v>18</v>
      </c>
      <c r="F186" s="6">
        <v>38000</v>
      </c>
      <c r="G186" s="6">
        <v>1090.5999999999999</v>
      </c>
      <c r="H186" s="6">
        <v>160.38</v>
      </c>
      <c r="I186" s="7">
        <v>1155.2</v>
      </c>
      <c r="J186" s="7">
        <v>12922.3</v>
      </c>
      <c r="K186" s="7">
        <v>15328.48</v>
      </c>
      <c r="L186" s="8">
        <f>F186-K186</f>
        <v>22671.52</v>
      </c>
      <c r="M186" s="2"/>
    </row>
    <row r="187" spans="1:14" ht="16.5" thickBot="1" x14ac:dyDescent="0.3">
      <c r="A187" s="1"/>
      <c r="B187" s="85"/>
      <c r="C187" s="86"/>
      <c r="D187" s="86"/>
      <c r="E187" s="87"/>
      <c r="F187" s="16">
        <f t="shared" ref="F187:L187" si="41">SUM(F180:F186)</f>
        <v>221000</v>
      </c>
      <c r="G187" s="17">
        <f t="shared" si="41"/>
        <v>6342.7000000000007</v>
      </c>
      <c r="H187" s="17">
        <f t="shared" si="41"/>
        <v>345.71000000000004</v>
      </c>
      <c r="I187" s="18">
        <f t="shared" si="41"/>
        <v>6718.4</v>
      </c>
      <c r="J187" s="18">
        <f t="shared" si="41"/>
        <v>43229.78</v>
      </c>
      <c r="K187" s="44">
        <f t="shared" si="41"/>
        <v>56583.009999999995</v>
      </c>
      <c r="L187" s="20">
        <f t="shared" si="41"/>
        <v>164416.99000000002</v>
      </c>
      <c r="M187" s="2"/>
    </row>
    <row r="188" spans="1:14" ht="15.75" x14ac:dyDescent="0.25">
      <c r="A188" s="1"/>
      <c r="B188" s="48"/>
      <c r="C188" s="49"/>
      <c r="D188" s="49"/>
      <c r="E188" s="49"/>
      <c r="F188" s="56"/>
      <c r="G188" s="56"/>
      <c r="H188" s="56"/>
      <c r="I188" s="57"/>
      <c r="J188" s="57"/>
      <c r="K188" s="57"/>
      <c r="L188" s="58"/>
      <c r="M188" s="2"/>
    </row>
    <row r="189" spans="1:14" ht="15.75" x14ac:dyDescent="0.25">
      <c r="A189" s="1"/>
      <c r="B189" s="96"/>
      <c r="C189" s="97"/>
      <c r="D189" s="97"/>
      <c r="E189" s="97"/>
      <c r="F189" s="97"/>
      <c r="G189" s="97"/>
      <c r="H189" s="97"/>
      <c r="I189" s="97"/>
      <c r="J189" s="97"/>
      <c r="K189" s="97"/>
      <c r="L189" s="98"/>
      <c r="M189" s="2"/>
    </row>
    <row r="190" spans="1:14" ht="47.25" x14ac:dyDescent="0.25">
      <c r="A190" s="1"/>
      <c r="B190" s="99"/>
      <c r="C190" s="100"/>
      <c r="D190" s="101"/>
      <c r="E190" s="21" t="s">
        <v>60</v>
      </c>
      <c r="F190" s="22">
        <f>F187+F178+F175+F168+F161+F136+F131+F126+F122+F119+F115+F108+F105+F77+F73+F69+F60+F48+F45+F41+F36+F32+F26+F22+F14</f>
        <v>7331380</v>
      </c>
      <c r="G190" s="102"/>
      <c r="H190" s="103"/>
      <c r="I190" s="103"/>
      <c r="J190" s="104"/>
      <c r="K190" s="21" t="s">
        <v>61</v>
      </c>
      <c r="L190" s="23">
        <f>L187+L178+L175+L168+L161+L136+L131+L126+L122+L119+L115+L108+L105+L77+L73+L69+L60+L48+L45+L41+L36+L32+L26+L22+L14</f>
        <v>4877564.59</v>
      </c>
      <c r="M190" s="2"/>
    </row>
    <row r="191" spans="1:14" ht="15.75" x14ac:dyDescent="0.25">
      <c r="A191" s="1"/>
      <c r="B191" s="93"/>
      <c r="C191" s="94"/>
      <c r="D191" s="94"/>
      <c r="E191" s="94"/>
      <c r="F191" s="94"/>
      <c r="G191" s="94"/>
      <c r="H191" s="94"/>
      <c r="I191" s="94"/>
      <c r="J191" s="94"/>
      <c r="K191" s="94"/>
      <c r="L191" s="95"/>
      <c r="M191" s="2"/>
    </row>
    <row r="192" spans="1:14" ht="15.75" x14ac:dyDescent="0.25">
      <c r="A192" s="1"/>
      <c r="B192" s="68" t="s">
        <v>62</v>
      </c>
      <c r="C192" s="68"/>
      <c r="D192" s="68"/>
      <c r="E192" s="68"/>
      <c r="F192" s="37"/>
      <c r="G192" s="37"/>
      <c r="H192" s="37"/>
      <c r="I192" s="37"/>
      <c r="J192" s="37"/>
      <c r="K192" s="37"/>
      <c r="L192" s="38"/>
      <c r="M192" s="2"/>
    </row>
    <row r="193" spans="1:15" ht="15.75" x14ac:dyDescent="0.25">
      <c r="A193" s="1"/>
      <c r="B193" s="72" t="s">
        <v>63</v>
      </c>
      <c r="C193" s="72"/>
      <c r="D193" s="69">
        <v>520527.98</v>
      </c>
      <c r="E193" s="69"/>
      <c r="F193" s="39"/>
      <c r="G193" s="39"/>
      <c r="H193" s="39"/>
      <c r="I193" s="39"/>
      <c r="J193" s="39"/>
      <c r="K193" s="39"/>
      <c r="L193" s="40"/>
      <c r="M193" s="2"/>
    </row>
    <row r="194" spans="1:15" ht="15.75" x14ac:dyDescent="0.25">
      <c r="A194" s="1"/>
      <c r="B194" s="72" t="s">
        <v>64</v>
      </c>
      <c r="C194" s="72"/>
      <c r="D194" s="69">
        <v>68030.42</v>
      </c>
      <c r="E194" s="69"/>
      <c r="F194" s="39"/>
      <c r="G194" s="39"/>
      <c r="H194" s="39"/>
      <c r="I194" s="39"/>
      <c r="J194" s="39"/>
      <c r="K194" s="39"/>
      <c r="L194" s="40"/>
      <c r="M194" s="2"/>
    </row>
    <row r="195" spans="1:15" ht="15.75" x14ac:dyDescent="0.25">
      <c r="A195" s="1"/>
      <c r="B195" s="73" t="s">
        <v>65</v>
      </c>
      <c r="C195" s="73"/>
      <c r="D195" s="70">
        <v>510302.46</v>
      </c>
      <c r="E195" s="70"/>
      <c r="F195" s="39"/>
      <c r="G195" s="39"/>
      <c r="H195" s="39"/>
      <c r="I195" s="39"/>
      <c r="J195" s="39"/>
      <c r="K195" s="39"/>
      <c r="L195" s="40"/>
      <c r="M195" s="2"/>
    </row>
    <row r="196" spans="1:15" ht="15.75" x14ac:dyDescent="0.25">
      <c r="A196" s="1"/>
      <c r="B196" s="68" t="s">
        <v>66</v>
      </c>
      <c r="C196" s="68"/>
      <c r="D196" s="71">
        <f>SUM(D193:D195)</f>
        <v>1098860.8600000001</v>
      </c>
      <c r="E196" s="71"/>
      <c r="F196" s="41"/>
      <c r="G196" s="41"/>
      <c r="H196" s="41"/>
      <c r="I196" s="41"/>
      <c r="J196" s="41"/>
      <c r="K196" s="41"/>
      <c r="L196" s="42"/>
      <c r="M196" s="2"/>
      <c r="O196" t="s">
        <v>70</v>
      </c>
    </row>
    <row r="197" spans="1:15" ht="74.25" customHeight="1" x14ac:dyDescent="0.25">
      <c r="A197" s="1"/>
      <c r="B197" s="74" t="s">
        <v>254</v>
      </c>
      <c r="C197" s="75"/>
      <c r="D197" s="75"/>
      <c r="E197" s="75"/>
      <c r="F197" s="75"/>
      <c r="G197" s="75"/>
      <c r="H197" s="75"/>
      <c r="I197" s="75"/>
      <c r="J197" s="75"/>
      <c r="K197" s="75"/>
      <c r="L197" s="76"/>
      <c r="M197" s="2"/>
    </row>
    <row r="198" spans="1:15" ht="72.75" customHeight="1" x14ac:dyDescent="0.25">
      <c r="A198" s="1"/>
      <c r="B198" s="78"/>
      <c r="C198" s="79"/>
      <c r="D198" s="24" t="s">
        <v>67</v>
      </c>
      <c r="E198" s="82" t="s">
        <v>21</v>
      </c>
      <c r="F198" s="83"/>
      <c r="G198" s="84"/>
      <c r="H198" s="24" t="s">
        <v>68</v>
      </c>
      <c r="I198" s="80" t="s">
        <v>82</v>
      </c>
      <c r="J198" s="81"/>
      <c r="K198" s="81"/>
      <c r="L198" s="79"/>
      <c r="M198" s="2"/>
    </row>
    <row r="199" spans="1:15" ht="15.75" x14ac:dyDescent="0.25">
      <c r="A199" s="1"/>
      <c r="B199" s="77"/>
      <c r="C199" s="77"/>
      <c r="D199" s="77"/>
      <c r="E199" s="77"/>
      <c r="F199" s="77"/>
      <c r="G199" s="77"/>
      <c r="H199" s="77"/>
      <c r="I199" s="77"/>
      <c r="J199" s="77"/>
      <c r="K199" s="77"/>
      <c r="L199" s="77"/>
      <c r="M199" s="2"/>
    </row>
    <row r="201" spans="1:15" x14ac:dyDescent="0.25">
      <c r="H201" s="32"/>
    </row>
    <row r="202" spans="1:15" x14ac:dyDescent="0.25">
      <c r="H202" s="32"/>
    </row>
    <row r="203" spans="1:15" x14ac:dyDescent="0.25">
      <c r="H203" s="32"/>
    </row>
  </sheetData>
  <mergeCells count="83">
    <mergeCell ref="B48:E48"/>
    <mergeCell ref="B27:L27"/>
    <mergeCell ref="B32:E32"/>
    <mergeCell ref="B33:L33"/>
    <mergeCell ref="B36:E36"/>
    <mergeCell ref="B37:L37"/>
    <mergeCell ref="B41:E41"/>
    <mergeCell ref="B42:L42"/>
    <mergeCell ref="B45:E45"/>
    <mergeCell ref="B46:L46"/>
    <mergeCell ref="B26:E26"/>
    <mergeCell ref="B8:L8"/>
    <mergeCell ref="B14:E14"/>
    <mergeCell ref="B15:L15"/>
    <mergeCell ref="B22:E22"/>
    <mergeCell ref="B23:L23"/>
    <mergeCell ref="D5:D7"/>
    <mergeCell ref="E5:E7"/>
    <mergeCell ref="F5:F7"/>
    <mergeCell ref="B2:L2"/>
    <mergeCell ref="B3:L3"/>
    <mergeCell ref="B4:L4"/>
    <mergeCell ref="G5:I5"/>
    <mergeCell ref="J5:J7"/>
    <mergeCell ref="K5:K7"/>
    <mergeCell ref="L5:L7"/>
    <mergeCell ref="G6:G7"/>
    <mergeCell ref="H6:H7"/>
    <mergeCell ref="I6:I7"/>
    <mergeCell ref="B5:B7"/>
    <mergeCell ref="C5:C7"/>
    <mergeCell ref="B115:E115"/>
    <mergeCell ref="B49:L49"/>
    <mergeCell ref="B60:E60"/>
    <mergeCell ref="B61:L61"/>
    <mergeCell ref="B69:E69"/>
    <mergeCell ref="B70:L70"/>
    <mergeCell ref="B73:E73"/>
    <mergeCell ref="B74:L74"/>
    <mergeCell ref="B77:E77"/>
    <mergeCell ref="B78:L78"/>
    <mergeCell ref="B105:E105"/>
    <mergeCell ref="B109:L109"/>
    <mergeCell ref="B106:L106"/>
    <mergeCell ref="B191:L191"/>
    <mergeCell ref="B161:E161"/>
    <mergeCell ref="B116:L116"/>
    <mergeCell ref="B119:E119"/>
    <mergeCell ref="B120:L120"/>
    <mergeCell ref="B122:E122"/>
    <mergeCell ref="B123:L123"/>
    <mergeCell ref="B126:E126"/>
    <mergeCell ref="B127:L127"/>
    <mergeCell ref="B131:E131"/>
    <mergeCell ref="B132:L132"/>
    <mergeCell ref="B136:E136"/>
    <mergeCell ref="B137:L137"/>
    <mergeCell ref="B189:L189"/>
    <mergeCell ref="B190:D190"/>
    <mergeCell ref="G190:J190"/>
    <mergeCell ref="B187:E187"/>
    <mergeCell ref="B162:L162"/>
    <mergeCell ref="B168:E168"/>
    <mergeCell ref="B169:L169"/>
    <mergeCell ref="B175:E175"/>
    <mergeCell ref="B176:L176"/>
    <mergeCell ref="B178:E178"/>
    <mergeCell ref="B179:L179"/>
    <mergeCell ref="B165:L165"/>
    <mergeCell ref="B197:L197"/>
    <mergeCell ref="B199:L199"/>
    <mergeCell ref="B198:C198"/>
    <mergeCell ref="I198:L198"/>
    <mergeCell ref="E198:G198"/>
    <mergeCell ref="B192:E192"/>
    <mergeCell ref="D193:E193"/>
    <mergeCell ref="D194:E194"/>
    <mergeCell ref="D195:E195"/>
    <mergeCell ref="D196:E196"/>
    <mergeCell ref="B193:C193"/>
    <mergeCell ref="B194:C194"/>
    <mergeCell ref="B195:C195"/>
    <mergeCell ref="B196:C196"/>
  </mergeCells>
  <printOptions horizontalCentered="1"/>
  <pageMargins left="0.35" right="0.28000000000000003" top="0.28999999999999998" bottom="0.77" header="0.25" footer="0.26"/>
  <pageSetup paperSize="5" scale="86" orientation="landscape" r:id="rId1"/>
  <headerFooter>
    <oddFooter>Página &amp;P</oddFooter>
  </headerFooter>
  <rowBreaks count="9" manualBreakCount="9">
    <brk id="32" max="12" man="1"/>
    <brk id="46" max="12" man="1"/>
    <brk id="86" max="12" man="1"/>
    <brk id="97" max="12" man="1"/>
    <brk id="115" max="12" man="1"/>
    <brk id="144" max="12" man="1"/>
    <brk id="156" max="12" man="1"/>
    <brk id="175" max="12" man="1"/>
    <brk id="191" max="1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Geraldine Peña</dc:creator>
  <cp:lastModifiedBy>Waleska Benzan</cp:lastModifiedBy>
  <cp:lastPrinted>2025-10-08T16:31:51Z</cp:lastPrinted>
  <dcterms:created xsi:type="dcterms:W3CDTF">2021-07-20T15:29:34Z</dcterms:created>
  <dcterms:modified xsi:type="dcterms:W3CDTF">2025-10-28T19:20:17Z</dcterms:modified>
</cp:coreProperties>
</file>