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Noviembre\"/>
    </mc:Choice>
  </mc:AlternateContent>
  <xr:revisionPtr revIDLastSave="0" documentId="13_ncr:1_{7920BB89-F53D-4551-A1C3-AA0144E47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N23" i="1"/>
  <c r="M23" i="1"/>
  <c r="L23" i="1"/>
  <c r="K23" i="1"/>
  <c r="J23" i="1"/>
  <c r="I23" i="1"/>
  <c r="H23" i="1"/>
  <c r="C33" i="1"/>
  <c r="C32" i="1"/>
  <c r="C31" i="1"/>
  <c r="H26" i="1"/>
  <c r="J26" i="1"/>
  <c r="L26" i="1"/>
  <c r="M26" i="1"/>
  <c r="N25" i="1"/>
  <c r="K25" i="1"/>
  <c r="I25" i="1"/>
  <c r="N22" i="1" l="1"/>
  <c r="K22" i="1"/>
  <c r="I22" i="1"/>
  <c r="K21" i="1"/>
  <c r="I21" i="1"/>
  <c r="I26" i="1" s="1"/>
  <c r="I15" i="1"/>
  <c r="K15" i="1"/>
  <c r="K16" i="1" s="1"/>
  <c r="H16" i="1"/>
  <c r="J16" i="1"/>
  <c r="L16" i="1"/>
  <c r="C34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K26" i="1" l="1"/>
  <c r="M16" i="1"/>
  <c r="N21" i="1"/>
  <c r="N26" i="1" s="1"/>
  <c r="M18" i="1"/>
  <c r="N18" i="1" s="1"/>
  <c r="N19" i="1" s="1"/>
  <c r="I16" i="1"/>
  <c r="N9" i="1"/>
  <c r="N10" i="1" s="1"/>
  <c r="I10" i="1"/>
  <c r="L13" i="1"/>
  <c r="J13" i="1"/>
  <c r="H13" i="1"/>
  <c r="H27" i="1" s="1"/>
  <c r="K12" i="1"/>
  <c r="I13" i="1"/>
  <c r="N15" i="1" l="1"/>
  <c r="N16" i="1" s="1"/>
  <c r="M19" i="1"/>
  <c r="M10" i="1"/>
  <c r="N12" i="1"/>
  <c r="K13" i="1"/>
  <c r="M13" i="1" l="1"/>
  <c r="N13" i="1"/>
</calcChain>
</file>

<file path=xl/sharedStrings.xml><?xml version="1.0" encoding="utf-8"?>
<sst xmlns="http://schemas.openxmlformats.org/spreadsheetml/2006/main" count="63" uniqueCount="53">
  <si>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</si>
  <si>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</si>
  <si>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</si>
  <si>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</si>
  <si>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</si>
  <si>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</si>
  <si>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</si>
  <si>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</si>
  <si>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</si>
  <si>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</si>
  <si>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</si>
  <si>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</si>
  <si>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</si>
  <si>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</si>
  <si>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</si>
  <si>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</si>
  <si>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</si>
  <si>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</si>
  <si>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</si>
  <si>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</si>
  <si>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</si>
  <si>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</si>
  <si>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</si>
  <si>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</si>
  <si>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</si>
  <si>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</si>
  <si>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</si>
  <si>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</si>
  <si>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</si>
  <si>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</si>
  <si>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</si>
  <si>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</si>
  <si>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GÉNERO</t>
  </si>
  <si>
    <t>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</si>
  <si>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</si>
  <si>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</si>
  <si>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</si>
  <si>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</si>
  <si>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</si>
  <si>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</si>
  <si>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DEPARTAMENTO DE PROMOCIÓN</t>
  </si>
  <si>
    <t>SALMA CRISTAL ENCARNACION TAVERAS</t>
  </si>
  <si>
    <t>ANALISTA DE TRATADOS COMERCIALES</t>
  </si>
  <si>
    <t>RISOLETTA AZADED RAMIREZ</t>
  </si>
  <si>
    <t xml:space="preserve">PROBATORIO </t>
  </si>
  <si>
    <t>NÓMINA EMPLEADOS TEMPORALES NOVIEMBRE 2025</t>
  </si>
  <si>
    <t>CERTIFICO QUE ESTA NÓMINA DE PAGO ESTA CORRECTA Y COMPLETA Y QUE LAS PERSONAS ENUMERADAS AL 30 DE NOVIEMBRE 2025 FIGURAN EN LOS RECORDS DE EMPLEADOS TEMPORALES.</t>
  </si>
  <si>
    <t>DIVISIÓN DE COMPRAS Y CONTRATACIONES</t>
  </si>
  <si>
    <t>PAOLA RODRÍGUEZ</t>
  </si>
  <si>
    <t>COORDINADOR (A) DE PROMOCIÓN</t>
  </si>
  <si>
    <t xml:space="preserve">ANALISTA DE COMPRAS Y CONTRATACIONES </t>
  </si>
  <si>
    <t>ENCARGADA OFICINA REGIONAL SANTIAGO</t>
  </si>
  <si>
    <t>ENCARGADO (A) DEPARTAMENTO DE INTELIGENCIA DE MERCADOS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</si>
</sst>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wrapText="1"/>
      <protection locked="0"/>
    </xf>
    <xf numFmtId="14" fontId="7" fillId="0" borderId="6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286624</xdr:colOff>
      <xdr:row>34</xdr:row>
      <xdr:rowOff>405811</xdr:rowOff>
    </xdr:from>
    <xdr:to>
      <xdr:col>2</xdr:col>
      <xdr:colOff>186643</xdr:colOff>
      <xdr:row>36</xdr:row>
      <xdr:rowOff>59007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1135DE7-AB4F-4A66-84BE-B608EC536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645" b="90520" l="9827" r="89595">
                      <a14:foregroundMark x1="39595" y1="9174" x2="43064" y2="7951"/>
                      <a14:foregroundMark x1="22254" y1="18654" x2="39884" y2="10398"/>
                      <a14:foregroundMark x1="22543" y1="16820" x2="39595" y2="9480"/>
                      <a14:foregroundMark x1="16474" y1="24465" x2="39306" y2="8869"/>
                      <a14:foregroundMark x1="18208" y1="19266" x2="39306" y2="8869"/>
                      <a14:foregroundMark x1="10116" y1="55963" x2="10983" y2="38226"/>
                      <a14:foregroundMark x1="36994" y1="88379" x2="60694" y2="9052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239998">
          <a:off x="398683" y="11660719"/>
          <a:ext cx="1433824" cy="135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B1" zoomScale="136" zoomScaleNormal="136" workbookViewId="0">
      <selection activeCell="D15" sqref="D15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9"/>
      <c r="O2" s="2"/>
    </row>
    <row r="3" spans="1:19" ht="15.75" customHeight="1" x14ac:dyDescent="0.25">
      <c r="A3" s="1"/>
      <c r="B3" s="81" t="s">
        <v>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79"/>
      <c r="O3" s="2"/>
    </row>
    <row r="4" spans="1:19" ht="23.25" customHeight="1" x14ac:dyDescent="0.25">
      <c r="A4" s="1"/>
      <c r="B4" s="82" t="s">
        <v>45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0"/>
      <c r="O4" s="2"/>
    </row>
    <row r="5" spans="1:19" ht="15.75" customHeight="1" x14ac:dyDescent="0.25">
      <c r="A5" s="1"/>
      <c r="B5" s="83" t="s">
        <v>2</v>
      </c>
      <c r="C5" s="83" t="s">
        <v>32</v>
      </c>
      <c r="D5" s="83" t="s">
        <v>3</v>
      </c>
      <c r="E5" s="83" t="s">
        <v>4</v>
      </c>
      <c r="F5" s="83" t="s">
        <v>27</v>
      </c>
      <c r="G5" s="83" t="s">
        <v>28</v>
      </c>
      <c r="H5" s="84" t="s">
        <v>5</v>
      </c>
      <c r="I5" s="84" t="s">
        <v>6</v>
      </c>
      <c r="J5" s="84"/>
      <c r="K5" s="84"/>
      <c r="L5" s="84" t="s">
        <v>7</v>
      </c>
      <c r="M5" s="84" t="s">
        <v>8</v>
      </c>
      <c r="N5" s="85" t="s">
        <v>9</v>
      </c>
      <c r="O5" s="2"/>
    </row>
    <row r="6" spans="1:19" ht="15" customHeight="1" x14ac:dyDescent="0.25">
      <c r="A6" s="1"/>
      <c r="B6" s="83"/>
      <c r="C6" s="83"/>
      <c r="D6" s="83"/>
      <c r="E6" s="83"/>
      <c r="F6" s="83"/>
      <c r="G6" s="83"/>
      <c r="H6" s="84"/>
      <c r="I6" s="77" t="s">
        <v>10</v>
      </c>
      <c r="J6" s="77" t="s">
        <v>11</v>
      </c>
      <c r="K6" s="77" t="s">
        <v>12</v>
      </c>
      <c r="L6" s="84"/>
      <c r="M6" s="84"/>
      <c r="N6" s="85"/>
      <c r="O6" s="2"/>
    </row>
    <row r="7" spans="1:19" ht="15" customHeight="1" x14ac:dyDescent="0.25">
      <c r="A7" s="1"/>
      <c r="B7" s="83"/>
      <c r="C7" s="83"/>
      <c r="D7" s="83"/>
      <c r="E7" s="83"/>
      <c r="F7" s="83"/>
      <c r="G7" s="83"/>
      <c r="H7" s="84"/>
      <c r="I7" s="78"/>
      <c r="J7" s="78"/>
      <c r="K7" s="78"/>
      <c r="L7" s="84"/>
      <c r="M7" s="84"/>
      <c r="N7" s="85"/>
      <c r="O7" s="2"/>
    </row>
    <row r="8" spans="1:19" ht="15.75" x14ac:dyDescent="0.25">
      <c r="A8" s="1"/>
      <c r="B8" s="76" t="s">
        <v>31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2"/>
    </row>
    <row r="9" spans="1:19" ht="69.75" customHeight="1" x14ac:dyDescent="0.25">
      <c r="A9" s="1"/>
      <c r="B9" s="8" t="s">
        <v>37</v>
      </c>
      <c r="C9" s="22" t="s">
        <v>14</v>
      </c>
      <c r="D9" s="9" t="s">
        <v>51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13997.67</v>
      </c>
      <c r="K9" s="6">
        <f t="shared" ref="K9" si="0">+H9*0.0304</f>
        <v>3344</v>
      </c>
      <c r="L9" s="6">
        <v>5409.78</v>
      </c>
      <c r="M9" s="6">
        <v>25888.45</v>
      </c>
      <c r="N9" s="7">
        <f t="shared" ref="N9" si="1">H9-M9</f>
        <v>84111.55</v>
      </c>
      <c r="O9" s="2"/>
      <c r="Q9" s="19"/>
    </row>
    <row r="10" spans="1:19" ht="15.75" x14ac:dyDescent="0.25">
      <c r="A10" s="1"/>
      <c r="B10" s="8"/>
      <c r="C10" s="22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13997.67</v>
      </c>
      <c r="K10" s="16">
        <f>SUM(K9:K9)</f>
        <v>3344</v>
      </c>
      <c r="L10" s="16">
        <f>SUM(L9:L9)</f>
        <v>5409.78</v>
      </c>
      <c r="M10" s="16">
        <f>SUM(M9:M9)</f>
        <v>25888.45</v>
      </c>
      <c r="N10" s="17">
        <f>SUM(N9:N9)</f>
        <v>84111.55</v>
      </c>
      <c r="O10" s="2"/>
      <c r="Q10" s="19"/>
    </row>
    <row r="11" spans="1:19" ht="15.75" x14ac:dyDescent="0.25">
      <c r="A11" s="1"/>
      <c r="B11" s="76" t="s">
        <v>15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2"/>
    </row>
    <row r="12" spans="1:19" ht="50.25" customHeight="1" x14ac:dyDescent="0.25">
      <c r="A12" s="1"/>
      <c r="B12" s="8" t="s">
        <v>38</v>
      </c>
      <c r="C12" s="22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31705.11</v>
      </c>
      <c r="M12" s="6">
        <v>65908.350000000006</v>
      </c>
      <c r="N12" s="7">
        <f t="shared" ref="N12" si="3">H12-M12</f>
        <v>89091.65</v>
      </c>
      <c r="O12" s="2"/>
      <c r="Q12" s="19"/>
    </row>
    <row r="13" spans="1:19" ht="15.75" x14ac:dyDescent="0.25">
      <c r="A13" s="1"/>
      <c r="B13" s="33"/>
      <c r="C13" s="34"/>
      <c r="D13" s="34"/>
      <c r="E13" s="34"/>
      <c r="F13" s="34"/>
      <c r="G13" s="35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31705.11</v>
      </c>
      <c r="M13" s="16">
        <f>SUM(M12:M12)</f>
        <v>65908.350000000006</v>
      </c>
      <c r="N13" s="17">
        <f>SUM(N12:N12)</f>
        <v>89091.65</v>
      </c>
      <c r="O13" s="2"/>
      <c r="P13" s="21"/>
    </row>
    <row r="14" spans="1:19" ht="15.75" x14ac:dyDescent="0.25">
      <c r="A14" s="1"/>
      <c r="B14" s="53" t="s">
        <v>33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  <c r="O14" s="2"/>
    </row>
    <row r="15" spans="1:19" ht="69" customHeight="1" x14ac:dyDescent="0.25">
      <c r="A15" s="1"/>
      <c r="B15" s="4" t="s">
        <v>48</v>
      </c>
      <c r="C15" s="22" t="s">
        <v>14</v>
      </c>
      <c r="D15" s="28" t="s">
        <v>52</v>
      </c>
      <c r="E15" s="4" t="s">
        <v>17</v>
      </c>
      <c r="F15" s="18">
        <v>44201</v>
      </c>
      <c r="G15" s="18">
        <v>44207</v>
      </c>
      <c r="H15" s="5">
        <v>155000</v>
      </c>
      <c r="I15" s="5">
        <f>H15*0.0287</f>
        <v>4448.5</v>
      </c>
      <c r="J15" s="5">
        <v>25042.74</v>
      </c>
      <c r="K15" s="6">
        <f>+H15*0.0304</f>
        <v>4712</v>
      </c>
      <c r="L15" s="6">
        <v>25</v>
      </c>
      <c r="M15" s="6">
        <v>34228.239999999998</v>
      </c>
      <c r="N15" s="7">
        <f>H15-M15</f>
        <v>120771.76000000001</v>
      </c>
      <c r="O15" s="2"/>
      <c r="Q15" s="19"/>
    </row>
    <row r="16" spans="1:19" ht="15.75" x14ac:dyDescent="0.25">
      <c r="A16" s="1"/>
      <c r="B16" s="33"/>
      <c r="C16" s="34"/>
      <c r="D16" s="34"/>
      <c r="E16" s="34"/>
      <c r="F16" s="34"/>
      <c r="G16" s="35"/>
      <c r="H16" s="13">
        <f t="shared" ref="H16:N16" si="4">SUM(H15:H15)</f>
        <v>155000</v>
      </c>
      <c r="I16" s="13">
        <f t="shared" si="4"/>
        <v>4448.5</v>
      </c>
      <c r="J16" s="13">
        <f t="shared" si="4"/>
        <v>25042.74</v>
      </c>
      <c r="K16" s="16">
        <f t="shared" si="4"/>
        <v>4712</v>
      </c>
      <c r="L16" s="16">
        <f t="shared" si="4"/>
        <v>25</v>
      </c>
      <c r="M16" s="16">
        <f t="shared" si="4"/>
        <v>34228.239999999998</v>
      </c>
      <c r="N16" s="17">
        <f t="shared" si="4"/>
        <v>120771.76000000001</v>
      </c>
      <c r="O16" s="2"/>
      <c r="P16" s="21"/>
      <c r="S16" s="19"/>
    </row>
    <row r="17" spans="1:19" ht="15.75" customHeight="1" x14ac:dyDescent="0.25">
      <c r="A17" s="1"/>
      <c r="B17" s="29" t="s">
        <v>35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34</v>
      </c>
      <c r="C18" s="22" t="s">
        <v>14</v>
      </c>
      <c r="D18" s="9" t="s">
        <v>36</v>
      </c>
      <c r="E18" s="9" t="s">
        <v>17</v>
      </c>
      <c r="F18" s="18">
        <v>45215</v>
      </c>
      <c r="G18" s="18">
        <v>45398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1227.28</v>
      </c>
      <c r="M18" s="6">
        <f t="shared" ref="M18" si="5">SUM(I18:L18)</f>
        <v>6036.28</v>
      </c>
      <c r="N18" s="7">
        <f t="shared" ref="N18" si="6">H18-M18</f>
        <v>43963.72</v>
      </c>
      <c r="O18" s="2"/>
    </row>
    <row r="19" spans="1:19" ht="15.75" customHeight="1" x14ac:dyDescent="0.25">
      <c r="A19" s="1"/>
      <c r="B19" s="33"/>
      <c r="C19" s="34"/>
      <c r="D19" s="34"/>
      <c r="E19" s="34"/>
      <c r="F19" s="34"/>
      <c r="G19" s="35"/>
      <c r="H19" s="13">
        <f>H18</f>
        <v>50000</v>
      </c>
      <c r="I19" s="13">
        <f>I18</f>
        <v>1435</v>
      </c>
      <c r="J19" s="13">
        <f t="shared" ref="J19:N19" si="7">J18</f>
        <v>1854</v>
      </c>
      <c r="K19" s="16">
        <f>K18</f>
        <v>1520</v>
      </c>
      <c r="L19" s="16">
        <f t="shared" si="7"/>
        <v>1227.28</v>
      </c>
      <c r="M19" s="16">
        <f t="shared" si="7"/>
        <v>6036.28</v>
      </c>
      <c r="N19" s="17">
        <f t="shared" si="7"/>
        <v>43963.72</v>
      </c>
      <c r="O19" s="2"/>
      <c r="P19" s="21"/>
    </row>
    <row r="20" spans="1:19" ht="15.75" customHeight="1" x14ac:dyDescent="0.25">
      <c r="A20" s="1"/>
      <c r="B20" s="29" t="s">
        <v>40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39</v>
      </c>
      <c r="C21" s="22" t="s">
        <v>14</v>
      </c>
      <c r="D21" s="9" t="s">
        <v>49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7400.87</v>
      </c>
      <c r="K21" s="6">
        <f>H21*0.0304</f>
        <v>2432</v>
      </c>
      <c r="L21" s="6">
        <v>2323.77</v>
      </c>
      <c r="M21" s="6">
        <v>14452.64</v>
      </c>
      <c r="N21" s="7">
        <f t="shared" ref="N21" si="8">H21-M21</f>
        <v>65547.360000000001</v>
      </c>
      <c r="O21" s="2"/>
      <c r="P21" s="21"/>
    </row>
    <row r="22" spans="1:19" ht="48.75" customHeight="1" x14ac:dyDescent="0.25">
      <c r="A22" s="1"/>
      <c r="B22" s="4" t="s">
        <v>41</v>
      </c>
      <c r="C22" s="22" t="s">
        <v>14</v>
      </c>
      <c r="D22" s="9" t="s">
        <v>42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5368.48</v>
      </c>
      <c r="K22" s="6">
        <f>H22*0.0304</f>
        <v>2128</v>
      </c>
      <c r="L22" s="6">
        <v>25</v>
      </c>
      <c r="M22" s="6">
        <v>9530.48</v>
      </c>
      <c r="N22" s="7">
        <f t="shared" ref="N22:N25" si="9">H22-M22</f>
        <v>60469.520000000004</v>
      </c>
      <c r="O22" s="2"/>
      <c r="P22" s="21"/>
    </row>
    <row r="23" spans="1:19" ht="15.75" x14ac:dyDescent="0.25">
      <c r="A23" s="1"/>
      <c r="B23" s="24"/>
      <c r="C23" s="25"/>
      <c r="D23" s="26"/>
      <c r="E23" s="26"/>
      <c r="F23" s="27"/>
      <c r="G23" s="27"/>
      <c r="H23" s="13">
        <f t="shared" ref="H23:N23" si="10">SUM(H21:H22)</f>
        <v>150000</v>
      </c>
      <c r="I23" s="13">
        <f t="shared" si="10"/>
        <v>4305</v>
      </c>
      <c r="J23" s="13">
        <f t="shared" si="10"/>
        <v>12769.349999999999</v>
      </c>
      <c r="K23" s="16">
        <f t="shared" si="10"/>
        <v>4560</v>
      </c>
      <c r="L23" s="16">
        <f t="shared" si="10"/>
        <v>2348.77</v>
      </c>
      <c r="M23" s="16">
        <f t="shared" si="10"/>
        <v>23983.119999999999</v>
      </c>
      <c r="N23" s="17">
        <f t="shared" si="10"/>
        <v>126016.88</v>
      </c>
      <c r="O23" s="2"/>
      <c r="P23" s="21"/>
    </row>
    <row r="24" spans="1:19" ht="21" customHeight="1" x14ac:dyDescent="0.25">
      <c r="A24" s="1"/>
      <c r="B24" s="29" t="s">
        <v>47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O24" s="2"/>
      <c r="P24" s="21"/>
    </row>
    <row r="25" spans="1:19" ht="48.75" customHeight="1" x14ac:dyDescent="0.25">
      <c r="A25" s="1"/>
      <c r="B25" s="8" t="s">
        <v>43</v>
      </c>
      <c r="C25" s="22" t="s">
        <v>14</v>
      </c>
      <c r="D25" s="9" t="s">
        <v>50</v>
      </c>
      <c r="E25" s="9" t="s">
        <v>44</v>
      </c>
      <c r="F25" s="18">
        <v>45901</v>
      </c>
      <c r="G25" s="18">
        <v>46054</v>
      </c>
      <c r="H25" s="10">
        <v>60000</v>
      </c>
      <c r="I25" s="5">
        <f>H25*0.0287</f>
        <v>1722</v>
      </c>
      <c r="J25" s="6">
        <v>3486.68</v>
      </c>
      <c r="K25" s="6">
        <f t="shared" ref="K25" si="11">+H25*0.0304</f>
        <v>1824</v>
      </c>
      <c r="L25" s="6">
        <v>5325</v>
      </c>
      <c r="M25" s="6">
        <v>12357.68</v>
      </c>
      <c r="N25" s="7">
        <f t="shared" si="9"/>
        <v>47642.32</v>
      </c>
      <c r="O25" s="2"/>
      <c r="P25" s="21"/>
    </row>
    <row r="26" spans="1:19" ht="15.75" customHeight="1" x14ac:dyDescent="0.25">
      <c r="A26" s="1"/>
      <c r="B26" s="33"/>
      <c r="C26" s="34"/>
      <c r="D26" s="34"/>
      <c r="E26" s="34"/>
      <c r="F26" s="34"/>
      <c r="G26" s="35"/>
      <c r="H26" s="13">
        <f t="shared" ref="H26:N26" si="12">H21+H22+H25</f>
        <v>210000</v>
      </c>
      <c r="I26" s="13">
        <f t="shared" si="12"/>
        <v>6027</v>
      </c>
      <c r="J26" s="13">
        <f t="shared" si="12"/>
        <v>16256.029999999999</v>
      </c>
      <c r="K26" s="16">
        <f t="shared" si="12"/>
        <v>6384</v>
      </c>
      <c r="L26" s="16">
        <f t="shared" si="12"/>
        <v>7673.77</v>
      </c>
      <c r="M26" s="16">
        <f t="shared" si="12"/>
        <v>36340.800000000003</v>
      </c>
      <c r="N26" s="17">
        <f t="shared" si="12"/>
        <v>173659.2</v>
      </c>
      <c r="O26" s="2"/>
      <c r="P26" s="21"/>
    </row>
    <row r="27" spans="1:19" ht="47.25" customHeight="1" x14ac:dyDescent="0.25">
      <c r="A27" s="1"/>
      <c r="B27" s="44"/>
      <c r="C27" s="45"/>
      <c r="D27" s="46"/>
      <c r="E27" s="47" t="s">
        <v>18</v>
      </c>
      <c r="F27" s="48"/>
      <c r="G27" s="49"/>
      <c r="H27" s="13">
        <f>H13+H16+H19+H10+H26</f>
        <v>680000</v>
      </c>
      <c r="I27" s="50"/>
      <c r="J27" s="51"/>
      <c r="K27" s="52"/>
      <c r="L27" s="47" t="s">
        <v>19</v>
      </c>
      <c r="M27" s="49"/>
      <c r="N27" s="13">
        <f>N26+N19+N16+N13+N10</f>
        <v>511597.88000000006</v>
      </c>
      <c r="O27" s="2"/>
    </row>
    <row r="28" spans="1:19" ht="9" customHeight="1" x14ac:dyDescent="0.25">
      <c r="A28" s="1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2"/>
    </row>
    <row r="29" spans="1:19" ht="15" customHeight="1" x14ac:dyDescent="0.25">
      <c r="A29" s="1"/>
      <c r="B29" s="56" t="s">
        <v>20</v>
      </c>
      <c r="C29" s="57"/>
      <c r="D29" s="58"/>
      <c r="E29" s="62"/>
      <c r="F29" s="63"/>
      <c r="G29" s="63"/>
      <c r="H29" s="63"/>
      <c r="I29" s="63"/>
      <c r="J29" s="63"/>
      <c r="K29" s="63"/>
      <c r="L29" s="63"/>
      <c r="M29" s="63"/>
      <c r="N29" s="64"/>
      <c r="O29" s="2"/>
    </row>
    <row r="30" spans="1:19" ht="15" customHeight="1" x14ac:dyDescent="0.25">
      <c r="A30" s="1"/>
      <c r="B30" s="59"/>
      <c r="C30" s="60"/>
      <c r="D30" s="61"/>
      <c r="E30" s="65"/>
      <c r="F30" s="66"/>
      <c r="G30" s="66"/>
      <c r="H30" s="66"/>
      <c r="I30" s="66"/>
      <c r="J30" s="66"/>
      <c r="K30" s="66"/>
      <c r="L30" s="66"/>
      <c r="M30" s="66"/>
      <c r="N30" s="67"/>
      <c r="O30" s="2"/>
    </row>
    <row r="31" spans="1:19" ht="19.5" customHeight="1" x14ac:dyDescent="0.25">
      <c r="A31" s="1"/>
      <c r="B31" s="23" t="s">
        <v>21</v>
      </c>
      <c r="C31" s="71">
        <f>44020+4260</f>
        <v>48280</v>
      </c>
      <c r="D31" s="72"/>
      <c r="E31" s="65"/>
      <c r="F31" s="66"/>
      <c r="G31" s="66"/>
      <c r="H31" s="66"/>
      <c r="I31" s="66"/>
      <c r="J31" s="66"/>
      <c r="K31" s="66"/>
      <c r="L31" s="66"/>
      <c r="M31" s="66"/>
      <c r="N31" s="67"/>
      <c r="O31" s="2"/>
      <c r="P31" s="20"/>
      <c r="Q31" s="20"/>
      <c r="R31" s="20"/>
      <c r="S31" s="20"/>
    </row>
    <row r="32" spans="1:19" ht="28.5" customHeight="1" x14ac:dyDescent="0.25">
      <c r="A32" s="1"/>
      <c r="B32" s="11" t="s">
        <v>22</v>
      </c>
      <c r="C32" s="71">
        <f>5061.07+660</f>
        <v>5721.07</v>
      </c>
      <c r="D32" s="72"/>
      <c r="E32" s="65"/>
      <c r="F32" s="66"/>
      <c r="G32" s="66"/>
      <c r="H32" s="66"/>
      <c r="I32" s="66"/>
      <c r="J32" s="66"/>
      <c r="K32" s="66"/>
      <c r="L32" s="66"/>
      <c r="M32" s="66"/>
      <c r="N32" s="67"/>
      <c r="O32" s="2"/>
      <c r="P32" s="20"/>
      <c r="Q32" s="20"/>
      <c r="R32" s="20"/>
      <c r="S32" s="20"/>
    </row>
    <row r="33" spans="1:19" ht="33.75" customHeight="1" x14ac:dyDescent="0.25">
      <c r="A33" s="1"/>
      <c r="B33" s="12" t="s">
        <v>23</v>
      </c>
      <c r="C33" s="71">
        <f>43958+4254</f>
        <v>48212</v>
      </c>
      <c r="D33" s="72"/>
      <c r="E33" s="65"/>
      <c r="F33" s="66"/>
      <c r="G33" s="66"/>
      <c r="H33" s="66"/>
      <c r="I33" s="66"/>
      <c r="J33" s="66"/>
      <c r="K33" s="66"/>
      <c r="L33" s="66"/>
      <c r="M33" s="66"/>
      <c r="N33" s="67"/>
      <c r="O33" s="2"/>
      <c r="P33" s="20"/>
      <c r="Q33" s="20"/>
      <c r="R33" s="20"/>
      <c r="S33" s="20"/>
    </row>
    <row r="34" spans="1:19" ht="20.25" customHeight="1" x14ac:dyDescent="0.25">
      <c r="A34" s="1"/>
      <c r="B34" s="14" t="s">
        <v>24</v>
      </c>
      <c r="C34" s="73">
        <f>SUM(C31:D33)</f>
        <v>102213.07</v>
      </c>
      <c r="D34" s="74"/>
      <c r="E34" s="68"/>
      <c r="F34" s="69"/>
      <c r="G34" s="69"/>
      <c r="H34" s="69"/>
      <c r="I34" s="69"/>
      <c r="J34" s="69"/>
      <c r="K34" s="69"/>
      <c r="L34" s="69"/>
      <c r="M34" s="69"/>
      <c r="N34" s="70"/>
      <c r="O34" s="2"/>
      <c r="Q34" s="20"/>
      <c r="R34" s="20"/>
    </row>
    <row r="35" spans="1:19" ht="36" customHeight="1" x14ac:dyDescent="0.25">
      <c r="A35" s="1"/>
      <c r="B35" s="29" t="s">
        <v>46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  <c r="O35" s="2"/>
      <c r="Q35" s="20"/>
    </row>
    <row r="36" spans="1:19" ht="98.25" customHeight="1" x14ac:dyDescent="0.25">
      <c r="A36" s="1"/>
      <c r="B36" s="36"/>
      <c r="C36" s="37"/>
      <c r="D36" s="15" t="s">
        <v>25</v>
      </c>
      <c r="E36" s="41" t="s">
        <v>29</v>
      </c>
      <c r="F36" s="42"/>
      <c r="G36" s="42"/>
      <c r="H36" s="42"/>
      <c r="I36" s="43"/>
      <c r="J36" s="15" t="s">
        <v>26</v>
      </c>
      <c r="K36" s="38" t="s">
        <v>30</v>
      </c>
      <c r="L36" s="39"/>
      <c r="M36" s="39"/>
      <c r="N36" s="40"/>
      <c r="O36" s="2"/>
    </row>
    <row r="37" spans="1:19" ht="11.25" customHeight="1" x14ac:dyDescent="0.25">
      <c r="A37" s="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"/>
    </row>
  </sheetData>
  <mergeCells count="44">
    <mergeCell ref="G5:G7"/>
    <mergeCell ref="N5:N7"/>
    <mergeCell ref="I5:K5"/>
    <mergeCell ref="L5:L7"/>
    <mergeCell ref="M5:M7"/>
    <mergeCell ref="K6:K7"/>
    <mergeCell ref="J6:J7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E29:N34"/>
    <mergeCell ref="C31:D31"/>
    <mergeCell ref="C32:D32"/>
    <mergeCell ref="C33:D33"/>
    <mergeCell ref="C34:D34"/>
    <mergeCell ref="B24:N24"/>
    <mergeCell ref="B37:N37"/>
    <mergeCell ref="B26:G26"/>
    <mergeCell ref="B20:N20"/>
    <mergeCell ref="B17:N17"/>
    <mergeCell ref="B19:G19"/>
    <mergeCell ref="B35:N35"/>
    <mergeCell ref="B36:C36"/>
    <mergeCell ref="K36:N36"/>
    <mergeCell ref="E36:I36"/>
    <mergeCell ref="B27:D27"/>
    <mergeCell ref="E27:G27"/>
    <mergeCell ref="L27:M27"/>
    <mergeCell ref="I27:K27"/>
    <mergeCell ref="B28:N28"/>
    <mergeCell ref="B29:D30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2025-12-18T13:19:18Z</cp:lastPrinted>
  <dcterms:created xsi:type="dcterms:W3CDTF">2021-07-20T15:29:34Z</dcterms:created>
  <dcterms:modified xsi:type="dcterms:W3CDTF">2025-12-19T18:07:05Z</dcterms:modified>
</cp:coreProperties>
</file>