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6E0E6FF-B455-4F0F-A5B5-35F7B14F6066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NIO 2025 " sheetId="11" r:id="rId1"/>
  </sheets>
  <definedNames>
    <definedName name="_xlnm._FilterDatabase" localSheetId="0" hidden="1">'JUNIO 2025 '!$A$8:$H$69</definedName>
    <definedName name="_xlnm.Print_Area" localSheetId="0">'JUNIO 2025 '!$A$1:$H$70</definedName>
    <definedName name="_xlnm.Print_Titles" localSheetId="0">'JUNIO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1" l="1"/>
  <c r="G69" i="11"/>
  <c r="E69" i="11"/>
  <c r="E50" i="11"/>
  <c r="G39" i="11"/>
  <c r="G9" i="11"/>
  <c r="G57" i="11"/>
  <c r="G61" i="11"/>
  <c r="G45" i="11"/>
  <c r="H45" i="11" s="1"/>
  <c r="G11" i="11"/>
  <c r="H67" i="11"/>
  <c r="E30" i="11"/>
  <c r="H25" i="11" l="1"/>
  <c r="H35" i="11"/>
  <c r="H40" i="11"/>
  <c r="H49" i="11"/>
  <c r="E68" i="11"/>
  <c r="H12" i="11" l="1"/>
  <c r="H14" i="11"/>
  <c r="H21" i="11"/>
  <c r="H22" i="11"/>
  <c r="H28" i="11"/>
  <c r="H31" i="11"/>
  <c r="H26" i="11"/>
  <c r="H33" i="11"/>
  <c r="H37" i="11"/>
  <c r="H38" i="11"/>
  <c r="H48" i="11"/>
  <c r="H51" i="11"/>
  <c r="H55" i="11"/>
  <c r="H57" i="11"/>
  <c r="H61" i="11"/>
  <c r="H62" i="11"/>
  <c r="H63" i="11"/>
  <c r="H66" i="11"/>
  <c r="H10" i="11" l="1"/>
  <c r="H39" i="11"/>
  <c r="H18" i="11"/>
  <c r="H9" i="11"/>
  <c r="E16" i="11"/>
  <c r="H16" i="11" s="1"/>
  <c r="H68" i="11"/>
</calcChain>
</file>

<file path=xl/sharedStrings.xml><?xml version="1.0" encoding="utf-8"?>
<sst xmlns="http://schemas.openxmlformats.org/spreadsheetml/2006/main" count="199" uniqueCount="194">
  <si>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</si>
  <si>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</si>
  <si>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</si>
  <si>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</si>
  <si>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</si>
  <si>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</si>
  <si>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</si>
  <si>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</si>
  <si>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</si>
  <si>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</si>
  <si>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</si>
  <si>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</si>
  <si>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</si>
  <si>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</si>
  <si>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</si>
  <si>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</si>
  <si>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</si>
  <si>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</si>
  <si>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</si>
  <si>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</si>
  <si>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</si>
  <si>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</si>
  <si>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</si>
  <si>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</si>
  <si>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</si>
  <si>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</si>
  <si>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</si>
  <si>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</si>
  <si>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</si>
  <si>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</si>
  <si>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</si>
  <si>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</si>
  <si>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</si>
  <si>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</si>
  <si>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</si>
  <si>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</si>
  <si>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</si>
  <si>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</si>
  <si>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</si>
  <si>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</si>
  <si>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</si>
  <si>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</si>
  <si>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</si>
  <si>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</si>
  <si>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</si>
  <si>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</si>
  <si>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</si>
  <si>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</si>
  <si>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</si>
  <si>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</si>
  <si>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O/C# 18/2024</t>
  </si>
  <si>
    <t>Pago alquiler equipo de oficina uso de la institución y renta salon eventos.</t>
  </si>
  <si>
    <t>O/C#15/2024</t>
  </si>
  <si>
    <t>B1500001386</t>
  </si>
  <si>
    <t>Servicios Seguros Medicos Empleados</t>
  </si>
  <si>
    <t>INVERSION TEJEDA VALERA F D., S R L</t>
  </si>
  <si>
    <t>CS2024-108</t>
  </si>
  <si>
    <t>Contrato de capacitacion ISO 9001</t>
  </si>
  <si>
    <t>NEXALINK TECHNOLOGIES</t>
  </si>
  <si>
    <t>Mant. Equipos de Tecnologias</t>
  </si>
  <si>
    <t>CON6015/24</t>
  </si>
  <si>
    <t>SAN MIGUEL, C X A</t>
  </si>
  <si>
    <t>O/C#82/24</t>
  </si>
  <si>
    <t>CON2271/24</t>
  </si>
  <si>
    <t>QC 2000  CONSULTORES LATINOAMERICANOS, S R L</t>
  </si>
  <si>
    <t>CONT.4497/24</t>
  </si>
  <si>
    <t>Combustible año 2025.</t>
  </si>
  <si>
    <t>Flota Año 2025.</t>
  </si>
  <si>
    <t>C&amp;C TECHNOLOGY</t>
  </si>
  <si>
    <t>CLICKTECK</t>
  </si>
  <si>
    <t>Equipos tecnologico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</si>
  <si>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</si>
  <si>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</si>
  <si>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</si>
  <si>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</si>
  <si>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</si>
  <si>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</si>
  <si>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Mant. equipos de planta electrica.</t>
  </si>
  <si>
    <t>E450000006597/6598</t>
  </si>
  <si>
    <t>Mantenimiento A/A.</t>
  </si>
  <si>
    <t>BS-13184-24/B1500000986</t>
  </si>
  <si>
    <t>AENOR DOMINICANA</t>
  </si>
  <si>
    <t>15/01-16/05/25</t>
  </si>
  <si>
    <t>P/Licencia informatica y capacitcaion colaborador.</t>
  </si>
  <si>
    <t>B1500000579-612</t>
  </si>
  <si>
    <t>22/04-30/04/25</t>
  </si>
  <si>
    <t>B1500000094</t>
  </si>
  <si>
    <t>P/Serv. internet No. 829-110-6594,0829-118-1864,  2024.</t>
  </si>
  <si>
    <t>E450000073744</t>
  </si>
  <si>
    <t>E450000020906</t>
  </si>
  <si>
    <t>OFICINA DE COORDINACION PRESIDENCIAL</t>
  </si>
  <si>
    <t>P/Seguro de viajes y boletos aereros.</t>
  </si>
  <si>
    <t>FT-3085</t>
  </si>
  <si>
    <t>CON-881/25</t>
  </si>
  <si>
    <t>P/Almuerzo colaboradores de la institucion.</t>
  </si>
  <si>
    <t>E450000000054</t>
  </si>
  <si>
    <t>CONBS-3045/24</t>
  </si>
  <si>
    <t>O/C# 01/2024</t>
  </si>
  <si>
    <t>CON3393/24</t>
  </si>
  <si>
    <t>E450000004075/4268</t>
  </si>
  <si>
    <t>ISLA DOMINICANA DE PETROLEO CORPORATION</t>
  </si>
  <si>
    <t>P/combustible p/colaboradores de la institucion 2025.</t>
  </si>
  <si>
    <t>BS-3576-2025</t>
  </si>
  <si>
    <t>P/Mantenimiento de ascensor de la institucion y compra intercom.</t>
  </si>
  <si>
    <t>O/C#78/23-B1500003672</t>
  </si>
  <si>
    <t>LIBRERIA Y PAPELERIA HERMANOS SOLANO SRL</t>
  </si>
  <si>
    <t>B1500004203</t>
  </si>
  <si>
    <t xml:space="preserve">OFFITEK </t>
  </si>
  <si>
    <t>B1500006418</t>
  </si>
  <si>
    <t xml:space="preserve">ESCUELA DOMINICANA DE COMUNICACION ORAL </t>
  </si>
  <si>
    <t>B1500000333</t>
  </si>
  <si>
    <t>P/beca para colaborador de la institucion.</t>
  </si>
  <si>
    <t>P/Compra equipos de tecnología.</t>
  </si>
  <si>
    <t xml:space="preserve">INDUSTRIAS BANILEJAS </t>
  </si>
  <si>
    <t>06/27/2025</t>
  </si>
  <si>
    <t xml:space="preserve">Adquisicion de café </t>
  </si>
  <si>
    <t>E450000005275</t>
  </si>
  <si>
    <t>CENTRO CUESTA NACIONAL</t>
  </si>
  <si>
    <t>06/30/2025</t>
  </si>
  <si>
    <t xml:space="preserve">Suministros desechables </t>
  </si>
  <si>
    <t>B1500215519</t>
  </si>
  <si>
    <t xml:space="preserve">SEGURIDAD Y PROTECCION INDUSTRIAL </t>
  </si>
  <si>
    <t>06/25/2025</t>
  </si>
  <si>
    <t xml:space="preserve">Mant. De extintores </t>
  </si>
  <si>
    <t>B1500000198</t>
  </si>
  <si>
    <t>E450015348/15698</t>
  </si>
  <si>
    <t>LAVANDERIA ROYAL</t>
  </si>
  <si>
    <t>Serv. De lavanderia</t>
  </si>
  <si>
    <t>B1500001304</t>
  </si>
  <si>
    <t>SUPLIDORA RENMA</t>
  </si>
  <si>
    <t>Adquisicion de SUMINISTRO</t>
  </si>
  <si>
    <t>B1500002249</t>
  </si>
  <si>
    <t>E450000001059/1185/1290</t>
  </si>
  <si>
    <t>PLAZA LAMA</t>
  </si>
  <si>
    <t>Alimentos y bebidas</t>
  </si>
  <si>
    <t>B1500043406/43502</t>
  </si>
  <si>
    <t xml:space="preserve">M P UNIFORMES DE EMPRESAS </t>
  </si>
  <si>
    <t xml:space="preserve">Adq. De uniformes para empleados </t>
  </si>
  <si>
    <t>B1500000239</t>
  </si>
  <si>
    <t>CONSULTORES EN SEGURIDAD  TECNOLOGICA</t>
  </si>
  <si>
    <t>Srv. En seguridad tecnologica</t>
  </si>
  <si>
    <t>E450000000013</t>
  </si>
  <si>
    <t>OC#28/2025</t>
  </si>
  <si>
    <t>GTG INDUSTRIAL</t>
  </si>
  <si>
    <t xml:space="preserve">Suministros </t>
  </si>
  <si>
    <t>B1500005053</t>
  </si>
  <si>
    <t xml:space="preserve">PROVESOL </t>
  </si>
  <si>
    <t>Suministro</t>
  </si>
  <si>
    <t>B1500001629</t>
  </si>
  <si>
    <t xml:space="preserve">BROTHERS  SUPPLY </t>
  </si>
  <si>
    <t>SUMINISTROS</t>
  </si>
  <si>
    <t>B1500001368</t>
  </si>
  <si>
    <t>SETI &amp; SIDIF DOMINICANA</t>
  </si>
  <si>
    <t xml:space="preserve">Serv. Informatricos </t>
  </si>
  <si>
    <t>B1500000220</t>
  </si>
  <si>
    <t xml:space="preserve">ENFOQUE DIGITAL </t>
  </si>
  <si>
    <t>B1500001637</t>
  </si>
  <si>
    <t>ROMIVA</t>
  </si>
  <si>
    <t xml:space="preserve">Adq. De equipos </t>
  </si>
  <si>
    <t xml:space="preserve">INGNAVIL CONFECCIONES INDUSTRIALES </t>
  </si>
  <si>
    <t xml:space="preserve">Confecciones </t>
  </si>
  <si>
    <t>OC#53/25</t>
  </si>
  <si>
    <t>EFIITSA</t>
  </si>
  <si>
    <t>B1500000038</t>
  </si>
  <si>
    <t>B1500063693</t>
  </si>
  <si>
    <t xml:space="preserve">WST SOLUTION </t>
  </si>
  <si>
    <t xml:space="preserve">Licencias  informaticas </t>
  </si>
  <si>
    <t>B1500000033</t>
  </si>
  <si>
    <t xml:space="preserve">UNIVERSIDAD APEC </t>
  </si>
  <si>
    <t xml:space="preserve">Servicio de capacitacion </t>
  </si>
  <si>
    <t>B1500005157</t>
  </si>
  <si>
    <t>IMPORTADORA CODEPRO</t>
  </si>
  <si>
    <t>Impresión  de informe estadistico</t>
  </si>
  <si>
    <t>B1500000135</t>
  </si>
  <si>
    <t xml:space="preserve">IMPRESOS TRES TINTAS </t>
  </si>
  <si>
    <t xml:space="preserve">Adq. De materiales y suministros </t>
  </si>
  <si>
    <t>B1500001524</t>
  </si>
  <si>
    <t>B Y H MOBILIARIO</t>
  </si>
  <si>
    <t xml:space="preserve">Adq. De mobiliario </t>
  </si>
  <si>
    <t xml:space="preserve">MRO MANTENIMIENTO </t>
  </si>
  <si>
    <t>Serv. De mantenimiento</t>
  </si>
  <si>
    <t>B1500001036</t>
  </si>
  <si>
    <t>PAPELERIA Y SERVICIOS MULTIPLES YEFEL</t>
  </si>
  <si>
    <t>Adq. De suministro</t>
  </si>
  <si>
    <t>B1500000199</t>
  </si>
  <si>
    <t xml:space="preserve">TECNOTEC </t>
  </si>
  <si>
    <t>Serv. Tecnico profesionales</t>
  </si>
  <si>
    <t>B1500000105</t>
  </si>
  <si>
    <t>FR MULTISERVICIOS</t>
  </si>
  <si>
    <t>Adq. De materiales y sumunistro</t>
  </si>
  <si>
    <t>B1500000951</t>
  </si>
  <si>
    <t>CORRESPONDIENTE AL 30 DE JUNIO  2025</t>
  </si>
  <si>
    <t>Adq. De productos quimicos (Pintura)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</si>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</sst>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43" fontId="2" fillId="0" borderId="0" xfId="0" applyNumberFormat="1" applyFont="1"/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64" fontId="7" fillId="3" borderId="0" xfId="1" applyFont="1" applyFill="1"/>
    <xf numFmtId="0" fontId="11" fillId="4" borderId="1" xfId="0" applyFont="1" applyFill="1" applyBorder="1" applyAlignment="1">
      <alignment horizontal="left"/>
    </xf>
    <xf numFmtId="164" fontId="11" fillId="4" borderId="1" xfId="1" applyFont="1" applyFill="1" applyBorder="1" applyAlignment="1">
      <alignment horizontal="center"/>
    </xf>
    <xf numFmtId="0" fontId="2" fillId="4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1</xdr:row>
      <xdr:rowOff>1392</xdr:rowOff>
    </xdr:from>
    <xdr:to>
      <xdr:col>1</xdr:col>
      <xdr:colOff>29159</xdr:colOff>
      <xdr:row>6</xdr:row>
      <xdr:rowOff>9719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5715" cy="883072"/>
        </a:xfrm>
        <a:prstGeom prst="rect">
          <a:avLst/>
        </a:prstGeom>
      </xdr:spPr>
    </xdr:pic>
    <xdr:clientData/>
  </xdr:twoCellAnchor>
  <xdr:twoCellAnchor editAs="oneCell">
    <xdr:from>
      <xdr:col>1</xdr:col>
      <xdr:colOff>447092</xdr:colOff>
      <xdr:row>1</xdr:row>
      <xdr:rowOff>110249</xdr:rowOff>
    </xdr:from>
    <xdr:to>
      <xdr:col>1</xdr:col>
      <xdr:colOff>1360714</xdr:colOff>
      <xdr:row>6</xdr:row>
      <xdr:rowOff>82446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A8384-1808-AF06-0E27-038E5719E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485" y="178285"/>
          <a:ext cx="913622" cy="856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6"/>
  <sheetViews>
    <sheetView tabSelected="1" zoomScale="70" zoomScaleNormal="70" workbookViewId="0">
      <pane ySplit="1" topLeftCell="A2" activePane="bottomLeft" state="frozen"/>
      <selection pane="bottomLeft" activeCell="C22" sqref="C22"/>
    </sheetView>
  </sheetViews>
  <sheetFormatPr baseColWidth="10" defaultColWidth="11.5703125" defaultRowHeight="13.5" x14ac:dyDescent="0.25"/>
  <cols>
    <col min="1" max="1" width="51.140625" style="1" customWidth="1"/>
    <col min="2" max="2" width="20.71093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193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191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29" t="s">
        <v>39</v>
      </c>
      <c r="B9" s="30">
        <v>45749</v>
      </c>
      <c r="C9" s="29" t="s">
        <v>40</v>
      </c>
      <c r="D9" s="29" t="s">
        <v>52</v>
      </c>
      <c r="E9" s="46">
        <v>38674.5</v>
      </c>
      <c r="F9" s="33">
        <v>45784</v>
      </c>
      <c r="G9" s="46">
        <f>5760+6552</f>
        <v>12312</v>
      </c>
      <c r="H9" s="34">
        <f t="shared" ref="H9:H68" si="0">E9-G9</f>
        <v>26362.5</v>
      </c>
    </row>
    <row r="10" spans="1:9" s="23" customFormat="1" ht="15" customHeight="1" x14ac:dyDescent="0.25">
      <c r="A10" s="29" t="s">
        <v>81</v>
      </c>
      <c r="B10" s="30" t="s">
        <v>82</v>
      </c>
      <c r="C10" s="29" t="s">
        <v>83</v>
      </c>
      <c r="D10" s="29" t="s">
        <v>84</v>
      </c>
      <c r="E10" s="46">
        <v>60882.94</v>
      </c>
      <c r="F10" s="33">
        <v>45785</v>
      </c>
      <c r="G10" s="46"/>
      <c r="H10" s="34">
        <f t="shared" si="0"/>
        <v>60882.94</v>
      </c>
    </row>
    <row r="11" spans="1:9" s="23" customFormat="1" ht="15" customHeight="1" x14ac:dyDescent="0.25">
      <c r="A11" s="29" t="s">
        <v>10</v>
      </c>
      <c r="B11" s="30">
        <v>45811</v>
      </c>
      <c r="C11" s="40" t="s">
        <v>11</v>
      </c>
      <c r="D11" s="40" t="s">
        <v>125</v>
      </c>
      <c r="E11" s="32">
        <v>832105.28</v>
      </c>
      <c r="F11" s="33">
        <v>45838</v>
      </c>
      <c r="G11" s="41">
        <f>25443.8+806661.48</f>
        <v>832105.28</v>
      </c>
      <c r="H11" s="34"/>
      <c r="I11" s="25"/>
    </row>
    <row r="12" spans="1:9" s="22" customFormat="1" ht="15" customHeight="1" x14ac:dyDescent="0.25">
      <c r="A12" s="29" t="s">
        <v>42</v>
      </c>
      <c r="B12" s="30">
        <v>45744</v>
      </c>
      <c r="C12" s="35" t="s">
        <v>43</v>
      </c>
      <c r="D12" s="47" t="s">
        <v>50</v>
      </c>
      <c r="E12" s="45">
        <v>164763.81</v>
      </c>
      <c r="F12" s="33">
        <v>45808</v>
      </c>
      <c r="G12" s="42">
        <v>3450</v>
      </c>
      <c r="H12" s="34">
        <f t="shared" si="0"/>
        <v>161313.81</v>
      </c>
      <c r="I12" s="24"/>
    </row>
    <row r="13" spans="1:9" s="27" customFormat="1" ht="17.25" customHeight="1" x14ac:dyDescent="0.25">
      <c r="A13" s="49" t="s">
        <v>12</v>
      </c>
      <c r="B13" s="50" t="s">
        <v>85</v>
      </c>
      <c r="C13" s="51" t="s">
        <v>41</v>
      </c>
      <c r="D13" s="52" t="s">
        <v>86</v>
      </c>
      <c r="E13" s="41">
        <v>2033687.5</v>
      </c>
      <c r="F13" s="33">
        <v>45800</v>
      </c>
      <c r="G13" s="42"/>
      <c r="H13" s="34">
        <v>2033687.5</v>
      </c>
      <c r="I13" s="26"/>
    </row>
    <row r="14" spans="1:9" s="22" customFormat="1" ht="15" customHeight="1" x14ac:dyDescent="0.25">
      <c r="A14" s="29" t="s">
        <v>27</v>
      </c>
      <c r="B14" s="30">
        <v>45838</v>
      </c>
      <c r="C14" s="40" t="s">
        <v>28</v>
      </c>
      <c r="D14" s="35" t="s">
        <v>164</v>
      </c>
      <c r="E14" s="45">
        <v>675</v>
      </c>
      <c r="F14" s="33">
        <v>45808</v>
      </c>
      <c r="G14" s="42">
        <v>675</v>
      </c>
      <c r="H14" s="34">
        <f t="shared" si="0"/>
        <v>0</v>
      </c>
    </row>
    <row r="15" spans="1:9" s="22" customFormat="1" ht="15" customHeight="1" x14ac:dyDescent="0.25">
      <c r="A15" s="29" t="s">
        <v>177</v>
      </c>
      <c r="B15" s="30">
        <v>45818</v>
      </c>
      <c r="C15" s="40" t="s">
        <v>178</v>
      </c>
      <c r="D15" s="35" t="s">
        <v>141</v>
      </c>
      <c r="E15" s="45">
        <v>60566.11</v>
      </c>
      <c r="F15" s="33">
        <v>45838</v>
      </c>
      <c r="G15" s="42">
        <v>60566.11</v>
      </c>
      <c r="H15" s="34"/>
    </row>
    <row r="16" spans="1:9" s="22" customFormat="1" ht="15" customHeight="1" x14ac:dyDescent="0.25">
      <c r="A16" s="29" t="s">
        <v>13</v>
      </c>
      <c r="B16" s="30">
        <v>45778</v>
      </c>
      <c r="C16" s="40" t="s">
        <v>66</v>
      </c>
      <c r="D16" s="29" t="s">
        <v>67</v>
      </c>
      <c r="E16" s="32">
        <f>600000+600000</f>
        <v>1200000</v>
      </c>
      <c r="F16" s="33">
        <v>45799</v>
      </c>
      <c r="G16" s="41">
        <v>600000</v>
      </c>
      <c r="H16" s="34">
        <f t="shared" si="0"/>
        <v>600000</v>
      </c>
    </row>
    <row r="17" spans="1:9" s="22" customFormat="1" ht="15" customHeight="1" x14ac:dyDescent="0.25">
      <c r="A17" s="29" t="s">
        <v>149</v>
      </c>
      <c r="B17" s="30">
        <v>45833</v>
      </c>
      <c r="C17" s="40" t="s">
        <v>150</v>
      </c>
      <c r="D17" s="29" t="s">
        <v>151</v>
      </c>
      <c r="E17" s="32">
        <v>49315.46</v>
      </c>
      <c r="F17" s="33">
        <v>45838</v>
      </c>
      <c r="G17" s="41"/>
      <c r="H17" s="34">
        <v>49315.46</v>
      </c>
    </row>
    <row r="18" spans="1:9" s="22" customFormat="1" ht="15" customHeight="1" x14ac:dyDescent="0.25">
      <c r="A18" s="29" t="s">
        <v>68</v>
      </c>
      <c r="B18" s="30">
        <v>45778</v>
      </c>
      <c r="C18" s="40" t="s">
        <v>94</v>
      </c>
      <c r="D18" s="29" t="s">
        <v>93</v>
      </c>
      <c r="E18" s="32">
        <v>2579474.44</v>
      </c>
      <c r="F18" s="33">
        <v>45803</v>
      </c>
      <c r="G18" s="41"/>
      <c r="H18" s="34">
        <f t="shared" si="0"/>
        <v>2579474.44</v>
      </c>
    </row>
    <row r="19" spans="1:9" s="22" customFormat="1" ht="15" customHeight="1" x14ac:dyDescent="0.25">
      <c r="A19" s="29" t="s">
        <v>14</v>
      </c>
      <c r="B19" s="30">
        <v>45778</v>
      </c>
      <c r="C19" s="35" t="s">
        <v>25</v>
      </c>
      <c r="D19" s="29" t="s">
        <v>78</v>
      </c>
      <c r="E19" s="32">
        <v>2001.6</v>
      </c>
      <c r="F19" s="33">
        <v>45808</v>
      </c>
      <c r="G19" s="41"/>
      <c r="H19" s="34">
        <v>2001.6</v>
      </c>
    </row>
    <row r="20" spans="1:9" s="22" customFormat="1" ht="15" customHeight="1" x14ac:dyDescent="0.25">
      <c r="A20" s="29" t="s">
        <v>117</v>
      </c>
      <c r="B20" s="30" t="s">
        <v>118</v>
      </c>
      <c r="C20" s="35" t="s">
        <v>119</v>
      </c>
      <c r="D20" s="29" t="s">
        <v>120</v>
      </c>
      <c r="E20" s="32">
        <v>12598.96</v>
      </c>
      <c r="F20" s="33">
        <v>45838</v>
      </c>
      <c r="G20" s="41"/>
      <c r="H20" s="34">
        <v>12598.96</v>
      </c>
    </row>
    <row r="21" spans="1:9" s="22" customFormat="1" ht="15" customHeight="1" x14ac:dyDescent="0.25">
      <c r="A21" s="29" t="s">
        <v>69</v>
      </c>
      <c r="B21" s="30">
        <v>45804</v>
      </c>
      <c r="C21" s="35" t="s">
        <v>70</v>
      </c>
      <c r="D21" s="29" t="s">
        <v>95</v>
      </c>
      <c r="E21" s="32">
        <v>272276.15999999997</v>
      </c>
      <c r="F21" s="33">
        <v>45808</v>
      </c>
      <c r="G21" s="41">
        <v>272276.15999999997</v>
      </c>
      <c r="H21" s="34">
        <f t="shared" si="0"/>
        <v>0</v>
      </c>
    </row>
    <row r="22" spans="1:9" s="22" customFormat="1" ht="15" customHeight="1" x14ac:dyDescent="0.25">
      <c r="A22" s="35" t="s">
        <v>16</v>
      </c>
      <c r="B22" s="36">
        <v>45775</v>
      </c>
      <c r="C22" s="37" t="s">
        <v>87</v>
      </c>
      <c r="D22" s="35" t="s">
        <v>88</v>
      </c>
      <c r="E22" s="38">
        <v>266656.71999999997</v>
      </c>
      <c r="F22" s="33">
        <v>45786</v>
      </c>
      <c r="G22" s="48">
        <v>266656.71999999997</v>
      </c>
      <c r="H22" s="34">
        <f t="shared" si="0"/>
        <v>0</v>
      </c>
    </row>
    <row r="23" spans="1:9" s="22" customFormat="1" ht="15" customHeight="1" x14ac:dyDescent="0.25">
      <c r="A23" s="35" t="s">
        <v>139</v>
      </c>
      <c r="B23" s="36">
        <v>45838</v>
      </c>
      <c r="C23" s="37" t="s">
        <v>140</v>
      </c>
      <c r="D23" s="35" t="s">
        <v>141</v>
      </c>
      <c r="E23" s="38">
        <v>45312</v>
      </c>
      <c r="F23" s="33">
        <v>45838</v>
      </c>
      <c r="G23" s="48">
        <v>45312</v>
      </c>
      <c r="H23" s="34"/>
    </row>
    <row r="24" spans="1:9" s="22" customFormat="1" ht="15" customHeight="1" x14ac:dyDescent="0.25">
      <c r="A24" s="35" t="s">
        <v>162</v>
      </c>
      <c r="B24" s="36">
        <v>45838</v>
      </c>
      <c r="C24" s="37" t="s">
        <v>192</v>
      </c>
      <c r="D24" s="35" t="s">
        <v>163</v>
      </c>
      <c r="E24" s="38">
        <v>128903.63</v>
      </c>
      <c r="F24" s="33">
        <v>45838</v>
      </c>
      <c r="G24" s="48"/>
      <c r="H24" s="34">
        <v>128903.63</v>
      </c>
    </row>
    <row r="25" spans="1:9" s="22" customFormat="1" ht="15" customHeight="1" x14ac:dyDescent="0.25">
      <c r="A25" s="35" t="s">
        <v>109</v>
      </c>
      <c r="B25" s="36">
        <v>45804</v>
      </c>
      <c r="C25" s="37" t="s">
        <v>111</v>
      </c>
      <c r="D25" s="35" t="s">
        <v>110</v>
      </c>
      <c r="E25" s="38">
        <v>15000</v>
      </c>
      <c r="F25" s="33">
        <v>45808</v>
      </c>
      <c r="G25" s="48">
        <v>15000</v>
      </c>
      <c r="H25" s="34">
        <f t="shared" si="0"/>
        <v>0</v>
      </c>
    </row>
    <row r="26" spans="1:9" s="22" customFormat="1" ht="15" customHeight="1" x14ac:dyDescent="0.25">
      <c r="A26" s="29" t="s">
        <v>36</v>
      </c>
      <c r="B26" s="30">
        <v>45778</v>
      </c>
      <c r="C26" s="35" t="s">
        <v>35</v>
      </c>
      <c r="D26" s="29" t="s">
        <v>34</v>
      </c>
      <c r="E26" s="32">
        <v>32657.45</v>
      </c>
      <c r="F26" s="33">
        <v>45808</v>
      </c>
      <c r="G26" s="41">
        <v>0</v>
      </c>
      <c r="H26" s="34">
        <f t="shared" si="0"/>
        <v>32657.45</v>
      </c>
    </row>
    <row r="27" spans="1:9" s="22" customFormat="1" ht="15" customHeight="1" x14ac:dyDescent="0.25">
      <c r="A27" s="29" t="s">
        <v>17</v>
      </c>
      <c r="B27" s="30">
        <v>45778</v>
      </c>
      <c r="C27" s="40" t="s">
        <v>18</v>
      </c>
      <c r="D27" s="35" t="s">
        <v>63</v>
      </c>
      <c r="E27" s="45">
        <v>587148.78</v>
      </c>
      <c r="F27" s="33">
        <v>45808</v>
      </c>
      <c r="G27" s="42">
        <v>138060</v>
      </c>
      <c r="H27" s="34">
        <v>449088.78</v>
      </c>
    </row>
    <row r="28" spans="1:9" s="22" customFormat="1" ht="15" customHeight="1" x14ac:dyDescent="0.25">
      <c r="A28" s="35" t="s">
        <v>71</v>
      </c>
      <c r="B28" s="36">
        <v>45726</v>
      </c>
      <c r="C28" s="37" t="s">
        <v>72</v>
      </c>
      <c r="D28" s="35" t="s">
        <v>73</v>
      </c>
      <c r="E28" s="38">
        <v>610510.29</v>
      </c>
      <c r="F28" s="33">
        <v>45786</v>
      </c>
      <c r="G28" s="48">
        <v>39377.78</v>
      </c>
      <c r="H28" s="34">
        <f t="shared" si="0"/>
        <v>571132.51</v>
      </c>
      <c r="I28" s="24"/>
    </row>
    <row r="29" spans="1:9" s="22" customFormat="1" ht="15" customHeight="1" x14ac:dyDescent="0.25">
      <c r="A29" s="35" t="s">
        <v>155</v>
      </c>
      <c r="B29" s="36">
        <v>45834</v>
      </c>
      <c r="C29" s="37" t="s">
        <v>70</v>
      </c>
      <c r="D29" s="35" t="s">
        <v>156</v>
      </c>
      <c r="E29" s="38">
        <v>136454.91</v>
      </c>
      <c r="F29" s="33">
        <v>45838</v>
      </c>
      <c r="G29" s="48"/>
      <c r="H29" s="34">
        <v>136454.91</v>
      </c>
      <c r="I29" s="24"/>
    </row>
    <row r="30" spans="1:9" s="22" customFormat="1" ht="15" customHeight="1" x14ac:dyDescent="0.25">
      <c r="A30" s="29" t="s">
        <v>19</v>
      </c>
      <c r="B30" s="30">
        <v>45783</v>
      </c>
      <c r="C30" s="35" t="s">
        <v>26</v>
      </c>
      <c r="D30" s="29" t="s">
        <v>89</v>
      </c>
      <c r="E30" s="32">
        <f>+G30+H30</f>
        <v>645791.94999999995</v>
      </c>
      <c r="F30" s="33">
        <v>45799</v>
      </c>
      <c r="G30" s="41">
        <v>318852.38</v>
      </c>
      <c r="H30" s="34">
        <v>326939.57</v>
      </c>
    </row>
    <row r="31" spans="1:9" s="22" customFormat="1" ht="15" customHeight="1" x14ac:dyDescent="0.25">
      <c r="A31" s="35" t="s">
        <v>74</v>
      </c>
      <c r="B31" s="36">
        <v>45778</v>
      </c>
      <c r="C31" s="37" t="s">
        <v>75</v>
      </c>
      <c r="D31" s="35" t="s">
        <v>76</v>
      </c>
      <c r="E31" s="38">
        <v>397796.5</v>
      </c>
      <c r="F31" s="33">
        <v>45808</v>
      </c>
      <c r="G31" s="48">
        <v>83573.5</v>
      </c>
      <c r="H31" s="34">
        <f t="shared" si="0"/>
        <v>314223</v>
      </c>
      <c r="I31" s="24"/>
    </row>
    <row r="32" spans="1:9" s="22" customFormat="1" ht="15" customHeight="1" x14ac:dyDescent="0.25">
      <c r="A32" s="35" t="s">
        <v>188</v>
      </c>
      <c r="B32" s="36">
        <v>45818</v>
      </c>
      <c r="C32" s="37" t="s">
        <v>189</v>
      </c>
      <c r="D32" s="35" t="s">
        <v>190</v>
      </c>
      <c r="E32" s="38">
        <v>22500</v>
      </c>
      <c r="F32" s="33">
        <v>45838</v>
      </c>
      <c r="G32" s="48">
        <v>22500</v>
      </c>
      <c r="H32" s="34"/>
      <c r="I32" s="24"/>
    </row>
    <row r="33" spans="1:9" s="22" customFormat="1" ht="15" customHeight="1" x14ac:dyDescent="0.25">
      <c r="A33" s="29" t="s">
        <v>29</v>
      </c>
      <c r="B33" s="30">
        <v>45758</v>
      </c>
      <c r="C33" s="40" t="s">
        <v>31</v>
      </c>
      <c r="D33" s="30" t="s">
        <v>142</v>
      </c>
      <c r="E33" s="41">
        <v>69594</v>
      </c>
      <c r="F33" s="33">
        <v>45783</v>
      </c>
      <c r="G33" s="42">
        <v>7670</v>
      </c>
      <c r="H33" s="34">
        <f t="shared" si="0"/>
        <v>61924</v>
      </c>
      <c r="I33" s="24"/>
    </row>
    <row r="34" spans="1:9" s="22" customFormat="1" ht="15" customHeight="1" x14ac:dyDescent="0.25">
      <c r="A34" s="29" t="s">
        <v>126</v>
      </c>
      <c r="B34" s="30" t="s">
        <v>114</v>
      </c>
      <c r="C34" s="35" t="s">
        <v>127</v>
      </c>
      <c r="D34" s="29" t="s">
        <v>128</v>
      </c>
      <c r="E34" s="32">
        <v>21492.6</v>
      </c>
      <c r="F34" s="33">
        <v>45838</v>
      </c>
      <c r="G34" s="41"/>
      <c r="H34" s="34">
        <v>21492.6</v>
      </c>
    </row>
    <row r="35" spans="1:9" s="22" customFormat="1" ht="15" customHeight="1" x14ac:dyDescent="0.25">
      <c r="A35" s="29" t="s">
        <v>105</v>
      </c>
      <c r="B35" s="30">
        <v>45784</v>
      </c>
      <c r="C35" s="35" t="s">
        <v>49</v>
      </c>
      <c r="D35" s="29" t="s">
        <v>106</v>
      </c>
      <c r="E35" s="32">
        <v>24399.94</v>
      </c>
      <c r="F35" s="33">
        <v>45808</v>
      </c>
      <c r="G35" s="41">
        <v>24399.94</v>
      </c>
      <c r="H35" s="34">
        <f t="shared" si="0"/>
        <v>0</v>
      </c>
    </row>
    <row r="36" spans="1:9" s="22" customFormat="1" ht="15" customHeight="1" x14ac:dyDescent="0.25">
      <c r="A36" s="29" t="s">
        <v>143</v>
      </c>
      <c r="B36" s="30">
        <v>45838</v>
      </c>
      <c r="C36" s="35" t="s">
        <v>144</v>
      </c>
      <c r="D36" s="29" t="s">
        <v>145</v>
      </c>
      <c r="E36" s="32">
        <v>196902.5</v>
      </c>
      <c r="F36" s="33">
        <v>45838</v>
      </c>
      <c r="G36" s="41"/>
      <c r="H36" s="34">
        <v>196902.5</v>
      </c>
    </row>
    <row r="37" spans="1:9" s="22" customFormat="1" ht="15" customHeight="1" x14ac:dyDescent="0.25">
      <c r="A37" s="29" t="s">
        <v>45</v>
      </c>
      <c r="B37" s="30">
        <v>45778</v>
      </c>
      <c r="C37" s="40" t="s">
        <v>44</v>
      </c>
      <c r="D37" s="29" t="s">
        <v>96</v>
      </c>
      <c r="E37" s="41">
        <v>112854.53</v>
      </c>
      <c r="F37" s="33">
        <v>45808</v>
      </c>
      <c r="G37" s="42">
        <v>0</v>
      </c>
      <c r="H37" s="34">
        <f t="shared" si="0"/>
        <v>112854.53</v>
      </c>
      <c r="I37" s="53"/>
    </row>
    <row r="38" spans="1:9" s="22" customFormat="1" ht="15" customHeight="1" x14ac:dyDescent="0.25">
      <c r="A38" s="29" t="s">
        <v>32</v>
      </c>
      <c r="B38" s="30">
        <v>45778</v>
      </c>
      <c r="C38" s="35" t="s">
        <v>33</v>
      </c>
      <c r="D38" s="29" t="s">
        <v>46</v>
      </c>
      <c r="E38" s="32">
        <v>91186.44</v>
      </c>
      <c r="F38" s="33">
        <v>45808</v>
      </c>
      <c r="G38" s="41">
        <v>0</v>
      </c>
      <c r="H38" s="34">
        <f t="shared" si="0"/>
        <v>91186.44</v>
      </c>
    </row>
    <row r="39" spans="1:9" s="22" customFormat="1" ht="15" customHeight="1" x14ac:dyDescent="0.25">
      <c r="A39" s="29" t="s">
        <v>20</v>
      </c>
      <c r="B39" s="30">
        <v>45778</v>
      </c>
      <c r="C39" s="31" t="s">
        <v>54</v>
      </c>
      <c r="D39" s="29" t="s">
        <v>99</v>
      </c>
      <c r="E39" s="32">
        <v>655023.15</v>
      </c>
      <c r="F39" s="33">
        <v>45808</v>
      </c>
      <c r="G39" s="32">
        <f>194802.57+460220.58</f>
        <v>655023.15</v>
      </c>
      <c r="H39" s="34">
        <f t="shared" si="0"/>
        <v>0</v>
      </c>
    </row>
    <row r="40" spans="1:9" s="22" customFormat="1" ht="15" customHeight="1" x14ac:dyDescent="0.25">
      <c r="A40" s="29" t="s">
        <v>100</v>
      </c>
      <c r="B40" s="30">
        <v>45798</v>
      </c>
      <c r="C40" s="31" t="s">
        <v>101</v>
      </c>
      <c r="D40" s="29" t="s">
        <v>102</v>
      </c>
      <c r="E40" s="32">
        <v>4800000</v>
      </c>
      <c r="F40" s="33">
        <v>45808</v>
      </c>
      <c r="G40" s="32">
        <v>2000000</v>
      </c>
      <c r="H40" s="34">
        <f t="shared" si="0"/>
        <v>2800000</v>
      </c>
    </row>
    <row r="41" spans="1:9" s="22" customFormat="1" ht="15" customHeight="1" x14ac:dyDescent="0.25">
      <c r="A41" s="29" t="s">
        <v>113</v>
      </c>
      <c r="B41" s="30" t="s">
        <v>114</v>
      </c>
      <c r="C41" s="31" t="s">
        <v>115</v>
      </c>
      <c r="D41" s="29" t="s">
        <v>116</v>
      </c>
      <c r="E41" s="32">
        <v>18299.93</v>
      </c>
      <c r="F41" s="33">
        <v>45838</v>
      </c>
      <c r="G41" s="32"/>
      <c r="H41" s="34">
        <v>18299.93</v>
      </c>
    </row>
    <row r="42" spans="1:9" s="22" customFormat="1" ht="15" customHeight="1" x14ac:dyDescent="0.25">
      <c r="A42" s="29" t="s">
        <v>159</v>
      </c>
      <c r="B42" s="30">
        <v>45833</v>
      </c>
      <c r="C42" s="31" t="s">
        <v>160</v>
      </c>
      <c r="D42" s="29" t="s">
        <v>161</v>
      </c>
      <c r="E42" s="32">
        <v>109779.5</v>
      </c>
      <c r="F42" s="33">
        <v>45838</v>
      </c>
      <c r="G42" s="32"/>
      <c r="H42" s="34">
        <v>109779.5</v>
      </c>
    </row>
    <row r="43" spans="1:9" s="22" customFormat="1" ht="15" customHeight="1" x14ac:dyDescent="0.25">
      <c r="A43" s="29" t="s">
        <v>171</v>
      </c>
      <c r="B43" s="30">
        <v>45838</v>
      </c>
      <c r="C43" s="31" t="s">
        <v>172</v>
      </c>
      <c r="D43" s="29" t="s">
        <v>173</v>
      </c>
      <c r="E43" s="32">
        <v>253700</v>
      </c>
      <c r="F43" s="33">
        <v>45473</v>
      </c>
      <c r="G43" s="32">
        <v>253700</v>
      </c>
      <c r="H43" s="34"/>
    </row>
    <row r="44" spans="1:9" s="22" customFormat="1" ht="15" customHeight="1" x14ac:dyDescent="0.25">
      <c r="A44" s="29" t="s">
        <v>174</v>
      </c>
      <c r="B44" s="30">
        <v>45818</v>
      </c>
      <c r="C44" s="31" t="s">
        <v>175</v>
      </c>
      <c r="D44" s="29" t="s">
        <v>176</v>
      </c>
      <c r="E44" s="32">
        <v>63720</v>
      </c>
      <c r="F44" s="33">
        <v>45838</v>
      </c>
      <c r="G44" s="32">
        <v>63720</v>
      </c>
      <c r="H44" s="34"/>
    </row>
    <row r="45" spans="1:9" s="22" customFormat="1" ht="15" customHeight="1" x14ac:dyDescent="0.25">
      <c r="A45" s="29" t="s">
        <v>55</v>
      </c>
      <c r="B45" s="30">
        <v>45763</v>
      </c>
      <c r="C45" s="43" t="s">
        <v>79</v>
      </c>
      <c r="D45" s="29" t="s">
        <v>80</v>
      </c>
      <c r="E45" s="32">
        <v>477513.6</v>
      </c>
      <c r="F45" s="33">
        <v>45787</v>
      </c>
      <c r="G45" s="32">
        <f>105846+35400+106200</f>
        <v>247446</v>
      </c>
      <c r="H45" s="34">
        <f>+E45-G45</f>
        <v>230067.59999999998</v>
      </c>
    </row>
    <row r="46" spans="1:9" s="22" customFormat="1" ht="15" customHeight="1" x14ac:dyDescent="0.25">
      <c r="A46" s="29" t="s">
        <v>179</v>
      </c>
      <c r="B46" s="30">
        <v>45838</v>
      </c>
      <c r="C46" s="43" t="s">
        <v>180</v>
      </c>
      <c r="D46" s="29" t="s">
        <v>181</v>
      </c>
      <c r="E46" s="32">
        <v>92725.99</v>
      </c>
      <c r="F46" s="33">
        <v>45838</v>
      </c>
      <c r="G46" s="32"/>
      <c r="H46" s="34">
        <v>92725.99</v>
      </c>
    </row>
    <row r="47" spans="1:9" s="22" customFormat="1" ht="15" customHeight="1" x14ac:dyDescent="0.25">
      <c r="A47" s="29" t="s">
        <v>136</v>
      </c>
      <c r="B47" s="30">
        <v>45833</v>
      </c>
      <c r="C47" s="43" t="s">
        <v>137</v>
      </c>
      <c r="D47" s="29" t="s">
        <v>138</v>
      </c>
      <c r="E47" s="32">
        <v>81812</v>
      </c>
      <c r="F47" s="33">
        <v>45838</v>
      </c>
      <c r="G47" s="32"/>
      <c r="H47" s="34">
        <v>81812</v>
      </c>
    </row>
    <row r="48" spans="1:9" s="22" customFormat="1" ht="15" customHeight="1" x14ac:dyDescent="0.25">
      <c r="A48" s="29" t="s">
        <v>58</v>
      </c>
      <c r="B48" s="30">
        <v>45778</v>
      </c>
      <c r="C48" s="29" t="s">
        <v>59</v>
      </c>
      <c r="D48" s="29" t="s">
        <v>60</v>
      </c>
      <c r="E48" s="45">
        <v>217011.66</v>
      </c>
      <c r="F48" s="33">
        <v>45808</v>
      </c>
      <c r="G48" s="42">
        <v>0</v>
      </c>
      <c r="H48" s="34">
        <f t="shared" si="0"/>
        <v>217011.66</v>
      </c>
      <c r="I48" s="24"/>
    </row>
    <row r="49" spans="1:9" s="22" customFormat="1" ht="15" customHeight="1" x14ac:dyDescent="0.25">
      <c r="A49" s="29" t="s">
        <v>90</v>
      </c>
      <c r="B49" s="30">
        <v>45783</v>
      </c>
      <c r="C49" s="29" t="s">
        <v>91</v>
      </c>
      <c r="D49" s="29" t="s">
        <v>92</v>
      </c>
      <c r="E49" s="45">
        <v>414432.19</v>
      </c>
      <c r="F49" s="33">
        <v>45803</v>
      </c>
      <c r="G49" s="42">
        <v>414432.19</v>
      </c>
      <c r="H49" s="34">
        <f t="shared" si="0"/>
        <v>0</v>
      </c>
      <c r="I49" s="24"/>
    </row>
    <row r="50" spans="1:9" s="22" customFormat="1" ht="15" customHeight="1" x14ac:dyDescent="0.25">
      <c r="A50" s="29" t="s">
        <v>107</v>
      </c>
      <c r="B50" s="30">
        <v>45793</v>
      </c>
      <c r="C50" s="29" t="s">
        <v>112</v>
      </c>
      <c r="D50" s="29" t="s">
        <v>108</v>
      </c>
      <c r="E50" s="45">
        <f>+G50+H50</f>
        <v>45663.97</v>
      </c>
      <c r="F50" s="33">
        <v>45808</v>
      </c>
      <c r="G50" s="42">
        <v>22860</v>
      </c>
      <c r="H50" s="34">
        <v>22803.97</v>
      </c>
      <c r="I50" s="24"/>
    </row>
    <row r="51" spans="1:9" s="22" customFormat="1" ht="15" customHeight="1" x14ac:dyDescent="0.25">
      <c r="A51" s="29" t="s">
        <v>37</v>
      </c>
      <c r="B51" s="30">
        <v>45778</v>
      </c>
      <c r="C51" s="29" t="s">
        <v>38</v>
      </c>
      <c r="D51" s="29" t="s">
        <v>97</v>
      </c>
      <c r="E51" s="32">
        <v>172657</v>
      </c>
      <c r="F51" s="33">
        <v>45808</v>
      </c>
      <c r="G51" s="44">
        <v>24426</v>
      </c>
      <c r="H51" s="34">
        <f t="shared" si="0"/>
        <v>148231</v>
      </c>
    </row>
    <row r="52" spans="1:9" s="22" customFormat="1" ht="15" customHeight="1" x14ac:dyDescent="0.25">
      <c r="A52" s="29" t="s">
        <v>182</v>
      </c>
      <c r="B52" s="30">
        <v>45838</v>
      </c>
      <c r="C52" s="29" t="s">
        <v>183</v>
      </c>
      <c r="D52" s="29" t="s">
        <v>184</v>
      </c>
      <c r="E52" s="32">
        <v>13625.81</v>
      </c>
      <c r="F52" s="33">
        <v>45838</v>
      </c>
      <c r="G52" s="44"/>
      <c r="H52" s="34">
        <v>13625.81</v>
      </c>
    </row>
    <row r="53" spans="1:9" s="22" customFormat="1" ht="15" customHeight="1" x14ac:dyDescent="0.25">
      <c r="A53" s="29" t="s">
        <v>146</v>
      </c>
      <c r="B53" s="30">
        <v>45838</v>
      </c>
      <c r="C53" s="29" t="s">
        <v>147</v>
      </c>
      <c r="D53" s="29" t="s">
        <v>148</v>
      </c>
      <c r="E53" s="32">
        <v>27287.47</v>
      </c>
      <c r="F53" s="33">
        <v>45838</v>
      </c>
      <c r="G53" s="44"/>
      <c r="H53" s="34">
        <v>27287.47</v>
      </c>
    </row>
    <row r="54" spans="1:9" s="22" customFormat="1" ht="15" customHeight="1" x14ac:dyDescent="0.25">
      <c r="A54" s="29" t="s">
        <v>133</v>
      </c>
      <c r="B54" s="30">
        <v>45834</v>
      </c>
      <c r="C54" s="29" t="s">
        <v>134</v>
      </c>
      <c r="D54" s="29" t="s">
        <v>135</v>
      </c>
      <c r="E54" s="32">
        <v>32832.25</v>
      </c>
      <c r="F54" s="33">
        <v>45838</v>
      </c>
      <c r="G54" s="44"/>
      <c r="H54" s="34">
        <v>32832.25</v>
      </c>
    </row>
    <row r="55" spans="1:9" s="22" customFormat="1" ht="15" customHeight="1" x14ac:dyDescent="0.25">
      <c r="A55" s="35" t="s">
        <v>64</v>
      </c>
      <c r="B55" s="36">
        <v>45778</v>
      </c>
      <c r="C55" s="37" t="s">
        <v>57</v>
      </c>
      <c r="D55" s="35" t="s">
        <v>56</v>
      </c>
      <c r="E55" s="38">
        <v>471618.64</v>
      </c>
      <c r="F55" s="33">
        <v>45808</v>
      </c>
      <c r="G55" s="48">
        <v>190000</v>
      </c>
      <c r="H55" s="34">
        <f t="shared" si="0"/>
        <v>281618.64</v>
      </c>
    </row>
    <row r="56" spans="1:9" s="22" customFormat="1" ht="15" customHeight="1" x14ac:dyDescent="0.25">
      <c r="A56" s="35" t="s">
        <v>157</v>
      </c>
      <c r="B56" s="36">
        <v>45833</v>
      </c>
      <c r="C56" s="37" t="s">
        <v>158</v>
      </c>
      <c r="D56" s="35" t="s">
        <v>124</v>
      </c>
      <c r="E56" s="38">
        <v>9698.7900000000009</v>
      </c>
      <c r="F56" s="33">
        <v>45838</v>
      </c>
      <c r="G56" s="48"/>
      <c r="H56" s="34">
        <v>9698.7900000000009</v>
      </c>
    </row>
    <row r="57" spans="1:9" s="22" customFormat="1" ht="15" customHeight="1" x14ac:dyDescent="0.25">
      <c r="A57" s="29" t="s">
        <v>61</v>
      </c>
      <c r="B57" s="30">
        <v>45778</v>
      </c>
      <c r="C57" s="29" t="s">
        <v>77</v>
      </c>
      <c r="D57" s="29" t="s">
        <v>62</v>
      </c>
      <c r="E57" s="45">
        <v>63094.21</v>
      </c>
      <c r="F57" s="33">
        <v>45808</v>
      </c>
      <c r="G57" s="42">
        <f>17582+17582</f>
        <v>35164</v>
      </c>
      <c r="H57" s="34">
        <f t="shared" si="0"/>
        <v>27930.21</v>
      </c>
    </row>
    <row r="58" spans="1:9" s="22" customFormat="1" ht="15" customHeight="1" x14ac:dyDescent="0.25">
      <c r="A58" s="29" t="s">
        <v>121</v>
      </c>
      <c r="B58" s="30" t="s">
        <v>122</v>
      </c>
      <c r="C58" s="29" t="s">
        <v>123</v>
      </c>
      <c r="D58" s="29" t="s">
        <v>124</v>
      </c>
      <c r="E58" s="45">
        <v>45539</v>
      </c>
      <c r="F58" s="33">
        <v>45838</v>
      </c>
      <c r="G58" s="42"/>
      <c r="H58" s="34">
        <v>45539</v>
      </c>
    </row>
    <row r="59" spans="1:9" s="22" customFormat="1" ht="15" customHeight="1" x14ac:dyDescent="0.25">
      <c r="A59" s="29" t="s">
        <v>129</v>
      </c>
      <c r="B59" s="30">
        <v>45838</v>
      </c>
      <c r="C59" s="29" t="s">
        <v>130</v>
      </c>
      <c r="D59" s="29" t="s">
        <v>131</v>
      </c>
      <c r="E59" s="45">
        <v>2237.4</v>
      </c>
      <c r="F59" s="33">
        <v>45867</v>
      </c>
      <c r="G59" s="42"/>
      <c r="H59" s="34">
        <v>2237.4</v>
      </c>
    </row>
    <row r="60" spans="1:9" s="22" customFormat="1" ht="15" customHeight="1" x14ac:dyDescent="0.25">
      <c r="A60" s="29" t="s">
        <v>152</v>
      </c>
      <c r="B60" s="30">
        <v>45820</v>
      </c>
      <c r="C60" s="29" t="s">
        <v>153</v>
      </c>
      <c r="D60" s="29" t="s">
        <v>154</v>
      </c>
      <c r="E60" s="45">
        <v>732450</v>
      </c>
      <c r="F60" s="33">
        <v>45838</v>
      </c>
      <c r="G60" s="42"/>
      <c r="H60" s="34">
        <v>732450</v>
      </c>
    </row>
    <row r="61" spans="1:9" s="22" customFormat="1" ht="15" customHeight="1" x14ac:dyDescent="0.25">
      <c r="A61" s="29" t="s">
        <v>30</v>
      </c>
      <c r="B61" s="30">
        <v>45800</v>
      </c>
      <c r="C61" s="31" t="s">
        <v>103</v>
      </c>
      <c r="D61" s="29" t="s">
        <v>104</v>
      </c>
      <c r="E61" s="32">
        <v>35475.29</v>
      </c>
      <c r="F61" s="33">
        <v>45808</v>
      </c>
      <c r="G61" s="32">
        <f>6725.29+11800</f>
        <v>18525.29</v>
      </c>
      <c r="H61" s="34">
        <f t="shared" si="0"/>
        <v>16950</v>
      </c>
    </row>
    <row r="62" spans="1:9" s="22" customFormat="1" ht="15" customHeight="1" x14ac:dyDescent="0.25">
      <c r="A62" s="29" t="s">
        <v>47</v>
      </c>
      <c r="B62" s="30">
        <v>45778</v>
      </c>
      <c r="C62" s="31" t="s">
        <v>51</v>
      </c>
      <c r="D62" s="29" t="s">
        <v>65</v>
      </c>
      <c r="E62" s="32">
        <v>236002.68</v>
      </c>
      <c r="F62" s="33">
        <v>45808</v>
      </c>
      <c r="G62" s="42">
        <v>225674.94</v>
      </c>
      <c r="H62" s="34">
        <f t="shared" si="0"/>
        <v>10327.739999999991</v>
      </c>
    </row>
    <row r="63" spans="1:9" s="22" customFormat="1" ht="15" customHeight="1" x14ac:dyDescent="0.25">
      <c r="A63" s="29" t="s">
        <v>48</v>
      </c>
      <c r="B63" s="30">
        <v>45778</v>
      </c>
      <c r="C63" s="31" t="s">
        <v>49</v>
      </c>
      <c r="D63" s="29" t="s">
        <v>53</v>
      </c>
      <c r="E63" s="32">
        <v>5053.93</v>
      </c>
      <c r="F63" s="33">
        <v>45808</v>
      </c>
      <c r="G63" s="32">
        <v>0</v>
      </c>
      <c r="H63" s="34">
        <f t="shared" si="0"/>
        <v>5053.93</v>
      </c>
    </row>
    <row r="64" spans="1:9" s="22" customFormat="1" ht="15" customHeight="1" x14ac:dyDescent="0.25">
      <c r="A64" s="29" t="s">
        <v>185</v>
      </c>
      <c r="B64" s="30">
        <v>45819</v>
      </c>
      <c r="C64" s="31" t="s">
        <v>186</v>
      </c>
      <c r="D64" s="29" t="s">
        <v>187</v>
      </c>
      <c r="E64" s="32">
        <v>239540</v>
      </c>
      <c r="F64" s="33">
        <v>45838</v>
      </c>
      <c r="G64" s="32">
        <v>239540</v>
      </c>
      <c r="H64" s="34"/>
    </row>
    <row r="65" spans="1:9" s="22" customFormat="1" ht="15" customHeight="1" x14ac:dyDescent="0.25">
      <c r="A65" s="29" t="s">
        <v>168</v>
      </c>
      <c r="B65" s="30">
        <v>45838</v>
      </c>
      <c r="C65" s="31" t="s">
        <v>169</v>
      </c>
      <c r="D65" s="29" t="s">
        <v>170</v>
      </c>
      <c r="E65" s="32">
        <v>80000</v>
      </c>
      <c r="F65" s="33">
        <v>45838</v>
      </c>
      <c r="G65" s="32">
        <v>80000</v>
      </c>
      <c r="H65" s="34"/>
    </row>
    <row r="66" spans="1:9" s="22" customFormat="1" ht="15" customHeight="1" x14ac:dyDescent="0.25">
      <c r="A66" s="29" t="s">
        <v>21</v>
      </c>
      <c r="B66" s="30">
        <v>45778</v>
      </c>
      <c r="C66" s="35" t="s">
        <v>15</v>
      </c>
      <c r="D66" s="29" t="s">
        <v>98</v>
      </c>
      <c r="E66" s="45">
        <v>365322.94</v>
      </c>
      <c r="F66" s="33">
        <v>45808</v>
      </c>
      <c r="G66" s="42">
        <v>0</v>
      </c>
      <c r="H66" s="34">
        <f t="shared" si="0"/>
        <v>365322.94</v>
      </c>
      <c r="I66" s="24"/>
    </row>
    <row r="67" spans="1:9" s="22" customFormat="1" ht="15" customHeight="1" x14ac:dyDescent="0.25">
      <c r="A67" s="29" t="s">
        <v>165</v>
      </c>
      <c r="B67" s="30">
        <v>45838</v>
      </c>
      <c r="C67" s="35" t="s">
        <v>166</v>
      </c>
      <c r="D67" s="29" t="s">
        <v>167</v>
      </c>
      <c r="E67" s="45">
        <v>88998</v>
      </c>
      <c r="F67" s="33">
        <v>45838</v>
      </c>
      <c r="G67" s="42">
        <v>88998</v>
      </c>
      <c r="H67" s="34">
        <f t="shared" si="0"/>
        <v>0</v>
      </c>
      <c r="I67" s="24"/>
    </row>
    <row r="68" spans="1:9" s="22" customFormat="1" ht="15" customHeight="1" x14ac:dyDescent="0.25">
      <c r="A68" s="29" t="s">
        <v>22</v>
      </c>
      <c r="B68" s="30">
        <v>45805</v>
      </c>
      <c r="C68" s="35" t="s">
        <v>23</v>
      </c>
      <c r="D68" s="29" t="s">
        <v>132</v>
      </c>
      <c r="E68" s="32">
        <f>90363.69+90363.76</f>
        <v>180727.45</v>
      </c>
      <c r="F68" s="33">
        <v>45792</v>
      </c>
      <c r="G68" s="41">
        <v>90363.76</v>
      </c>
      <c r="H68" s="34">
        <f t="shared" si="0"/>
        <v>90363.690000000017</v>
      </c>
      <c r="I68" s="24"/>
    </row>
    <row r="69" spans="1:9" s="56" customFormat="1" ht="22.9" customHeight="1" x14ac:dyDescent="0.25">
      <c r="A69" s="54" t="s">
        <v>24</v>
      </c>
      <c r="B69" s="54"/>
      <c r="C69" s="54"/>
      <c r="D69" s="54"/>
      <c r="E69" s="55">
        <f>SUM(E9:E68)+0.11</f>
        <v>20744026.959999993</v>
      </c>
      <c r="F69" s="55"/>
      <c r="G69" s="55">
        <f>SUM(G9:G68)+0.24</f>
        <v>7392660.4400000004</v>
      </c>
      <c r="H69" s="55">
        <f>SUM(H9:H68)-0.13</f>
        <v>13351366.520000001</v>
      </c>
    </row>
    <row r="70" spans="1:9" x14ac:dyDescent="0.25">
      <c r="D70" s="9"/>
      <c r="F70" s="5"/>
      <c r="G70" s="5"/>
      <c r="H70" s="10"/>
      <c r="I70" s="10"/>
    </row>
    <row r="71" spans="1:9" s="5" customFormat="1" x14ac:dyDescent="0.25">
      <c r="A71" s="1"/>
      <c r="B71" s="1"/>
      <c r="C71" s="1"/>
      <c r="D71" s="9"/>
      <c r="G71" s="14"/>
      <c r="H71" s="14"/>
    </row>
    <row r="72" spans="1:9" s="5" customFormat="1" x14ac:dyDescent="0.25">
      <c r="A72" s="1"/>
      <c r="B72" s="1"/>
      <c r="C72" s="1"/>
      <c r="D72" s="1"/>
      <c r="F72" s="3"/>
      <c r="G72" s="39"/>
      <c r="H72" s="14"/>
      <c r="I72" s="4"/>
    </row>
    <row r="73" spans="1:9" s="5" customFormat="1" x14ac:dyDescent="0.25">
      <c r="A73" s="1"/>
      <c r="B73" s="1"/>
      <c r="C73" s="1"/>
      <c r="D73" s="1"/>
      <c r="F73" s="3"/>
      <c r="G73" s="10"/>
      <c r="I73" s="28"/>
    </row>
    <row r="74" spans="1:9" s="5" customFormat="1" x14ac:dyDescent="0.25">
      <c r="A74" s="1"/>
      <c r="B74" s="1"/>
      <c r="C74" s="11"/>
      <c r="D74" s="1"/>
      <c r="F74" s="3"/>
      <c r="G74" s="10"/>
      <c r="H74" s="10"/>
      <c r="I74" s="4"/>
    </row>
    <row r="75" spans="1:9" s="5" customFormat="1" x14ac:dyDescent="0.25">
      <c r="A75" s="1"/>
      <c r="B75" s="1"/>
      <c r="C75" s="9"/>
      <c r="D75" s="1"/>
      <c r="F75" s="3"/>
      <c r="G75" s="10"/>
      <c r="I75" s="4"/>
    </row>
    <row r="76" spans="1:9" x14ac:dyDescent="0.25">
      <c r="G76" s="10"/>
    </row>
  </sheetData>
  <autoFilter ref="A8:H69" xr:uid="{84D114D7-CF82-4D71-B48C-790C71BCF845}"/>
  <sortState xmlns:xlrd2="http://schemas.microsoft.com/office/spreadsheetml/2017/richdata2" ref="A10:H68">
    <sortCondition ref="A9:A68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 </vt:lpstr>
      <vt:lpstr>'JUNIO 2025 '!Área_de_impresión</vt:lpstr>
      <vt:lpstr>'JUNIO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2025-07-16T15:55:49Z</cp:lastPrinted>
  <dcterms:created xsi:type="dcterms:W3CDTF">2023-02-06T15:07:28Z</dcterms:created>
  <dcterms:modified xsi:type="dcterms:W3CDTF">2025-07-16T15:56:19Z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