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2AC4E50-8E7E-4A5D-91B5-CAFFEF9365D8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-2025" sheetId="11" r:id="rId1"/>
  </sheets>
  <definedNames>
    <definedName name="_xlnm._FilterDatabase" localSheetId="0" hidden="1">'MAYO-2025'!$A$8:$H$52</definedName>
    <definedName name="_xlnm.Print_Area" localSheetId="0">'MAYO-2025'!$A$1:$H$53</definedName>
    <definedName name="_xlnm.Print_Titles" localSheetId="0">'MAYO-2025'!$1:$8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1" l="1"/>
  <c r="E46" i="11"/>
  <c r="G46" i="11"/>
  <c r="G13" i="11"/>
  <c r="G11" i="11"/>
  <c r="G52" i="11" s="1"/>
  <c r="E11" i="11"/>
  <c r="E13" i="11"/>
  <c r="H24" i="11"/>
  <c r="H41" i="11"/>
  <c r="H33" i="11"/>
  <c r="E47" i="11"/>
  <c r="H37" i="11"/>
  <c r="E36" i="11"/>
  <c r="G36" i="11"/>
  <c r="H40" i="11"/>
  <c r="H45" i="11"/>
  <c r="E51" i="11"/>
  <c r="E21" i="11"/>
  <c r="G27" i="11"/>
  <c r="E10" i="11" l="1"/>
  <c r="H22" i="11"/>
  <c r="H14" i="11"/>
  <c r="H30" i="11"/>
  <c r="E18" i="11"/>
  <c r="H18" i="11" s="1"/>
  <c r="H12" i="11"/>
  <c r="H15" i="11"/>
  <c r="H20" i="11"/>
  <c r="H21" i="11"/>
  <c r="H23" i="11"/>
  <c r="H27" i="11"/>
  <c r="H29" i="11"/>
  <c r="H25" i="11"/>
  <c r="H26" i="11"/>
  <c r="H28" i="11"/>
  <c r="H32" i="11"/>
  <c r="H31" i="11"/>
  <c r="H34" i="11"/>
  <c r="H35" i="11"/>
  <c r="H38" i="11"/>
  <c r="H39" i="11"/>
  <c r="H42" i="11"/>
  <c r="H43" i="11"/>
  <c r="H44" i="11"/>
  <c r="H46" i="11"/>
  <c r="H47" i="11"/>
  <c r="H48" i="11"/>
  <c r="H49" i="11"/>
  <c r="H50" i="11"/>
  <c r="H10" i="11" l="1"/>
  <c r="H36" i="11"/>
  <c r="H17" i="11"/>
  <c r="H9" i="11"/>
  <c r="E16" i="11"/>
  <c r="H16" i="11" s="1"/>
  <c r="H51" i="11"/>
  <c r="E52" i="11" l="1"/>
</calcChain>
</file>

<file path=xl/sharedStrings.xml><?xml version="1.0" encoding="utf-8"?>
<sst xmlns="http://schemas.openxmlformats.org/spreadsheetml/2006/main" count="145" uniqueCount="140">
  <si>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</si>
  <si>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</si>
  <si>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</si>
  <si>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</si>
  <si>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</si>
  <si>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</si>
  <si>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</si>
  <si>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</si>
  <si>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</si>
  <si>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</si>
  <si>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</si>
  <si>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</si>
  <si>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</si>
  <si>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</si>
  <si>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</si>
  <si>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</si>
  <si>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</si>
  <si>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</si>
  <si>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</si>
  <si>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</si>
  <si>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</si>
  <si>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</si>
  <si>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</si>
  <si>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</si>
  <si>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</si>
  <si>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</si>
  <si>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</si>
  <si>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</si>
  <si>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</si>
  <si>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</si>
  <si>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</si>
  <si>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</si>
  <si>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</si>
  <si>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</si>
  <si>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</si>
  <si>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</si>
  <si>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</si>
  <si>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</si>
  <si>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</si>
  <si>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</si>
  <si>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</si>
  <si>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</si>
  <si>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</si>
  <si>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</si>
  <si>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</si>
  <si>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</si>
  <si>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</si>
  <si>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</si>
  <si>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</si>
  <si>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</si>
  <si>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</si>
  <si>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</si>
  <si>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</si>
  <si>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</si>
  <si>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</si>
  <si>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</si>
  <si>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</si>
  <si>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</si>
  <si>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</si>
  <si>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</si>
  <si>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</si>
  <si>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</si>
  <si>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</si>
  <si>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</si>
  <si>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</si>
  <si>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</si>
  <si>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</si>
  <si>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</si>
  <si>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</si>
  <si>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</si>
  <si>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</si>
  <si>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</si>
  <si>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 xml:space="preserve">Serv. De alimentacion </t>
  </si>
  <si>
    <t>BS-0008745-2024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</si>
  <si>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</si>
  <si>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</si>
  <si>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</si>
  <si>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</si>
  <si>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</si>
  <si>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</si>
  <si>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</si>
  <si>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</si>
  <si>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</si>
  <si>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FUNIBER</t>
  </si>
  <si>
    <t>B1500000484</t>
  </si>
  <si>
    <t>CANTOX INVESTMENT</t>
  </si>
  <si>
    <t>B1500000182</t>
  </si>
  <si>
    <t>CORRESPONDIENTE AL 31 DE MAYO  2025</t>
  </si>
  <si>
    <t>Mant. equipos de planta electrica.</t>
  </si>
  <si>
    <t>E450000006597/6598</t>
  </si>
  <si>
    <t>B1500062984</t>
  </si>
  <si>
    <t xml:space="preserve">FARMAHISPANA </t>
  </si>
  <si>
    <t>Medicamentos para botiquin institucion.</t>
  </si>
  <si>
    <t>B1500002239</t>
  </si>
  <si>
    <t>ASOCIACION SERVIDORES PUBLICOS CNZFE</t>
  </si>
  <si>
    <t>P/Transferencia a instituciones sin fines de lucro.</t>
  </si>
  <si>
    <t>Abril 2025</t>
  </si>
  <si>
    <t>COOPNAZONA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</si>
  <si>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</si>
  <si>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</si>
  <si>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</si>
  <si>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</si>
  <si>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</si>
  <si>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</si>
  <si>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Maestria colaboradora.</t>
  </si>
  <si>
    <t>22/04-30/04/25</t>
  </si>
  <si>
    <t>B1500000094</t>
  </si>
  <si>
    <t>P/Serv. internet No. 829-110-6594,0829-118-1864,  2024.</t>
  </si>
  <si>
    <t>E450000073744</t>
  </si>
  <si>
    <t>E450000001059/1185</t>
  </si>
  <si>
    <t xml:space="preserve">SEGUROS BANRERSERVAS </t>
  </si>
  <si>
    <t>P/Poliza de seguro vehiculos de la institucion.</t>
  </si>
  <si>
    <t>E450000005039</t>
  </si>
  <si>
    <t>E450000020906</t>
  </si>
  <si>
    <t>E450001377/1404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</si>
  <si>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</si>
  <si>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</si>
  <si>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</si>
  <si>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</si>
  <si>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</si>
  <si>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</si>
  <si>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</si>
  <si>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</si>
  <si>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</si>
  <si>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</si>
  <si>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E450000001210/1274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</si>
  <si>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</si>
  <si>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</si>
  <si>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</si>
  <si>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</si>
  <si>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</si>
  <si>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</si>
  <si>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</si>
  <si>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</si>
  <si>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</si>
  <si>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</si>
  <si>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</si>
  <si>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</si>
  <si>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</si>
  <si>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>RELACION DE ESTADO DE CUENTA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</si>
</sst>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4</xdr:col>
      <xdr:colOff>651200</xdr:colOff>
      <xdr:row>0</xdr:row>
      <xdr:rowOff>58316</xdr:rowOff>
    </xdr:from>
    <xdr:to>
      <xdr:col>5</xdr:col>
      <xdr:colOff>515127</xdr:colOff>
      <xdr:row>6</xdr:row>
      <xdr:rowOff>108896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BFD119-DBC4-3CDF-2D11-ADA2A9A5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8292" y="58316"/>
          <a:ext cx="1059412" cy="993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1"/>
  <sheetViews>
    <sheetView tabSelected="1" zoomScale="98" zoomScaleNormal="98" workbookViewId="0">
      <pane ySplit="1" topLeftCell="A2" activePane="bottomLeft" state="frozen"/>
      <selection pane="bottomLeft" activeCell="D16" sqref="D16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139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87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3" t="s">
        <v>40</v>
      </c>
      <c r="B9" s="32">
        <v>45749</v>
      </c>
      <c r="C9" s="33" t="s">
        <v>41</v>
      </c>
      <c r="D9" s="33" t="s">
        <v>55</v>
      </c>
      <c r="E9" s="34">
        <v>44841.9</v>
      </c>
      <c r="F9" s="35">
        <v>45784</v>
      </c>
      <c r="G9" s="34">
        <v>6783</v>
      </c>
      <c r="H9" s="31">
        <f t="shared" ref="H9:H51" si="0">E9-G9</f>
        <v>38058.9</v>
      </c>
    </row>
    <row r="10" spans="1:9" s="23" customFormat="1" ht="15" customHeight="1" x14ac:dyDescent="0.25">
      <c r="A10" s="33" t="s">
        <v>100</v>
      </c>
      <c r="B10" s="32" t="s">
        <v>101</v>
      </c>
      <c r="C10" s="33" t="s">
        <v>102</v>
      </c>
      <c r="D10" s="33" t="s">
        <v>103</v>
      </c>
      <c r="E10" s="34">
        <f>375250+31631.25</f>
        <v>406881.25</v>
      </c>
      <c r="F10" s="35">
        <v>45785</v>
      </c>
      <c r="G10" s="34">
        <v>375250</v>
      </c>
      <c r="H10" s="31">
        <f t="shared" si="0"/>
        <v>31631.25</v>
      </c>
    </row>
    <row r="11" spans="1:9" s="23" customFormat="1" ht="15" customHeight="1" x14ac:dyDescent="0.25">
      <c r="A11" s="33" t="s">
        <v>10</v>
      </c>
      <c r="B11" s="32">
        <v>45792</v>
      </c>
      <c r="C11" s="36" t="s">
        <v>11</v>
      </c>
      <c r="D11" s="36" t="s">
        <v>114</v>
      </c>
      <c r="E11" s="37">
        <f>715805.67+25443.8</f>
        <v>741249.47000000009</v>
      </c>
      <c r="F11" s="35">
        <v>45808</v>
      </c>
      <c r="G11" s="38">
        <f>+E11</f>
        <v>741249.47000000009</v>
      </c>
      <c r="H11" s="31"/>
      <c r="I11" s="25"/>
    </row>
    <row r="12" spans="1:9" s="22" customFormat="1" ht="15" customHeight="1" x14ac:dyDescent="0.25">
      <c r="A12" s="33" t="s">
        <v>43</v>
      </c>
      <c r="B12" s="32">
        <v>45744</v>
      </c>
      <c r="C12" s="39" t="s">
        <v>44</v>
      </c>
      <c r="D12" s="40" t="s">
        <v>53</v>
      </c>
      <c r="E12" s="41">
        <v>51596.02</v>
      </c>
      <c r="F12" s="35">
        <v>45808</v>
      </c>
      <c r="G12" s="51">
        <v>0</v>
      </c>
      <c r="H12" s="31">
        <f t="shared" si="0"/>
        <v>51596.02</v>
      </c>
      <c r="I12" s="24"/>
    </row>
    <row r="13" spans="1:9" s="27" customFormat="1" ht="17.25" customHeight="1" x14ac:dyDescent="0.25">
      <c r="A13" s="50" t="s">
        <v>12</v>
      </c>
      <c r="B13" s="42" t="s">
        <v>105</v>
      </c>
      <c r="C13" s="43" t="s">
        <v>42</v>
      </c>
      <c r="D13" s="44" t="s">
        <v>106</v>
      </c>
      <c r="E13" s="38">
        <f>305000+692250+1964462.5+670312.5</f>
        <v>3632025</v>
      </c>
      <c r="F13" s="35">
        <v>45800</v>
      </c>
      <c r="G13" s="51">
        <f>1964462.5+305000</f>
        <v>2269462.5</v>
      </c>
      <c r="H13" s="31">
        <v>1362562.5</v>
      </c>
      <c r="I13" s="26"/>
    </row>
    <row r="14" spans="1:9" s="27" customFormat="1" ht="17.25" customHeight="1" x14ac:dyDescent="0.25">
      <c r="A14" s="50" t="s">
        <v>94</v>
      </c>
      <c r="B14" s="42">
        <v>45769</v>
      </c>
      <c r="C14" s="43" t="s">
        <v>95</v>
      </c>
      <c r="D14" s="44" t="s">
        <v>96</v>
      </c>
      <c r="E14" s="38">
        <v>200000</v>
      </c>
      <c r="F14" s="35">
        <v>45787</v>
      </c>
      <c r="G14" s="51">
        <v>200000</v>
      </c>
      <c r="H14" s="31">
        <f t="shared" si="0"/>
        <v>0</v>
      </c>
      <c r="I14" s="26"/>
    </row>
    <row r="15" spans="1:9" s="22" customFormat="1" ht="15" customHeight="1" x14ac:dyDescent="0.25">
      <c r="A15" s="33" t="s">
        <v>27</v>
      </c>
      <c r="B15" s="32">
        <v>45778</v>
      </c>
      <c r="C15" s="36" t="s">
        <v>28</v>
      </c>
      <c r="D15" s="39" t="s">
        <v>90</v>
      </c>
      <c r="E15" s="41">
        <v>675</v>
      </c>
      <c r="F15" s="35">
        <v>45808</v>
      </c>
      <c r="G15" s="51">
        <v>675</v>
      </c>
      <c r="H15" s="31">
        <f t="shared" si="0"/>
        <v>0</v>
      </c>
    </row>
    <row r="16" spans="1:9" s="22" customFormat="1" ht="15" customHeight="1" x14ac:dyDescent="0.25">
      <c r="A16" s="33" t="s">
        <v>13</v>
      </c>
      <c r="B16" s="32">
        <v>45778</v>
      </c>
      <c r="C16" s="36" t="s">
        <v>70</v>
      </c>
      <c r="D16" s="33" t="s">
        <v>71</v>
      </c>
      <c r="E16" s="37">
        <f>600000+600000</f>
        <v>1200000</v>
      </c>
      <c r="F16" s="35">
        <v>45799</v>
      </c>
      <c r="G16" s="38">
        <v>600000</v>
      </c>
      <c r="H16" s="31">
        <f t="shared" si="0"/>
        <v>600000</v>
      </c>
    </row>
    <row r="17" spans="1:9" s="22" customFormat="1" ht="15" customHeight="1" x14ac:dyDescent="0.25">
      <c r="A17" s="33" t="s">
        <v>74</v>
      </c>
      <c r="B17" s="32">
        <v>45778</v>
      </c>
      <c r="C17" s="36" t="s">
        <v>119</v>
      </c>
      <c r="D17" s="33" t="s">
        <v>118</v>
      </c>
      <c r="E17" s="37">
        <v>3409604.83</v>
      </c>
      <c r="F17" s="35">
        <v>45803</v>
      </c>
      <c r="G17" s="38">
        <v>830130.39</v>
      </c>
      <c r="H17" s="31">
        <f t="shared" si="0"/>
        <v>2579474.44</v>
      </c>
    </row>
    <row r="18" spans="1:9" s="22" customFormat="1" ht="15" customHeight="1" x14ac:dyDescent="0.25">
      <c r="A18" s="33" t="s">
        <v>14</v>
      </c>
      <c r="B18" s="32">
        <v>45778</v>
      </c>
      <c r="C18" s="39" t="s">
        <v>25</v>
      </c>
      <c r="D18" s="33" t="s">
        <v>89</v>
      </c>
      <c r="E18" s="37">
        <f>1000.8*2</f>
        <v>2001.6</v>
      </c>
      <c r="F18" s="35">
        <v>45808</v>
      </c>
      <c r="G18" s="38">
        <v>2001.6</v>
      </c>
      <c r="H18" s="31">
        <f t="shared" si="0"/>
        <v>0</v>
      </c>
    </row>
    <row r="19" spans="1:9" s="22" customFormat="1" ht="15" customHeight="1" x14ac:dyDescent="0.25">
      <c r="A19" s="33" t="s">
        <v>85</v>
      </c>
      <c r="B19" s="32">
        <v>45769</v>
      </c>
      <c r="C19" s="36" t="s">
        <v>76</v>
      </c>
      <c r="D19" s="33" t="s">
        <v>86</v>
      </c>
      <c r="E19" s="37">
        <v>149499</v>
      </c>
      <c r="F19" s="35">
        <v>45792</v>
      </c>
      <c r="G19" s="38">
        <v>149499</v>
      </c>
      <c r="H19" s="31" t="s">
        <v>1</v>
      </c>
    </row>
    <row r="20" spans="1:9" s="22" customFormat="1" ht="15" customHeight="1" x14ac:dyDescent="0.25">
      <c r="A20" s="33" t="s">
        <v>75</v>
      </c>
      <c r="B20" s="32">
        <v>45804</v>
      </c>
      <c r="C20" s="39" t="s">
        <v>76</v>
      </c>
      <c r="D20" s="33" t="s">
        <v>120</v>
      </c>
      <c r="E20" s="37">
        <v>272276.15999999997</v>
      </c>
      <c r="F20" s="35">
        <v>45808</v>
      </c>
      <c r="G20" s="38">
        <v>0</v>
      </c>
      <c r="H20" s="31">
        <f t="shared" si="0"/>
        <v>272276.15999999997</v>
      </c>
    </row>
    <row r="21" spans="1:9" s="22" customFormat="1" ht="15" customHeight="1" x14ac:dyDescent="0.25">
      <c r="A21" s="39" t="s">
        <v>16</v>
      </c>
      <c r="B21" s="45">
        <v>45775</v>
      </c>
      <c r="C21" s="46" t="s">
        <v>107</v>
      </c>
      <c r="D21" s="39" t="s">
        <v>108</v>
      </c>
      <c r="E21" s="47">
        <f>265970.5+266688.49-31.77</f>
        <v>532627.22</v>
      </c>
      <c r="F21" s="35">
        <v>45786</v>
      </c>
      <c r="G21" s="52">
        <v>265970.56</v>
      </c>
      <c r="H21" s="31">
        <f t="shared" si="0"/>
        <v>266656.65999999997</v>
      </c>
    </row>
    <row r="22" spans="1:9" s="22" customFormat="1" ht="15.75" customHeight="1" x14ac:dyDescent="0.25">
      <c r="A22" s="33" t="s">
        <v>97</v>
      </c>
      <c r="B22" s="32">
        <v>45770</v>
      </c>
      <c r="C22" s="43" t="s">
        <v>95</v>
      </c>
      <c r="D22" s="33" t="s">
        <v>96</v>
      </c>
      <c r="E22" s="37">
        <v>300000</v>
      </c>
      <c r="F22" s="35">
        <v>45787</v>
      </c>
      <c r="G22" s="38">
        <v>300000</v>
      </c>
      <c r="H22" s="31">
        <f t="shared" si="0"/>
        <v>0</v>
      </c>
    </row>
    <row r="23" spans="1:9" s="22" customFormat="1" ht="15" customHeight="1" x14ac:dyDescent="0.25">
      <c r="A23" s="39" t="s">
        <v>69</v>
      </c>
      <c r="B23" s="45">
        <v>45525</v>
      </c>
      <c r="C23" s="46" t="s">
        <v>72</v>
      </c>
      <c r="D23" s="39" t="s">
        <v>73</v>
      </c>
      <c r="E23" s="47">
        <v>861049.94</v>
      </c>
      <c r="F23" s="35">
        <v>45808</v>
      </c>
      <c r="G23" s="52">
        <v>861049.94</v>
      </c>
      <c r="H23" s="31">
        <f t="shared" si="0"/>
        <v>0</v>
      </c>
    </row>
    <row r="24" spans="1:9" s="22" customFormat="1" ht="15" customHeight="1" x14ac:dyDescent="0.25">
      <c r="A24" s="39" t="s">
        <v>135</v>
      </c>
      <c r="B24" s="45">
        <v>45804</v>
      </c>
      <c r="C24" s="46" t="s">
        <v>137</v>
      </c>
      <c r="D24" s="39" t="s">
        <v>136</v>
      </c>
      <c r="E24" s="47">
        <v>14250</v>
      </c>
      <c r="F24" s="35">
        <v>45808</v>
      </c>
      <c r="G24" s="52">
        <v>0</v>
      </c>
      <c r="H24" s="31">
        <f t="shared" si="0"/>
        <v>14250</v>
      </c>
    </row>
    <row r="25" spans="1:9" s="22" customFormat="1" ht="15" customHeight="1" x14ac:dyDescent="0.25">
      <c r="A25" s="33" t="s">
        <v>37</v>
      </c>
      <c r="B25" s="32">
        <v>45778</v>
      </c>
      <c r="C25" s="39" t="s">
        <v>36</v>
      </c>
      <c r="D25" s="33" t="s">
        <v>35</v>
      </c>
      <c r="E25" s="37">
        <v>32657.45</v>
      </c>
      <c r="F25" s="35">
        <v>45808</v>
      </c>
      <c r="G25" s="38">
        <v>0</v>
      </c>
      <c r="H25" s="31">
        <f t="shared" si="0"/>
        <v>32657.45</v>
      </c>
    </row>
    <row r="26" spans="1:9" s="22" customFormat="1" ht="15" customHeight="1" x14ac:dyDescent="0.25">
      <c r="A26" s="33" t="s">
        <v>17</v>
      </c>
      <c r="B26" s="32">
        <v>45778</v>
      </c>
      <c r="C26" s="36" t="s">
        <v>18</v>
      </c>
      <c r="D26" s="39" t="s">
        <v>66</v>
      </c>
      <c r="E26" s="41">
        <v>11213.78</v>
      </c>
      <c r="F26" s="35">
        <v>45808</v>
      </c>
      <c r="G26" s="51">
        <v>0</v>
      </c>
      <c r="H26" s="31">
        <f t="shared" si="0"/>
        <v>11213.78</v>
      </c>
    </row>
    <row r="27" spans="1:9" s="22" customFormat="1" ht="15" customHeight="1" x14ac:dyDescent="0.25">
      <c r="A27" s="39" t="s">
        <v>77</v>
      </c>
      <c r="B27" s="45">
        <v>45726</v>
      </c>
      <c r="C27" s="46" t="s">
        <v>78</v>
      </c>
      <c r="D27" s="39" t="s">
        <v>79</v>
      </c>
      <c r="E27" s="47">
        <v>690753.18</v>
      </c>
      <c r="F27" s="35">
        <v>45786</v>
      </c>
      <c r="G27" s="52">
        <f>42204.37+39707.07</f>
        <v>81911.44</v>
      </c>
      <c r="H27" s="31">
        <f t="shared" si="0"/>
        <v>608841.74</v>
      </c>
      <c r="I27" s="24"/>
    </row>
    <row r="28" spans="1:9" s="22" customFormat="1" ht="15" customHeight="1" x14ac:dyDescent="0.25">
      <c r="A28" s="33" t="s">
        <v>19</v>
      </c>
      <c r="B28" s="32">
        <v>45783</v>
      </c>
      <c r="C28" s="39" t="s">
        <v>26</v>
      </c>
      <c r="D28" s="33" t="s">
        <v>113</v>
      </c>
      <c r="E28" s="37">
        <v>287532.84999999998</v>
      </c>
      <c r="F28" s="35">
        <v>45799</v>
      </c>
      <c r="G28" s="38">
        <v>287532.84999999998</v>
      </c>
      <c r="H28" s="31">
        <f t="shared" si="0"/>
        <v>0</v>
      </c>
    </row>
    <row r="29" spans="1:9" s="22" customFormat="1" ht="15" customHeight="1" x14ac:dyDescent="0.25">
      <c r="A29" s="39" t="s">
        <v>80</v>
      </c>
      <c r="B29" s="45">
        <v>45778</v>
      </c>
      <c r="C29" s="46" t="s">
        <v>81</v>
      </c>
      <c r="D29" s="39" t="s">
        <v>82</v>
      </c>
      <c r="E29" s="47">
        <v>390430.7</v>
      </c>
      <c r="F29" s="35">
        <v>45808</v>
      </c>
      <c r="G29" s="52">
        <v>0</v>
      </c>
      <c r="H29" s="31">
        <f t="shared" si="0"/>
        <v>390430.7</v>
      </c>
      <c r="I29" s="24"/>
    </row>
    <row r="30" spans="1:9" s="22" customFormat="1" ht="15" customHeight="1" x14ac:dyDescent="0.25">
      <c r="A30" s="33" t="s">
        <v>91</v>
      </c>
      <c r="B30" s="32">
        <v>45776</v>
      </c>
      <c r="C30" s="39" t="s">
        <v>92</v>
      </c>
      <c r="D30" s="33" t="s">
        <v>93</v>
      </c>
      <c r="E30" s="37">
        <v>25316.59</v>
      </c>
      <c r="F30" s="35">
        <v>45800</v>
      </c>
      <c r="G30" s="38">
        <v>25316.59</v>
      </c>
      <c r="H30" s="31">
        <f t="shared" si="0"/>
        <v>0</v>
      </c>
      <c r="I30" s="24"/>
    </row>
    <row r="31" spans="1:9" s="22" customFormat="1" ht="15" customHeight="1" x14ac:dyDescent="0.25">
      <c r="A31" s="33" t="s">
        <v>30</v>
      </c>
      <c r="B31" s="32">
        <v>45758</v>
      </c>
      <c r="C31" s="36" t="s">
        <v>32</v>
      </c>
      <c r="D31" s="32" t="s">
        <v>47</v>
      </c>
      <c r="E31" s="38">
        <v>86671</v>
      </c>
      <c r="F31" s="35">
        <v>45783</v>
      </c>
      <c r="G31" s="51">
        <v>17402</v>
      </c>
      <c r="H31" s="31">
        <f t="shared" si="0"/>
        <v>69269</v>
      </c>
      <c r="I31" s="24"/>
    </row>
    <row r="32" spans="1:9" s="22" customFormat="1" ht="15" customHeight="1" x14ac:dyDescent="0.25">
      <c r="A32" s="33" t="s">
        <v>83</v>
      </c>
      <c r="B32" s="32">
        <v>45747</v>
      </c>
      <c r="C32" s="39" t="s">
        <v>104</v>
      </c>
      <c r="D32" s="33" t="s">
        <v>84</v>
      </c>
      <c r="E32" s="37">
        <v>23900.05</v>
      </c>
      <c r="F32" s="35">
        <v>45783</v>
      </c>
      <c r="G32" s="38">
        <v>23900.05</v>
      </c>
      <c r="H32" s="31">
        <f t="shared" si="0"/>
        <v>0</v>
      </c>
    </row>
    <row r="33" spans="1:9" s="22" customFormat="1" ht="15" customHeight="1" x14ac:dyDescent="0.25">
      <c r="A33" s="33" t="s">
        <v>131</v>
      </c>
      <c r="B33" s="32">
        <v>45784</v>
      </c>
      <c r="C33" s="39" t="s">
        <v>51</v>
      </c>
      <c r="D33" s="33" t="s">
        <v>132</v>
      </c>
      <c r="E33" s="37">
        <v>23366.04</v>
      </c>
      <c r="F33" s="35">
        <v>45808</v>
      </c>
      <c r="G33" s="38">
        <v>0</v>
      </c>
      <c r="H33" s="31">
        <f t="shared" si="0"/>
        <v>23366.04</v>
      </c>
    </row>
    <row r="34" spans="1:9" s="22" customFormat="1" ht="15" customHeight="1" x14ac:dyDescent="0.25">
      <c r="A34" s="33" t="s">
        <v>46</v>
      </c>
      <c r="B34" s="32">
        <v>45778</v>
      </c>
      <c r="C34" s="36" t="s">
        <v>45</v>
      </c>
      <c r="D34" s="33" t="s">
        <v>121</v>
      </c>
      <c r="E34" s="38">
        <v>112854.53</v>
      </c>
      <c r="F34" s="35">
        <v>45808</v>
      </c>
      <c r="G34" s="51">
        <v>0</v>
      </c>
      <c r="H34" s="31">
        <f t="shared" si="0"/>
        <v>112854.53</v>
      </c>
      <c r="I34" s="28"/>
    </row>
    <row r="35" spans="1:9" s="22" customFormat="1" ht="15" customHeight="1" x14ac:dyDescent="0.25">
      <c r="A35" s="33" t="s">
        <v>33</v>
      </c>
      <c r="B35" s="32">
        <v>45778</v>
      </c>
      <c r="C35" s="39" t="s">
        <v>34</v>
      </c>
      <c r="D35" s="33" t="s">
        <v>48</v>
      </c>
      <c r="E35" s="37">
        <v>91186.44</v>
      </c>
      <c r="F35" s="35">
        <v>45808</v>
      </c>
      <c r="G35" s="38">
        <v>0</v>
      </c>
      <c r="H35" s="31">
        <f t="shared" si="0"/>
        <v>91186.44</v>
      </c>
    </row>
    <row r="36" spans="1:9" s="22" customFormat="1" ht="15" customHeight="1" x14ac:dyDescent="0.25">
      <c r="A36" s="33" t="s">
        <v>20</v>
      </c>
      <c r="B36" s="32">
        <v>45778</v>
      </c>
      <c r="C36" s="48" t="s">
        <v>57</v>
      </c>
      <c r="D36" s="33" t="s">
        <v>124</v>
      </c>
      <c r="E36" s="37">
        <f>460220.58+191315.9</f>
        <v>651536.48</v>
      </c>
      <c r="F36" s="35">
        <v>45808</v>
      </c>
      <c r="G36" s="37">
        <f>460220.58+191315.9</f>
        <v>651536.48</v>
      </c>
      <c r="H36" s="31">
        <f t="shared" si="0"/>
        <v>0</v>
      </c>
    </row>
    <row r="37" spans="1:9" s="22" customFormat="1" ht="15" customHeight="1" x14ac:dyDescent="0.25">
      <c r="A37" s="33" t="s">
        <v>126</v>
      </c>
      <c r="B37" s="32">
        <v>45798</v>
      </c>
      <c r="C37" s="48" t="s">
        <v>127</v>
      </c>
      <c r="D37" s="33" t="s">
        <v>128</v>
      </c>
      <c r="E37" s="37">
        <v>4800000</v>
      </c>
      <c r="F37" s="35">
        <v>45808</v>
      </c>
      <c r="G37" s="37">
        <v>0</v>
      </c>
      <c r="H37" s="31">
        <f t="shared" si="0"/>
        <v>4800000</v>
      </c>
    </row>
    <row r="38" spans="1:9" s="22" customFormat="1" ht="15" customHeight="1" x14ac:dyDescent="0.25">
      <c r="A38" s="33" t="s">
        <v>58</v>
      </c>
      <c r="B38" s="32">
        <v>45763</v>
      </c>
      <c r="C38" s="49" t="s">
        <v>98</v>
      </c>
      <c r="D38" s="33" t="s">
        <v>99</v>
      </c>
      <c r="E38" s="37">
        <v>467367.6</v>
      </c>
      <c r="F38" s="35">
        <v>45787</v>
      </c>
      <c r="G38" s="37">
        <v>101700</v>
      </c>
      <c r="H38" s="31">
        <f t="shared" si="0"/>
        <v>365667.6</v>
      </c>
    </row>
    <row r="39" spans="1:9" s="22" customFormat="1" ht="15" customHeight="1" x14ac:dyDescent="0.25">
      <c r="A39" s="33" t="s">
        <v>61</v>
      </c>
      <c r="B39" s="32">
        <v>45778</v>
      </c>
      <c r="C39" s="33" t="s">
        <v>62</v>
      </c>
      <c r="D39" s="33" t="s">
        <v>63</v>
      </c>
      <c r="E39" s="41">
        <v>217011.66</v>
      </c>
      <c r="F39" s="35">
        <v>45808</v>
      </c>
      <c r="G39" s="51">
        <v>0</v>
      </c>
      <c r="H39" s="31">
        <f t="shared" si="0"/>
        <v>217011.66</v>
      </c>
      <c r="I39" s="24"/>
    </row>
    <row r="40" spans="1:9" s="22" customFormat="1" ht="15" customHeight="1" x14ac:dyDescent="0.25">
      <c r="A40" s="33" t="s">
        <v>115</v>
      </c>
      <c r="B40" s="32">
        <v>45783</v>
      </c>
      <c r="C40" s="33" t="s">
        <v>116</v>
      </c>
      <c r="D40" s="33" t="s">
        <v>117</v>
      </c>
      <c r="E40" s="41">
        <v>60857.3</v>
      </c>
      <c r="F40" s="35">
        <v>45803</v>
      </c>
      <c r="G40" s="51">
        <v>60857.3</v>
      </c>
      <c r="H40" s="31">
        <f t="shared" si="0"/>
        <v>0</v>
      </c>
      <c r="I40" s="24"/>
    </row>
    <row r="41" spans="1:9" s="22" customFormat="1" ht="15" customHeight="1" x14ac:dyDescent="0.25">
      <c r="A41" s="33" t="s">
        <v>133</v>
      </c>
      <c r="B41" s="32">
        <v>45793</v>
      </c>
      <c r="C41" s="33" t="s">
        <v>138</v>
      </c>
      <c r="D41" s="33" t="s">
        <v>134</v>
      </c>
      <c r="E41" s="41">
        <v>21891.360000000001</v>
      </c>
      <c r="F41" s="35">
        <v>45808</v>
      </c>
      <c r="G41" s="51">
        <v>0</v>
      </c>
      <c r="H41" s="31">
        <f t="shared" si="0"/>
        <v>21891.360000000001</v>
      </c>
      <c r="I41" s="24"/>
    </row>
    <row r="42" spans="1:9" s="22" customFormat="1" ht="15" customHeight="1" x14ac:dyDescent="0.25">
      <c r="A42" s="33" t="s">
        <v>38</v>
      </c>
      <c r="B42" s="32">
        <v>45778</v>
      </c>
      <c r="C42" s="33" t="s">
        <v>39</v>
      </c>
      <c r="D42" s="33" t="s">
        <v>122</v>
      </c>
      <c r="E42" s="37">
        <v>171622</v>
      </c>
      <c r="F42" s="35">
        <v>45808</v>
      </c>
      <c r="G42" s="53">
        <v>0</v>
      </c>
      <c r="H42" s="31">
        <f t="shared" si="0"/>
        <v>171622</v>
      </c>
    </row>
    <row r="43" spans="1:9" s="22" customFormat="1" ht="15" customHeight="1" x14ac:dyDescent="0.25">
      <c r="A43" s="39" t="s">
        <v>67</v>
      </c>
      <c r="B43" s="45">
        <v>45778</v>
      </c>
      <c r="C43" s="46" t="s">
        <v>60</v>
      </c>
      <c r="D43" s="39" t="s">
        <v>59</v>
      </c>
      <c r="E43" s="47">
        <v>454872.87</v>
      </c>
      <c r="F43" s="35">
        <v>45808</v>
      </c>
      <c r="G43" s="52">
        <v>0</v>
      </c>
      <c r="H43" s="31">
        <f t="shared" si="0"/>
        <v>454872.87</v>
      </c>
    </row>
    <row r="44" spans="1:9" s="22" customFormat="1" ht="15" customHeight="1" x14ac:dyDescent="0.25">
      <c r="A44" s="33" t="s">
        <v>64</v>
      </c>
      <c r="B44" s="32">
        <v>45778</v>
      </c>
      <c r="C44" s="33" t="s">
        <v>88</v>
      </c>
      <c r="D44" s="33" t="s">
        <v>65</v>
      </c>
      <c r="E44" s="41">
        <v>147027.87</v>
      </c>
      <c r="F44" s="35">
        <v>45808</v>
      </c>
      <c r="G44" s="51">
        <v>83933.66</v>
      </c>
      <c r="H44" s="31">
        <f t="shared" si="0"/>
        <v>63094.209999999992</v>
      </c>
    </row>
    <row r="45" spans="1:9" s="22" customFormat="1" ht="15" customHeight="1" x14ac:dyDescent="0.25">
      <c r="A45" s="33" t="s">
        <v>110</v>
      </c>
      <c r="B45" s="32">
        <v>45779</v>
      </c>
      <c r="C45" s="33" t="s">
        <v>111</v>
      </c>
      <c r="D45" s="33" t="s">
        <v>112</v>
      </c>
      <c r="E45" s="41">
        <v>97442.76</v>
      </c>
      <c r="F45" s="35">
        <v>45796</v>
      </c>
      <c r="G45" s="51">
        <v>97442.76</v>
      </c>
      <c r="H45" s="31">
        <f t="shared" si="0"/>
        <v>0</v>
      </c>
    </row>
    <row r="46" spans="1:9" s="22" customFormat="1" ht="15" customHeight="1" x14ac:dyDescent="0.25">
      <c r="A46" s="33" t="s">
        <v>29</v>
      </c>
      <c r="B46" s="32">
        <v>45778</v>
      </c>
      <c r="C46" s="48" t="s">
        <v>52</v>
      </c>
      <c r="D46" s="33" t="s">
        <v>125</v>
      </c>
      <c r="E46" s="37">
        <f>14998+14998</f>
        <v>29996</v>
      </c>
      <c r="F46" s="35">
        <v>45808</v>
      </c>
      <c r="G46" s="51">
        <f>14998+14998</f>
        <v>29996</v>
      </c>
      <c r="H46" s="31">
        <f t="shared" si="0"/>
        <v>0</v>
      </c>
      <c r="I46" s="24"/>
    </row>
    <row r="47" spans="1:9" s="22" customFormat="1" ht="15" customHeight="1" x14ac:dyDescent="0.25">
      <c r="A47" s="33" t="s">
        <v>31</v>
      </c>
      <c r="B47" s="32">
        <v>45800</v>
      </c>
      <c r="C47" s="48" t="s">
        <v>129</v>
      </c>
      <c r="D47" s="33" t="s">
        <v>130</v>
      </c>
      <c r="E47" s="37">
        <f>28250+6440.32</f>
        <v>34690.32</v>
      </c>
      <c r="F47" s="35">
        <v>45808</v>
      </c>
      <c r="G47" s="37">
        <v>0</v>
      </c>
      <c r="H47" s="31">
        <f t="shared" si="0"/>
        <v>34690.32</v>
      </c>
    </row>
    <row r="48" spans="1:9" s="22" customFormat="1" ht="15" customHeight="1" x14ac:dyDescent="0.25">
      <c r="A48" s="33" t="s">
        <v>49</v>
      </c>
      <c r="B48" s="32">
        <v>45778</v>
      </c>
      <c r="C48" s="48" t="s">
        <v>54</v>
      </c>
      <c r="D48" s="33" t="s">
        <v>68</v>
      </c>
      <c r="E48" s="37">
        <v>216112.68</v>
      </c>
      <c r="F48" s="35">
        <v>45808</v>
      </c>
      <c r="G48" s="51">
        <v>0</v>
      </c>
      <c r="H48" s="31">
        <f t="shared" si="0"/>
        <v>216112.68</v>
      </c>
    </row>
    <row r="49" spans="1:9" s="22" customFormat="1" ht="15" customHeight="1" x14ac:dyDescent="0.25">
      <c r="A49" s="33" t="s">
        <v>50</v>
      </c>
      <c r="B49" s="32">
        <v>45778</v>
      </c>
      <c r="C49" s="48" t="s">
        <v>51</v>
      </c>
      <c r="D49" s="33" t="s">
        <v>56</v>
      </c>
      <c r="E49" s="37">
        <v>5053.93</v>
      </c>
      <c r="F49" s="35">
        <v>45808</v>
      </c>
      <c r="G49" s="37">
        <v>0</v>
      </c>
      <c r="H49" s="31">
        <f t="shared" si="0"/>
        <v>5053.93</v>
      </c>
    </row>
    <row r="50" spans="1:9" s="22" customFormat="1" ht="15" customHeight="1" x14ac:dyDescent="0.25">
      <c r="A50" s="33" t="s">
        <v>21</v>
      </c>
      <c r="B50" s="32">
        <v>45778</v>
      </c>
      <c r="C50" s="39" t="s">
        <v>15</v>
      </c>
      <c r="D50" s="33" t="s">
        <v>123</v>
      </c>
      <c r="E50" s="41">
        <v>365322.94</v>
      </c>
      <c r="F50" s="35">
        <v>45808</v>
      </c>
      <c r="G50" s="51">
        <v>0</v>
      </c>
      <c r="H50" s="31">
        <f t="shared" si="0"/>
        <v>365322.94</v>
      </c>
      <c r="I50" s="24"/>
    </row>
    <row r="51" spans="1:9" s="22" customFormat="1" ht="15" customHeight="1" x14ac:dyDescent="0.25">
      <c r="A51" s="33" t="s">
        <v>22</v>
      </c>
      <c r="B51" s="32">
        <v>45805</v>
      </c>
      <c r="C51" s="39" t="s">
        <v>23</v>
      </c>
      <c r="D51" s="33" t="s">
        <v>109</v>
      </c>
      <c r="E51" s="37">
        <f>90363.69+90363.76</f>
        <v>180727.45</v>
      </c>
      <c r="F51" s="35">
        <v>45792</v>
      </c>
      <c r="G51" s="38">
        <v>90363.69</v>
      </c>
      <c r="H51" s="31">
        <f t="shared" si="0"/>
        <v>90363.760000000009</v>
      </c>
      <c r="I51" s="24"/>
    </row>
    <row r="52" spans="1:9" s="22" customFormat="1" ht="22.9" customHeight="1" x14ac:dyDescent="0.25">
      <c r="A52" s="29" t="s">
        <v>24</v>
      </c>
      <c r="B52" s="29"/>
      <c r="C52" s="29"/>
      <c r="D52" s="29"/>
      <c r="E52" s="30">
        <f>SUM(E9:E51)</f>
        <v>21515993.220000003</v>
      </c>
      <c r="F52" s="30"/>
      <c r="G52" s="30">
        <f t="shared" ref="G52" si="1">SUM(G9:G51)</f>
        <v>8153964.2799999993</v>
      </c>
      <c r="H52" s="30">
        <f>SUM(H9:H51)+0.01</f>
        <v>13362028.949999999</v>
      </c>
    </row>
    <row r="53" spans="1:9" x14ac:dyDescent="0.25">
      <c r="D53" s="9"/>
      <c r="F53" s="5"/>
      <c r="G53" s="5"/>
      <c r="H53" s="10"/>
      <c r="I53" s="10"/>
    </row>
    <row r="54" spans="1:9" s="5" customFormat="1" x14ac:dyDescent="0.25">
      <c r="A54" s="1"/>
      <c r="B54" s="1"/>
      <c r="C54" s="1"/>
      <c r="D54" s="9"/>
    </row>
    <row r="55" spans="1:9" s="5" customFormat="1" x14ac:dyDescent="0.25">
      <c r="A55" s="1"/>
      <c r="B55" s="1"/>
      <c r="C55" s="1"/>
      <c r="D55" s="1"/>
      <c r="F55" s="3"/>
      <c r="G55" s="10"/>
      <c r="I55" s="4"/>
    </row>
    <row r="56" spans="1:9" s="5" customFormat="1" x14ac:dyDescent="0.25">
      <c r="A56" s="1"/>
      <c r="B56" s="1"/>
      <c r="C56" s="1"/>
      <c r="D56" s="1"/>
      <c r="F56" s="3"/>
      <c r="G56" s="10"/>
      <c r="I56" s="54"/>
    </row>
    <row r="57" spans="1:9" s="5" customFormat="1" x14ac:dyDescent="0.25">
      <c r="A57" s="1"/>
      <c r="B57" s="1"/>
      <c r="C57" s="11"/>
      <c r="D57" s="1"/>
      <c r="F57" s="3"/>
      <c r="G57" s="10"/>
      <c r="H57" s="10"/>
      <c r="I57" s="4"/>
    </row>
    <row r="58" spans="1:9" s="5" customFormat="1" x14ac:dyDescent="0.25">
      <c r="A58" s="1"/>
      <c r="B58" s="1"/>
      <c r="C58" s="9"/>
      <c r="D58" s="1"/>
      <c r="F58" s="3"/>
      <c r="G58" s="10"/>
      <c r="I58" s="4"/>
    </row>
    <row r="59" spans="1:9" x14ac:dyDescent="0.25">
      <c r="G59" s="10"/>
    </row>
    <row r="60" spans="1:9" x14ac:dyDescent="0.25">
      <c r="G60" s="10"/>
      <c r="H60" s="14"/>
    </row>
    <row r="71" spans="8:8" x14ac:dyDescent="0.25">
      <c r="H71" s="14"/>
    </row>
  </sheetData>
  <autoFilter ref="A8:H52" xr:uid="{84D114D7-CF82-4D71-B48C-790C71BCF845}"/>
  <sortState xmlns:xlrd2="http://schemas.microsoft.com/office/spreadsheetml/2017/richdata2" ref="A10:H51">
    <sortCondition ref="A9:A51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4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MAYO-2025</vt:lpstr>
      <vt:lpstr>'MAYO-2025'!Área_de_impresión</vt:lpstr>
      <vt:lpstr>'MAYO-2025'!Títulos_a_imprimir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2025-06-16T17:23:27Z</cp:lastPrinted>
  <dcterms:created xsi:type="dcterms:W3CDTF">2023-02-06T15:07:28Z</dcterms:created>
  <dcterms:modified xsi:type="dcterms:W3CDTF">2025-06-16T17:23:31Z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