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592C24A-582C-41FC-BD83-24BA073CCF70}" xr6:coauthVersionLast="47" xr6:coauthVersionMax="47" xr10:uidLastSave="{00000000-0000-0000-0000-000000000000}"/>
  <bookViews>
    <workbookView xWindow="10215" yWindow="2865" windowWidth="18585" windowHeight="12615" xr2:uid="{89689411-BA17-4328-A5C1-E95BE319531B}"/>
  </bookViews>
  <sheets>
    <sheet name="FEBRERO 2025 " sheetId="11" r:id="rId1"/>
  </sheets>
  <definedNames>
    <definedName name="_xlnm._FilterDatabase" localSheetId="0" hidden="1">'FEBRERO 2025 '!$A$8:$H$43</definedName>
    <definedName name="_xlnm.Print_Area" localSheetId="0">'FEBRERO 2025 '!$A$1:$H$45</definedName>
    <definedName name="_xlnm.Print_Titles" localSheetId="0">'FEBRERO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1" l="1"/>
  <c r="E30" i="11"/>
  <c r="E12" i="11"/>
  <c r="E42" i="11"/>
  <c r="H42" i="11" s="1"/>
  <c r="H40" i="11"/>
  <c r="E40" i="11"/>
  <c r="E28" i="11"/>
  <c r="E25" i="11"/>
  <c r="H25" i="11" s="1"/>
  <c r="E24" i="11"/>
  <c r="H24" i="11" s="1"/>
  <c r="H20" i="11"/>
  <c r="H34" i="11"/>
  <c r="E17" i="11"/>
  <c r="H17" i="11" s="1"/>
  <c r="H22" i="11"/>
  <c r="E9" i="11"/>
  <c r="H29" i="11"/>
  <c r="H37" i="11"/>
  <c r="E38" i="11"/>
  <c r="H38" i="11" s="1"/>
  <c r="E39" i="11"/>
  <c r="H39" i="11" s="1"/>
  <c r="H11" i="11"/>
  <c r="E33" i="11"/>
  <c r="H33" i="11" s="1"/>
  <c r="G12" i="11"/>
  <c r="G44" i="11" s="1"/>
  <c r="E16" i="11"/>
  <c r="H16" i="11" s="1"/>
  <c r="E18" i="11"/>
  <c r="H18" i="11" s="1"/>
  <c r="E15" i="11"/>
  <c r="E10" i="11"/>
  <c r="H10" i="11" s="1"/>
  <c r="H43" i="11"/>
  <c r="H41" i="11"/>
  <c r="E36" i="11"/>
  <c r="H36" i="11" s="1"/>
  <c r="H35" i="11"/>
  <c r="H32" i="11"/>
  <c r="H31" i="11"/>
  <c r="H28" i="11"/>
  <c r="H26" i="11"/>
  <c r="H23" i="11"/>
  <c r="H21" i="11"/>
  <c r="H14" i="11"/>
  <c r="H13" i="11" l="1"/>
  <c r="H15" i="11" l="1"/>
  <c r="H44" i="11" s="1"/>
</calcChain>
</file>

<file path=xl/sharedStrings.xml><?xml version="1.0" encoding="utf-8"?>
<sst xmlns="http://schemas.openxmlformats.org/spreadsheetml/2006/main" count="121" uniqueCount="120">
  <si>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</si>
  <si>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</si>
  <si>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</si>
  <si>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</si>
  <si>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</si>
  <si>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</si>
  <si>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</si>
  <si>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</si>
  <si>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</si>
  <si>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</si>
  <si>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</si>
  <si>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</si>
  <si>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</si>
  <si>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</si>
  <si>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</si>
  <si>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</si>
  <si>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</si>
  <si>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</si>
  <si>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</si>
  <si>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</si>
  <si>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</si>
  <si>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</si>
  <si>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</si>
  <si>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</si>
  <si>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</si>
  <si>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</si>
  <si>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</si>
  <si>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</si>
  <si>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</si>
  <si>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</si>
  <si>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</si>
  <si>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</si>
  <si>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</si>
  <si>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</si>
  <si>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</si>
  <si>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</si>
  <si>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</si>
  <si>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</si>
  <si>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</si>
  <si>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</si>
  <si>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</si>
  <si>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</si>
  <si>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</si>
  <si>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</si>
  <si>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</si>
  <si>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</si>
  <si>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</si>
  <si>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</si>
  <si>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</si>
  <si>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</si>
  <si>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</si>
  <si>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</si>
  <si>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</si>
  <si>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</si>
  <si>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</si>
  <si>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</si>
  <si>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</si>
  <si>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</si>
  <si>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</si>
  <si>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</si>
  <si>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</si>
  <si>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</si>
  <si>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</si>
  <si>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</si>
  <si>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</si>
  <si>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</si>
  <si>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</si>
  <si>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</si>
  <si>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</si>
  <si>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</si>
  <si>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</si>
  <si>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</si>
  <si>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</si>
  <si>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</si>
  <si>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</si>
  <si>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</si>
  <si>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</si>
  <si>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</si>
  <si>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</si>
  <si>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</si>
  <si>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</si>
  <si>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</si>
  <si>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</si>
  <si>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</si>
  <si>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</si>
  <si>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</si>
  <si>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</si>
  <si>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</si>
  <si>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</si>
  <si>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</si>
  <si>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CONT365/2024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</si>
  <si>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</si>
  <si>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</si>
  <si>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</si>
  <si>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</si>
  <si>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</si>
  <si>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</si>
  <si>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>CENTRO CUESTA</t>
  </si>
  <si>
    <t>B150214659/B150214667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</si>
  <si>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</si>
  <si>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</si>
  <si>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</si>
  <si>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</si>
  <si>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</si>
  <si>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</si>
  <si>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</si>
  <si>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CORRESPONDIENTE AL 28 FEBRERO 2025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</si>
  <si>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</si>
  <si>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</si>
  <si>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</si>
  <si>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</si>
  <si>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</si>
  <si>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</si>
  <si>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Alimentos y bebidas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</si>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</sst>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0"/>
  <sheetViews>
    <sheetView tabSelected="1" zoomScale="98" zoomScaleNormal="98" workbookViewId="0">
      <pane ySplit="1" topLeftCell="A2" activePane="bottomLeft" state="frozen"/>
      <selection pane="bottomLeft" activeCell="B17" sqref="B17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5" t="s">
        <v>119</v>
      </c>
      <c r="B3" s="55"/>
      <c r="C3" s="55"/>
      <c r="D3" s="55"/>
      <c r="E3" s="55"/>
      <c r="F3" s="55"/>
      <c r="G3" s="55"/>
      <c r="H3" s="55"/>
    </row>
    <row r="4" spans="1:9" ht="12.75" x14ac:dyDescent="0.2">
      <c r="A4" s="55" t="s">
        <v>106</v>
      </c>
      <c r="B4" s="55"/>
      <c r="C4" s="55"/>
      <c r="D4" s="55"/>
      <c r="E4" s="55"/>
      <c r="F4" s="55"/>
      <c r="G4" s="55"/>
      <c r="H4" s="55"/>
    </row>
    <row r="5" spans="1:9" ht="12.75" x14ac:dyDescent="0.2">
      <c r="A5" s="55" t="s">
        <v>0</v>
      </c>
      <c r="B5" s="55"/>
      <c r="C5" s="55"/>
      <c r="D5" s="55"/>
      <c r="E5" s="55"/>
      <c r="F5" s="55"/>
      <c r="G5" s="55"/>
      <c r="H5" s="55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43</v>
      </c>
      <c r="B9" s="23">
        <v>45518</v>
      </c>
      <c r="C9" s="22" t="s">
        <v>44</v>
      </c>
      <c r="D9" s="22" t="s">
        <v>64</v>
      </c>
      <c r="E9" s="24">
        <f>72735.5-6256</f>
        <v>66479.5</v>
      </c>
      <c r="F9" s="25">
        <v>45716</v>
      </c>
      <c r="G9" s="24">
        <v>6256</v>
      </c>
      <c r="H9" s="26">
        <v>59312.3</v>
      </c>
    </row>
    <row r="10" spans="1:9" s="27" customFormat="1" ht="15" customHeight="1" x14ac:dyDescent="0.25">
      <c r="A10" s="22" t="s">
        <v>95</v>
      </c>
      <c r="B10" s="23">
        <v>45692</v>
      </c>
      <c r="C10" s="22" t="s">
        <v>112</v>
      </c>
      <c r="D10" s="22" t="s">
        <v>96</v>
      </c>
      <c r="E10" s="24">
        <f>54899.78</f>
        <v>54899.78</v>
      </c>
      <c r="F10" s="25">
        <v>45716</v>
      </c>
      <c r="G10" s="24"/>
      <c r="H10" s="26">
        <f>+E10-G10</f>
        <v>54899.78</v>
      </c>
    </row>
    <row r="11" spans="1:9" s="27" customFormat="1" ht="15" customHeight="1" x14ac:dyDescent="0.25">
      <c r="A11" s="22" t="s">
        <v>97</v>
      </c>
      <c r="B11" s="23">
        <v>45716</v>
      </c>
      <c r="C11" s="22" t="s">
        <v>113</v>
      </c>
      <c r="D11" s="22" t="s">
        <v>98</v>
      </c>
      <c r="E11" s="24">
        <v>28756.6</v>
      </c>
      <c r="F11" s="25">
        <v>45716</v>
      </c>
      <c r="G11" s="24">
        <v>28756.6</v>
      </c>
      <c r="H11" s="26">
        <f>E11-G11</f>
        <v>0</v>
      </c>
    </row>
    <row r="12" spans="1:9" s="27" customFormat="1" ht="15" customHeight="1" x14ac:dyDescent="0.25">
      <c r="A12" s="22" t="s">
        <v>10</v>
      </c>
      <c r="B12" s="23">
        <v>45626</v>
      </c>
      <c r="C12" s="28" t="s">
        <v>11</v>
      </c>
      <c r="D12" s="28" t="s">
        <v>86</v>
      </c>
      <c r="E12" s="29">
        <f>+H12+G12</f>
        <v>319087.09999999998</v>
      </c>
      <c r="F12" s="25">
        <v>45716</v>
      </c>
      <c r="G12" s="30">
        <f>134576.86+25443.8+132271.58</f>
        <v>292292.24</v>
      </c>
      <c r="H12" s="26">
        <v>26794.86</v>
      </c>
      <c r="I12" s="31"/>
    </row>
    <row r="13" spans="1:9" s="37" customFormat="1" ht="15" customHeight="1" x14ac:dyDescent="0.25">
      <c r="A13" s="22" t="s">
        <v>46</v>
      </c>
      <c r="B13" s="23">
        <v>45536</v>
      </c>
      <c r="C13" s="32" t="s">
        <v>47</v>
      </c>
      <c r="D13" s="33" t="s">
        <v>57</v>
      </c>
      <c r="E13" s="34">
        <v>54533.42</v>
      </c>
      <c r="F13" s="25">
        <v>45716</v>
      </c>
      <c r="G13" s="35"/>
      <c r="H13" s="26">
        <f>+E13-G13</f>
        <v>54533.42</v>
      </c>
      <c r="I13" s="36"/>
    </row>
    <row r="14" spans="1:9" s="43" customFormat="1" ht="17.25" customHeight="1" x14ac:dyDescent="0.25">
      <c r="A14" s="38" t="s">
        <v>12</v>
      </c>
      <c r="B14" s="39" t="s">
        <v>110</v>
      </c>
      <c r="C14" s="40" t="s">
        <v>45</v>
      </c>
      <c r="D14" s="41" t="s">
        <v>87</v>
      </c>
      <c r="E14" s="30">
        <v>5133862.5</v>
      </c>
      <c r="F14" s="25">
        <v>45716</v>
      </c>
      <c r="G14" s="35">
        <v>0</v>
      </c>
      <c r="H14" s="26">
        <f t="shared" ref="H14:H43" si="0">+E14-G14</f>
        <v>5133862.5</v>
      </c>
      <c r="I14" s="42"/>
    </row>
    <row r="15" spans="1:9" s="37" customFormat="1" ht="15" customHeight="1" x14ac:dyDescent="0.25">
      <c r="A15" s="22" t="s">
        <v>28</v>
      </c>
      <c r="B15" s="23" t="s">
        <v>83</v>
      </c>
      <c r="C15" s="28" t="s">
        <v>29</v>
      </c>
      <c r="D15" s="32" t="s">
        <v>85</v>
      </c>
      <c r="E15" s="34">
        <f>714+714</f>
        <v>1428</v>
      </c>
      <c r="F15" s="25">
        <v>45716</v>
      </c>
      <c r="G15" s="35">
        <v>714</v>
      </c>
      <c r="H15" s="26">
        <f t="shared" si="0"/>
        <v>714</v>
      </c>
    </row>
    <row r="16" spans="1:9" s="37" customFormat="1" ht="15" customHeight="1" x14ac:dyDescent="0.25">
      <c r="A16" s="22" t="s">
        <v>13</v>
      </c>
      <c r="B16" s="23">
        <v>45658</v>
      </c>
      <c r="C16" s="28" t="s">
        <v>108</v>
      </c>
      <c r="D16" s="22" t="s">
        <v>109</v>
      </c>
      <c r="E16" s="29">
        <f>1200000+600000</f>
        <v>1800000</v>
      </c>
      <c r="F16" s="25">
        <v>45716</v>
      </c>
      <c r="G16" s="30">
        <v>1200000</v>
      </c>
      <c r="H16" s="26">
        <f t="shared" si="0"/>
        <v>600000</v>
      </c>
    </row>
    <row r="17" spans="1:9" s="37" customFormat="1" ht="15" customHeight="1" x14ac:dyDescent="0.25">
      <c r="A17" s="22" t="s">
        <v>103</v>
      </c>
      <c r="B17" s="23">
        <v>45708</v>
      </c>
      <c r="C17" s="28" t="s">
        <v>111</v>
      </c>
      <c r="D17" s="22" t="s">
        <v>107</v>
      </c>
      <c r="E17" s="29">
        <f>50533-G17</f>
        <v>50533</v>
      </c>
      <c r="F17" s="25">
        <v>45716</v>
      </c>
      <c r="G17" s="30"/>
      <c r="H17" s="26">
        <f>E17-G17</f>
        <v>50533</v>
      </c>
    </row>
    <row r="18" spans="1:9" s="37" customFormat="1" ht="15" customHeight="1" x14ac:dyDescent="0.2">
      <c r="A18" s="22" t="s">
        <v>14</v>
      </c>
      <c r="B18" s="23">
        <v>45626</v>
      </c>
      <c r="C18" s="32" t="s">
        <v>26</v>
      </c>
      <c r="D18" s="22" t="s">
        <v>93</v>
      </c>
      <c r="E18" s="29">
        <f>2002+2002</f>
        <v>4004</v>
      </c>
      <c r="F18" s="25">
        <v>45716</v>
      </c>
      <c r="G18" s="30">
        <v>2002</v>
      </c>
      <c r="H18" s="26">
        <f t="shared" si="0"/>
        <v>2002</v>
      </c>
    </row>
    <row r="19" spans="1:9" s="37" customFormat="1" ht="15" customHeight="1" x14ac:dyDescent="0.25">
      <c r="A19" s="32" t="s">
        <v>16</v>
      </c>
      <c r="B19" s="44">
        <v>45626</v>
      </c>
      <c r="C19" s="45" t="s">
        <v>74</v>
      </c>
      <c r="D19" s="32" t="s">
        <v>89</v>
      </c>
      <c r="E19" s="46">
        <v>257939.54</v>
      </c>
      <c r="F19" s="25">
        <v>45716</v>
      </c>
      <c r="G19" s="47">
        <v>257939.54</v>
      </c>
      <c r="H19" s="26">
        <v>0</v>
      </c>
    </row>
    <row r="20" spans="1:9" s="37" customFormat="1" ht="15" customHeight="1" x14ac:dyDescent="0.25">
      <c r="A20" s="32" t="s">
        <v>105</v>
      </c>
      <c r="B20" s="44">
        <v>45525</v>
      </c>
      <c r="C20" s="45" t="s">
        <v>114</v>
      </c>
      <c r="D20" s="32" t="s">
        <v>115</v>
      </c>
      <c r="E20" s="46">
        <v>1537756.75</v>
      </c>
      <c r="F20" s="25">
        <v>45716</v>
      </c>
      <c r="G20" s="47"/>
      <c r="H20" s="26">
        <f>E20-G20</f>
        <v>1537756.75</v>
      </c>
    </row>
    <row r="21" spans="1:9" s="37" customFormat="1" ht="15" customHeight="1" x14ac:dyDescent="0.2">
      <c r="A21" s="22" t="s">
        <v>40</v>
      </c>
      <c r="B21" s="23">
        <v>45536</v>
      </c>
      <c r="C21" s="32" t="s">
        <v>39</v>
      </c>
      <c r="D21" s="22" t="s">
        <v>38</v>
      </c>
      <c r="E21" s="29">
        <v>32657.45</v>
      </c>
      <c r="F21" s="25">
        <v>45716</v>
      </c>
      <c r="G21" s="30">
        <v>0</v>
      </c>
      <c r="H21" s="26">
        <f t="shared" si="0"/>
        <v>32657.45</v>
      </c>
      <c r="I21" s="36"/>
    </row>
    <row r="22" spans="1:9" s="37" customFormat="1" ht="15" customHeight="1" x14ac:dyDescent="0.25">
      <c r="A22" s="22" t="s">
        <v>17</v>
      </c>
      <c r="B22" s="23">
        <v>45595</v>
      </c>
      <c r="C22" s="28" t="s">
        <v>18</v>
      </c>
      <c r="D22" s="32" t="s">
        <v>91</v>
      </c>
      <c r="E22" s="34">
        <v>114892.78</v>
      </c>
      <c r="F22" s="25">
        <v>45716</v>
      </c>
      <c r="G22" s="35">
        <v>5369</v>
      </c>
      <c r="H22" s="26">
        <f>+E22-G22</f>
        <v>109523.78</v>
      </c>
    </row>
    <row r="23" spans="1:9" s="37" customFormat="1" ht="15" customHeight="1" x14ac:dyDescent="0.2">
      <c r="A23" s="22" t="s">
        <v>19</v>
      </c>
      <c r="B23" s="23">
        <v>45590</v>
      </c>
      <c r="C23" s="32" t="s">
        <v>27</v>
      </c>
      <c r="D23" s="22" t="s">
        <v>84</v>
      </c>
      <c r="E23" s="29">
        <v>287179.96000000002</v>
      </c>
      <c r="F23" s="25">
        <v>45716</v>
      </c>
      <c r="G23" s="30">
        <v>287179.96000000002</v>
      </c>
      <c r="H23" s="26">
        <f t="shared" si="0"/>
        <v>0</v>
      </c>
      <c r="I23" s="36"/>
    </row>
    <row r="24" spans="1:9" s="37" customFormat="1" ht="15" customHeight="1" x14ac:dyDescent="0.25">
      <c r="A24" s="22" t="s">
        <v>31</v>
      </c>
      <c r="B24" s="23">
        <v>45536</v>
      </c>
      <c r="C24" s="28" t="s">
        <v>34</v>
      </c>
      <c r="D24" s="23" t="s">
        <v>50</v>
      </c>
      <c r="E24" s="30">
        <f>84332.46+720-16992+420-9912</f>
        <v>58568.460000000006</v>
      </c>
      <c r="F24" s="25">
        <v>45716</v>
      </c>
      <c r="G24" s="35"/>
      <c r="H24" s="48">
        <f t="shared" si="0"/>
        <v>58568.460000000006</v>
      </c>
    </row>
    <row r="25" spans="1:9" s="37" customFormat="1" ht="15" customHeight="1" x14ac:dyDescent="0.25">
      <c r="A25" s="22" t="s">
        <v>49</v>
      </c>
      <c r="B25" s="23">
        <v>45510</v>
      </c>
      <c r="C25" s="28" t="s">
        <v>48</v>
      </c>
      <c r="D25" s="22" t="s">
        <v>62</v>
      </c>
      <c r="E25" s="30">
        <f>206636.54+3861.83-43816.94</f>
        <v>166681.43</v>
      </c>
      <c r="F25" s="25">
        <v>45716</v>
      </c>
      <c r="G25" s="35"/>
      <c r="H25" s="48">
        <f t="shared" si="0"/>
        <v>166681.43</v>
      </c>
      <c r="I25" s="49"/>
    </row>
    <row r="26" spans="1:9" s="37" customFormat="1" ht="15" customHeight="1" x14ac:dyDescent="0.2">
      <c r="A26" s="22" t="s">
        <v>35</v>
      </c>
      <c r="B26" s="23">
        <v>45536</v>
      </c>
      <c r="C26" s="32" t="s">
        <v>37</v>
      </c>
      <c r="D26" s="22" t="s">
        <v>51</v>
      </c>
      <c r="E26" s="29">
        <v>91186.44</v>
      </c>
      <c r="F26" s="25">
        <v>45716</v>
      </c>
      <c r="G26" s="30">
        <v>0</v>
      </c>
      <c r="H26" s="26">
        <f t="shared" si="0"/>
        <v>91186.44</v>
      </c>
    </row>
    <row r="27" spans="1:9" s="37" customFormat="1" ht="15" customHeight="1" x14ac:dyDescent="0.25">
      <c r="A27" s="22" t="s">
        <v>20</v>
      </c>
      <c r="B27" s="23">
        <v>45596</v>
      </c>
      <c r="C27" s="50" t="s">
        <v>68</v>
      </c>
      <c r="D27" s="22" t="s">
        <v>88</v>
      </c>
      <c r="E27" s="29">
        <v>1205906.33</v>
      </c>
      <c r="F27" s="25">
        <v>45716</v>
      </c>
      <c r="G27" s="29">
        <v>1205906.33</v>
      </c>
      <c r="H27" s="26">
        <v>0</v>
      </c>
    </row>
    <row r="28" spans="1:9" s="37" customFormat="1" ht="15" customHeight="1" x14ac:dyDescent="0.25">
      <c r="A28" s="22" t="s">
        <v>69</v>
      </c>
      <c r="B28" s="23">
        <v>45596</v>
      </c>
      <c r="C28" s="51" t="s">
        <v>73</v>
      </c>
      <c r="D28" s="22" t="s">
        <v>70</v>
      </c>
      <c r="E28" s="29">
        <f>911372+35713+0.6-402092-35400</f>
        <v>509593.59999999998</v>
      </c>
      <c r="F28" s="25">
        <v>45716</v>
      </c>
      <c r="G28" s="29"/>
      <c r="H28" s="26">
        <f t="shared" si="0"/>
        <v>509593.59999999998</v>
      </c>
    </row>
    <row r="29" spans="1:9" s="37" customFormat="1" ht="15" customHeight="1" x14ac:dyDescent="0.25">
      <c r="A29" s="22" t="s">
        <v>101</v>
      </c>
      <c r="B29" s="23">
        <v>45690</v>
      </c>
      <c r="C29" s="51" t="s">
        <v>117</v>
      </c>
      <c r="D29" s="22" t="s">
        <v>102</v>
      </c>
      <c r="E29" s="29">
        <v>167356.95000000001</v>
      </c>
      <c r="F29" s="25">
        <v>45716</v>
      </c>
      <c r="G29" s="29"/>
      <c r="H29" s="26">
        <f>+E29-G29</f>
        <v>167356.95000000001</v>
      </c>
    </row>
    <row r="30" spans="1:9" s="37" customFormat="1" ht="15" customHeight="1" x14ac:dyDescent="0.25">
      <c r="A30" s="22" t="s">
        <v>21</v>
      </c>
      <c r="B30" s="23">
        <v>45317</v>
      </c>
      <c r="C30" s="22" t="s">
        <v>36</v>
      </c>
      <c r="D30" s="22" t="s">
        <v>90</v>
      </c>
      <c r="E30" s="34">
        <f>+H30+G30</f>
        <v>271965.36</v>
      </c>
      <c r="F30" s="25">
        <v>45716</v>
      </c>
      <c r="G30" s="35">
        <v>3910.1</v>
      </c>
      <c r="H30" s="26">
        <v>268055.26</v>
      </c>
      <c r="I30" s="36"/>
    </row>
    <row r="31" spans="1:9" s="37" customFormat="1" ht="15" customHeight="1" x14ac:dyDescent="0.25">
      <c r="A31" s="22" t="s">
        <v>75</v>
      </c>
      <c r="B31" s="23">
        <v>45596</v>
      </c>
      <c r="C31" s="22" t="s">
        <v>76</v>
      </c>
      <c r="D31" s="22" t="s">
        <v>77</v>
      </c>
      <c r="E31" s="34">
        <v>273511.65999999997</v>
      </c>
      <c r="F31" s="25">
        <v>45716</v>
      </c>
      <c r="G31" s="35"/>
      <c r="H31" s="26">
        <f t="shared" si="0"/>
        <v>273511.65999999997</v>
      </c>
      <c r="I31" s="36"/>
    </row>
    <row r="32" spans="1:9" s="37" customFormat="1" ht="15" customHeight="1" x14ac:dyDescent="0.25">
      <c r="A32" s="22" t="s">
        <v>66</v>
      </c>
      <c r="B32" s="23" t="s">
        <v>82</v>
      </c>
      <c r="C32" s="22" t="s">
        <v>67</v>
      </c>
      <c r="D32" s="22" t="s">
        <v>81</v>
      </c>
      <c r="E32" s="34">
        <v>281972.11</v>
      </c>
      <c r="F32" s="25">
        <v>45716</v>
      </c>
      <c r="G32" s="35"/>
      <c r="H32" s="26">
        <f t="shared" si="0"/>
        <v>281972.11</v>
      </c>
      <c r="I32" s="36"/>
    </row>
    <row r="33" spans="1:9" s="37" customFormat="1" ht="15" customHeight="1" x14ac:dyDescent="0.25">
      <c r="A33" s="22" t="s">
        <v>41</v>
      </c>
      <c r="B33" s="23">
        <v>45530</v>
      </c>
      <c r="C33" s="22" t="s">
        <v>42</v>
      </c>
      <c r="D33" s="22" t="s">
        <v>60</v>
      </c>
      <c r="E33" s="29">
        <f>57673.6+1986.4-1994.8-45076+384.8</f>
        <v>12973.999999999996</v>
      </c>
      <c r="F33" s="25">
        <v>45716</v>
      </c>
      <c r="G33" s="52">
        <v>4366</v>
      </c>
      <c r="H33" s="26">
        <f t="shared" si="0"/>
        <v>8607.9999999999964</v>
      </c>
    </row>
    <row r="34" spans="1:9" s="37" customFormat="1" ht="15" customHeight="1" x14ac:dyDescent="0.25">
      <c r="A34" s="22" t="s">
        <v>104</v>
      </c>
      <c r="B34" s="23">
        <v>45713</v>
      </c>
      <c r="C34" s="22" t="s">
        <v>111</v>
      </c>
      <c r="D34" s="22" t="s">
        <v>116</v>
      </c>
      <c r="E34" s="29">
        <v>24845.14</v>
      </c>
      <c r="F34" s="25">
        <v>45716</v>
      </c>
      <c r="G34" s="52"/>
      <c r="H34" s="26">
        <f>E34-G34</f>
        <v>24845.14</v>
      </c>
    </row>
    <row r="35" spans="1:9" s="37" customFormat="1" ht="15" customHeight="1" x14ac:dyDescent="0.25">
      <c r="A35" s="32" t="s">
        <v>92</v>
      </c>
      <c r="B35" s="44">
        <v>45596</v>
      </c>
      <c r="C35" s="45" t="s">
        <v>72</v>
      </c>
      <c r="D35" s="32" t="s">
        <v>71</v>
      </c>
      <c r="E35" s="46">
        <v>433135.58</v>
      </c>
      <c r="F35" s="25">
        <v>45716</v>
      </c>
      <c r="G35" s="47"/>
      <c r="H35" s="26">
        <f t="shared" si="0"/>
        <v>433135.58</v>
      </c>
    </row>
    <row r="36" spans="1:9" s="37" customFormat="1" ht="15" customHeight="1" x14ac:dyDescent="0.25">
      <c r="A36" s="22" t="s">
        <v>78</v>
      </c>
      <c r="B36" s="23">
        <v>45596</v>
      </c>
      <c r="C36" s="22" t="s">
        <v>79</v>
      </c>
      <c r="D36" s="22" t="s">
        <v>80</v>
      </c>
      <c r="E36" s="34">
        <f>157038.79-89444</f>
        <v>67594.790000000008</v>
      </c>
      <c r="F36" s="25">
        <v>45716</v>
      </c>
      <c r="G36" s="35"/>
      <c r="H36" s="26">
        <f t="shared" si="0"/>
        <v>67594.790000000008</v>
      </c>
    </row>
    <row r="37" spans="1:9" s="37" customFormat="1" ht="15" customHeight="1" x14ac:dyDescent="0.25">
      <c r="A37" s="22" t="s">
        <v>99</v>
      </c>
      <c r="B37" s="23">
        <v>45690</v>
      </c>
      <c r="C37" s="22" t="s">
        <v>118</v>
      </c>
      <c r="D37" s="22" t="s">
        <v>100</v>
      </c>
      <c r="E37" s="34">
        <v>109040</v>
      </c>
      <c r="F37" s="25">
        <v>45716</v>
      </c>
      <c r="G37" s="35"/>
      <c r="H37" s="26">
        <f>+E37-G37</f>
        <v>109040</v>
      </c>
    </row>
    <row r="38" spans="1:9" s="37" customFormat="1" ht="15" customHeight="1" x14ac:dyDescent="0.25">
      <c r="A38" s="22" t="s">
        <v>30</v>
      </c>
      <c r="B38" s="23">
        <v>45596</v>
      </c>
      <c r="C38" s="50" t="s">
        <v>55</v>
      </c>
      <c r="D38" s="22" t="s">
        <v>61</v>
      </c>
      <c r="E38" s="29">
        <f>16198+16198</f>
        <v>32396</v>
      </c>
      <c r="F38" s="25">
        <v>45716</v>
      </c>
      <c r="G38" s="35">
        <v>32396</v>
      </c>
      <c r="H38" s="26">
        <f t="shared" si="0"/>
        <v>0</v>
      </c>
      <c r="I38" s="36"/>
    </row>
    <row r="39" spans="1:9" s="37" customFormat="1" ht="15" customHeight="1" x14ac:dyDescent="0.25">
      <c r="A39" s="22" t="s">
        <v>32</v>
      </c>
      <c r="B39" s="23">
        <v>45536</v>
      </c>
      <c r="C39" s="50" t="s">
        <v>33</v>
      </c>
      <c r="D39" s="22" t="s">
        <v>58</v>
      </c>
      <c r="E39" s="29">
        <f>48420+520</f>
        <v>48940</v>
      </c>
      <c r="F39" s="25">
        <v>45716</v>
      </c>
      <c r="G39" s="29">
        <v>5900</v>
      </c>
      <c r="H39" s="26">
        <f t="shared" si="0"/>
        <v>43040</v>
      </c>
    </row>
    <row r="40" spans="1:9" s="37" customFormat="1" ht="15" customHeight="1" x14ac:dyDescent="0.25">
      <c r="A40" s="22" t="s">
        <v>52</v>
      </c>
      <c r="B40" s="23">
        <v>45509</v>
      </c>
      <c r="C40" s="50" t="s">
        <v>59</v>
      </c>
      <c r="D40" s="22" t="s">
        <v>94</v>
      </c>
      <c r="E40" s="29">
        <f>349605.14+75224.98-150449.96+6630+520-75744.98</f>
        <v>205785.18000000005</v>
      </c>
      <c r="F40" s="25">
        <v>45716</v>
      </c>
      <c r="G40" s="35"/>
      <c r="H40" s="26">
        <f>E40-G40</f>
        <v>205785.18000000005</v>
      </c>
    </row>
    <row r="41" spans="1:9" s="37" customFormat="1" ht="15" customHeight="1" x14ac:dyDescent="0.25">
      <c r="A41" s="22" t="s">
        <v>53</v>
      </c>
      <c r="B41" s="23">
        <v>45565</v>
      </c>
      <c r="C41" s="50" t="s">
        <v>54</v>
      </c>
      <c r="D41" s="22" t="s">
        <v>65</v>
      </c>
      <c r="E41" s="29">
        <v>5053.93</v>
      </c>
      <c r="F41" s="25">
        <v>45716</v>
      </c>
      <c r="G41" s="29">
        <v>0</v>
      </c>
      <c r="H41" s="26">
        <f t="shared" si="0"/>
        <v>5053.93</v>
      </c>
      <c r="I41" s="36"/>
    </row>
    <row r="42" spans="1:9" s="37" customFormat="1" ht="15" customHeight="1" x14ac:dyDescent="0.25">
      <c r="A42" s="22" t="s">
        <v>22</v>
      </c>
      <c r="B42" s="23">
        <v>45595</v>
      </c>
      <c r="C42" s="32" t="s">
        <v>15</v>
      </c>
      <c r="D42" s="22" t="s">
        <v>56</v>
      </c>
      <c r="E42" s="34">
        <f>443780.51-14534.13</f>
        <v>429246.38</v>
      </c>
      <c r="F42" s="25">
        <v>45716</v>
      </c>
      <c r="G42" s="35"/>
      <c r="H42" s="26">
        <f t="shared" si="0"/>
        <v>429246.38</v>
      </c>
      <c r="I42" s="36"/>
    </row>
    <row r="43" spans="1:9" s="37" customFormat="1" ht="15" customHeight="1" x14ac:dyDescent="0.25">
      <c r="A43" s="22" t="s">
        <v>23</v>
      </c>
      <c r="B43" s="23">
        <v>45714</v>
      </c>
      <c r="C43" s="32" t="s">
        <v>24</v>
      </c>
      <c r="D43" s="22" t="s">
        <v>63</v>
      </c>
      <c r="E43" s="29">
        <v>90363.69</v>
      </c>
      <c r="F43" s="25">
        <v>45716</v>
      </c>
      <c r="G43" s="30">
        <v>90363.69</v>
      </c>
      <c r="H43" s="29">
        <f t="shared" si="0"/>
        <v>0</v>
      </c>
      <c r="I43" s="36"/>
    </row>
    <row r="44" spans="1:9" s="37" customFormat="1" ht="22.9" customHeight="1" x14ac:dyDescent="0.25">
      <c r="A44" s="53" t="s">
        <v>25</v>
      </c>
      <c r="B44" s="53"/>
      <c r="C44" s="53"/>
      <c r="D44" s="53"/>
      <c r="E44" s="54">
        <f>SUM(E9:E43)-911.2</f>
        <v>14229216.209999999</v>
      </c>
      <c r="F44" s="54"/>
      <c r="G44" s="54">
        <f>SUM(G8:G43)</f>
        <v>3423351.46</v>
      </c>
      <c r="H44" s="54">
        <f>SUM(H9:H43)</f>
        <v>10805864.75</v>
      </c>
    </row>
    <row r="45" spans="1:9" x14ac:dyDescent="0.25">
      <c r="D45" s="9"/>
      <c r="G45" s="10"/>
    </row>
    <row r="46" spans="1:9" s="5" customFormat="1" x14ac:dyDescent="0.25">
      <c r="A46" s="1"/>
      <c r="B46" s="1"/>
      <c r="C46" s="1"/>
      <c r="D46" s="9"/>
      <c r="F46" s="3"/>
      <c r="G46" s="10"/>
      <c r="I46" s="4"/>
    </row>
    <row r="47" spans="1:9" s="5" customFormat="1" x14ac:dyDescent="0.25">
      <c r="A47" s="1"/>
      <c r="B47" s="1"/>
      <c r="C47" s="1"/>
      <c r="D47" s="1"/>
      <c r="F47" s="3"/>
      <c r="G47" s="10"/>
      <c r="I47" s="4"/>
    </row>
    <row r="48" spans="1:9" s="5" customFormat="1" x14ac:dyDescent="0.25">
      <c r="A48" s="1"/>
      <c r="B48" s="1"/>
      <c r="C48" s="1"/>
      <c r="D48" s="1"/>
      <c r="F48" s="3"/>
      <c r="G48" s="10"/>
      <c r="I48" s="4"/>
    </row>
    <row r="49" spans="1:9" s="5" customFormat="1" x14ac:dyDescent="0.25">
      <c r="A49" s="1"/>
      <c r="B49" s="1"/>
      <c r="C49" s="11"/>
      <c r="D49" s="1"/>
      <c r="F49" s="3"/>
      <c r="G49" s="3"/>
      <c r="I49" s="4"/>
    </row>
    <row r="50" spans="1:9" s="5" customFormat="1" x14ac:dyDescent="0.25">
      <c r="A50" s="1"/>
      <c r="B50" s="1"/>
      <c r="C50" s="9"/>
      <c r="D50" s="1"/>
      <c r="F50" s="3"/>
      <c r="G50" s="3"/>
      <c r="I50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</vt:lpstr>
      <vt:lpstr>'FEBRERO 2025 '!Área_de_impresión</vt:lpstr>
      <vt:lpstr>'FEBRERO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2025-03-17T12:32:34Z</cp:lastPrinted>
  <dcterms:created xsi:type="dcterms:W3CDTF">2023-02-06T15:07:28Z</dcterms:created>
  <dcterms:modified xsi:type="dcterms:W3CDTF">2025-03-17T19:15:43Z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