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zfenx400\COMUN\PRESUPUESTO\2026\2026-Transparencia\7. Transparencia Julio 2026\Entregables\"/>
    </mc:Choice>
  </mc:AlternateContent>
  <xr:revisionPtr revIDLastSave="0" documentId="13_ncr:1_{F610BB71-07CA-4365-A26A-83E502976F3C}" xr6:coauthVersionLast="47" xr6:coauthVersionMax="47" xr10:uidLastSave="{00000000-0000-0000-0000-000000000000}"/>
  <bookViews>
    <workbookView xWindow="-120" yWindow="-120" windowWidth="29040" windowHeight="15720" xr2:uid="{E5D0E5AD-FF2A-4D81-BE21-E645FA18ABE7}"/>
  </bookViews>
  <sheets>
    <sheet name="P2 Presupuesto Aprobado-Ejec " sheetId="1" r:id="rId1"/>
  </sheets>
  <definedNames>
    <definedName name="_xlnm.Print_Area" localSheetId="0">'P2 Presupuesto Aprobado-Ejec '!$A$1:$R$100</definedName>
    <definedName name="_xlnm.Print_Titles" localSheetId="0">'P2 Presupuesto Aprobado-Ejec 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83" i="1" l="1"/>
  <c r="Q76" i="1" s="1"/>
  <c r="P83" i="1"/>
  <c r="P76" i="1" s="1"/>
  <c r="N83" i="1"/>
  <c r="M83" i="1"/>
  <c r="L83" i="1"/>
  <c r="L76" i="1" s="1"/>
  <c r="R84" i="1"/>
  <c r="R83" i="1" s="1"/>
  <c r="E83" i="1"/>
  <c r="E76" i="1" s="1"/>
  <c r="D83" i="1"/>
  <c r="O83" i="1"/>
  <c r="K83" i="1"/>
  <c r="J83" i="1"/>
  <c r="I83" i="1"/>
  <c r="F80" i="1"/>
  <c r="O80" i="1"/>
  <c r="N80" i="1"/>
  <c r="M80" i="1"/>
  <c r="K80" i="1"/>
  <c r="J80" i="1"/>
  <c r="I80" i="1"/>
  <c r="R81" i="1"/>
  <c r="Q80" i="1"/>
  <c r="P80" i="1"/>
  <c r="L80" i="1"/>
  <c r="E80" i="1"/>
  <c r="D80" i="1"/>
  <c r="R79" i="1"/>
  <c r="D77" i="1"/>
  <c r="D76" i="1" s="1"/>
  <c r="R78" i="1"/>
  <c r="O76" i="1"/>
  <c r="N76" i="1"/>
  <c r="M76" i="1"/>
  <c r="K76" i="1"/>
  <c r="J76" i="1"/>
  <c r="I76" i="1"/>
  <c r="R77" i="1"/>
  <c r="R75" i="1"/>
  <c r="R74" i="1"/>
  <c r="R73" i="1"/>
  <c r="Q69" i="1"/>
  <c r="R72" i="1"/>
  <c r="E69" i="1"/>
  <c r="P69" i="1"/>
  <c r="O69" i="1"/>
  <c r="R71" i="1"/>
  <c r="D69" i="1"/>
  <c r="L69" i="1"/>
  <c r="K69" i="1"/>
  <c r="J69" i="1"/>
  <c r="F69" i="1"/>
  <c r="N69" i="1"/>
  <c r="M69" i="1"/>
  <c r="I69" i="1"/>
  <c r="R68" i="1"/>
  <c r="H64" i="1"/>
  <c r="R67" i="1"/>
  <c r="G64" i="1"/>
  <c r="F64" i="1"/>
  <c r="O64" i="1"/>
  <c r="N64" i="1"/>
  <c r="M64" i="1"/>
  <c r="K64" i="1"/>
  <c r="J64" i="1"/>
  <c r="I64" i="1"/>
  <c r="R65" i="1"/>
  <c r="Q64" i="1"/>
  <c r="P64" i="1"/>
  <c r="L64" i="1"/>
  <c r="E64" i="1"/>
  <c r="D64" i="1"/>
  <c r="R63" i="1"/>
  <c r="R62" i="1"/>
  <c r="R61" i="1"/>
  <c r="R60" i="1"/>
  <c r="R59" i="1"/>
  <c r="R58" i="1"/>
  <c r="L54" i="1"/>
  <c r="R57" i="1"/>
  <c r="K54" i="1"/>
  <c r="J54" i="1"/>
  <c r="R56" i="1"/>
  <c r="Q54" i="1"/>
  <c r="O54" i="1"/>
  <c r="N54" i="1"/>
  <c r="M54" i="1"/>
  <c r="G54" i="1"/>
  <c r="F54" i="1"/>
  <c r="E54" i="1"/>
  <c r="P54" i="1"/>
  <c r="I54" i="1"/>
  <c r="H54" i="1"/>
  <c r="D54" i="1"/>
  <c r="R53" i="1"/>
  <c r="R52" i="1"/>
  <c r="R51" i="1"/>
  <c r="I47" i="1"/>
  <c r="R50" i="1"/>
  <c r="H47" i="1"/>
  <c r="G47" i="1"/>
  <c r="R49" i="1"/>
  <c r="P47" i="1"/>
  <c r="O47" i="1"/>
  <c r="N47" i="1"/>
  <c r="L47" i="1"/>
  <c r="K47" i="1"/>
  <c r="R48" i="1"/>
  <c r="D47" i="1"/>
  <c r="Q47" i="1"/>
  <c r="M47" i="1"/>
  <c r="E47" i="1"/>
  <c r="R46" i="1"/>
  <c r="R45" i="1"/>
  <c r="R44" i="1"/>
  <c r="R43" i="1"/>
  <c r="I38" i="1"/>
  <c r="R42" i="1"/>
  <c r="L38" i="1"/>
  <c r="R41" i="1"/>
  <c r="K38" i="1"/>
  <c r="J38" i="1"/>
  <c r="R40" i="1"/>
  <c r="Q38" i="1"/>
  <c r="O38" i="1"/>
  <c r="N38" i="1"/>
  <c r="M38" i="1"/>
  <c r="G38" i="1"/>
  <c r="F38" i="1"/>
  <c r="E38" i="1"/>
  <c r="P38" i="1"/>
  <c r="H38" i="1"/>
  <c r="D38" i="1"/>
  <c r="R37" i="1"/>
  <c r="R36" i="1"/>
  <c r="R35" i="1"/>
  <c r="R34" i="1"/>
  <c r="R33" i="1"/>
  <c r="O28" i="1"/>
  <c r="R32" i="1"/>
  <c r="R31" i="1"/>
  <c r="Q28" i="1"/>
  <c r="P28" i="1"/>
  <c r="R30" i="1"/>
  <c r="E28" i="1"/>
  <c r="D28" i="1"/>
  <c r="M28" i="1"/>
  <c r="L28" i="1"/>
  <c r="K28" i="1"/>
  <c r="I28" i="1"/>
  <c r="H28" i="1"/>
  <c r="G28" i="1"/>
  <c r="R29" i="1"/>
  <c r="N28" i="1"/>
  <c r="J28" i="1"/>
  <c r="R27" i="1"/>
  <c r="R26" i="1"/>
  <c r="R25" i="1"/>
  <c r="R24" i="1"/>
  <c r="R23" i="1"/>
  <c r="I18" i="1"/>
  <c r="H18" i="1"/>
  <c r="R22" i="1"/>
  <c r="R21" i="1"/>
  <c r="L18" i="1"/>
  <c r="K18" i="1"/>
  <c r="J18" i="1"/>
  <c r="R20" i="1"/>
  <c r="Q18" i="1"/>
  <c r="O18" i="1"/>
  <c r="N18" i="1"/>
  <c r="M18" i="1"/>
  <c r="G18" i="1"/>
  <c r="F18" i="1"/>
  <c r="E18" i="1"/>
  <c r="P18" i="1"/>
  <c r="D18" i="1"/>
  <c r="R17" i="1"/>
  <c r="N12" i="1"/>
  <c r="R16" i="1"/>
  <c r="R15" i="1"/>
  <c r="Q12" i="1"/>
  <c r="P12" i="1"/>
  <c r="R14" i="1"/>
  <c r="E12" i="1"/>
  <c r="D12" i="1"/>
  <c r="L12" i="1"/>
  <c r="K12" i="1"/>
  <c r="J12" i="1"/>
  <c r="I12" i="1"/>
  <c r="H12" i="1"/>
  <c r="G12" i="1"/>
  <c r="R13" i="1"/>
  <c r="O12" i="1"/>
  <c r="M12" i="1"/>
  <c r="E85" i="1" l="1"/>
  <c r="E11" i="1"/>
  <c r="H85" i="1"/>
  <c r="H11" i="1"/>
  <c r="N85" i="1"/>
  <c r="N11" i="1"/>
  <c r="I85" i="1"/>
  <c r="I11" i="1"/>
  <c r="K85" i="1"/>
  <c r="K11" i="1"/>
  <c r="R80" i="1"/>
  <c r="R76" i="1" s="1"/>
  <c r="J85" i="1"/>
  <c r="J11" i="1"/>
  <c r="L85" i="1"/>
  <c r="L11" i="1"/>
  <c r="M85" i="1"/>
  <c r="O85" i="1"/>
  <c r="R28" i="1"/>
  <c r="P85" i="1"/>
  <c r="P11" i="1"/>
  <c r="D85" i="1"/>
  <c r="D11" i="1"/>
  <c r="Q85" i="1"/>
  <c r="Q11" i="1"/>
  <c r="R12" i="1"/>
  <c r="G11" i="1"/>
  <c r="G85" i="1"/>
  <c r="R47" i="1"/>
  <c r="R55" i="1"/>
  <c r="R54" i="1" s="1"/>
  <c r="F28" i="1"/>
  <c r="F12" i="1"/>
  <c r="M11" i="1"/>
  <c r="R66" i="1"/>
  <c r="R64" i="1" s="1"/>
  <c r="R70" i="1"/>
  <c r="R69" i="1" s="1"/>
  <c r="R82" i="1"/>
  <c r="R19" i="1"/>
  <c r="R18" i="1" s="1"/>
  <c r="R39" i="1"/>
  <c r="R38" i="1" s="1"/>
  <c r="F47" i="1"/>
  <c r="O11" i="1"/>
  <c r="F83" i="1"/>
  <c r="F76" i="1" s="1"/>
  <c r="F85" i="1" l="1"/>
  <c r="F11" i="1"/>
  <c r="R11" i="1" s="1"/>
  <c r="R85" i="1"/>
</calcChain>
</file>

<file path=xl/sharedStrings.xml><?xml version="1.0" encoding="utf-8"?>
<sst xmlns="http://schemas.openxmlformats.org/spreadsheetml/2006/main" count="97" uniqueCount="97">
  <si>
    <t>Al 31 de Julio 2026</t>
  </si>
  <si>
    <t xml:space="preserve">Ejecución de Gasto y Aplicaciones Financieras </t>
  </si>
  <si>
    <t>En RD$</t>
  </si>
  <si>
    <t xml:space="preserve">Gasto devengado 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</si>
  <si>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</si>
  <si>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</si>
  <si>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</si>
  <si>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</si>
  <si>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</si>
  <si>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</si>
  <si>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</si>
  <si>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</si>
  <si>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</si>
  <si>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</si>
  <si>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</si>
  <si>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</si>
  <si>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</si>
  <si>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</si>
  <si>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</si>
  <si>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</si>
  <si>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</si>
  <si>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</si>
  <si>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</si>
  <si>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</si>
  <si>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</si>
  <si>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</si>
  <si>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</si>
  <si>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</si>
  <si>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</si>
  <si>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</si>
  <si>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</si>
  <si>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</si>
  <si>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</si>
  <si>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</si>
  <si>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</si>
  <si>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</si>
  <si>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</si>
  <si>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</si>
  <si>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</si>
  <si>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</si>
  <si>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</si>
  <si>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</si>
  <si>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</si>
  <si>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</si>
  <si>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</si>
  <si>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</si>
  <si>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</si>
  <si>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</si>
  <si>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</si>
  <si>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</si>
  <si>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</si>
  <si>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</si>
  <si>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</si>
  <si>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</si>
  <si>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</si>
  <si>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</si>
  <si>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</si>
  <si>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</si>
  <si>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</si>
  <si>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</si>
  <si>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</si>
  <si>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</si>
  <si>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</si>
  <si>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</si>
  <si>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</si>
  <si>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</si>
  <si>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</si>
  <si>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</si>
  <si>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</si>
  <si>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</si>
  <si>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</si>
  <si>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</si>
  <si>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</si>
  <si>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</si>
  <si>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</si>
  <si>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</si>
  <si>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</si>
  <si>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</si>
  <si>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</si>
  <si>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</si>
  <si>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</si>
  <si>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</si>
  <si>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</si>
  <si>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</si>
  <si>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</si>
  <si>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</si>
  <si>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</si>
  <si>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</si>
  <si>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</si>
  <si>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</si>
  <si>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</si>
  <si>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</si>
  <si>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</si>
  <si>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</si>
  <si>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</si>
  <si>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CONSEJO NACIONAL DE ZONAS FRANCAS DE EXPORTACIÓN</t>
  </si>
  <si>
    <t>CNZFE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</si>
</sst>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6" fillId="2" borderId="2" xfId="0" applyFont="1" applyFill="1" applyBorder="1" applyAlignment="1">
      <alignment vertical="center"/>
    </xf>
    <xf numFmtId="43" fontId="6" fillId="2" borderId="2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/>
    </xf>
    <xf numFmtId="43" fontId="6" fillId="2" borderId="6" xfId="1" applyFont="1" applyFill="1" applyBorder="1" applyAlignment="1">
      <alignment horizontal="center" vertical="center" wrapText="1"/>
    </xf>
    <xf numFmtId="43" fontId="6" fillId="3" borderId="7" xfId="1" applyFont="1" applyFill="1" applyBorder="1" applyAlignment="1">
      <alignment horizontal="center"/>
    </xf>
    <xf numFmtId="43" fontId="6" fillId="3" borderId="5" xfId="1" applyFont="1" applyFill="1" applyBorder="1" applyAlignment="1">
      <alignment horizontal="center"/>
    </xf>
    <xf numFmtId="0" fontId="7" fillId="0" borderId="8" xfId="0" applyFont="1" applyBorder="1" applyAlignment="1">
      <alignment horizontal="left"/>
    </xf>
    <xf numFmtId="164" fontId="7" fillId="0" borderId="8" xfId="1" applyNumberFormat="1" applyFont="1" applyBorder="1"/>
    <xf numFmtId="43" fontId="7" fillId="0" borderId="8" xfId="1" applyFont="1" applyBorder="1"/>
    <xf numFmtId="0" fontId="7" fillId="0" borderId="0" xfId="0" applyFont="1" applyAlignment="1">
      <alignment horizontal="left" indent="1"/>
    </xf>
    <xf numFmtId="164" fontId="7" fillId="0" borderId="0" xfId="1" applyNumberFormat="1" applyFont="1"/>
    <xf numFmtId="43" fontId="7" fillId="0" borderId="0" xfId="1" applyFont="1"/>
    <xf numFmtId="0" fontId="8" fillId="0" borderId="0" xfId="0" applyFont="1" applyAlignment="1">
      <alignment horizontal="left" indent="2"/>
    </xf>
    <xf numFmtId="164" fontId="8" fillId="0" borderId="0" xfId="1" applyNumberFormat="1" applyFont="1"/>
    <xf numFmtId="43" fontId="8" fillId="0" borderId="0" xfId="1" applyFont="1"/>
    <xf numFmtId="43" fontId="8" fillId="0" borderId="0" xfId="1" applyFont="1" applyFill="1"/>
    <xf numFmtId="0" fontId="6" fillId="2" borderId="9" xfId="0" applyFont="1" applyFill="1" applyBorder="1" applyAlignment="1">
      <alignment vertical="center"/>
    </xf>
    <xf numFmtId="164" fontId="6" fillId="2" borderId="9" xfId="1" applyNumberFormat="1" applyFont="1" applyFill="1" applyBorder="1"/>
    <xf numFmtId="43" fontId="6" fillId="2" borderId="9" xfId="1" applyFont="1" applyFill="1" applyBorder="1"/>
    <xf numFmtId="43" fontId="0" fillId="0" borderId="0" xfId="1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43" fontId="6" fillId="3" borderId="3" xfId="1" applyFont="1" applyFill="1" applyBorder="1" applyAlignment="1">
      <alignment horizontal="center" vertical="center"/>
    </xf>
    <xf numFmtId="43" fontId="6" fillId="3" borderId="4" xfId="1" applyFont="1" applyFill="1" applyBorder="1" applyAlignment="1">
      <alignment horizontal="center" vertical="center"/>
    </xf>
    <xf numFmtId="43" fontId="6" fillId="3" borderId="5" xfId="1" applyFont="1" applyFill="1" applyBorder="1" applyAlignment="1">
      <alignment horizontal="center" vertical="center"/>
    </xf>
    <xf numFmtId="43" fontId="8" fillId="4" borderId="0" xfId="1" applyFont="1" applyFill="1" applyBorder="1"/>
    <xf numFmtId="43" fontId="7" fillId="4" borderId="0" xfId="1" applyFont="1" applyFill="1" applyBorder="1"/>
  </cellXfs>
  <cellStyles count="2">
    <cellStyle name="Millares" xfId="1" builtinId="3"/>
    <cellStyle name="Normal" xfId="0" builtinId="0"/>
  </cellStyles>
  <dxfs count="19"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09AD47-9609-4D9A-942F-86A6BE4BFDBF}" name="Tabla5" displayName="Tabla5" ref="C10:R85" totalsRowShown="0" headerRowDxfId="18" dataDxfId="16" headerRowBorderDxfId="17">
  <autoFilter ref="C10:R85" xr:uid="{00000000-0009-0000-0100-000005000000}"/>
  <tableColumns count="16">
    <tableColumn id="1" xr3:uid="{5856FEB5-E338-4821-A445-B97577960F7E}" name="DETALLE" dataDxfId="15"/>
    <tableColumn id="2" xr3:uid="{7D9CC5DB-3232-496F-8330-F6B74A70D842}" name="Presupuesto Aprobado" dataDxfId="14"/>
    <tableColumn id="3" xr3:uid="{1DB72C64-887C-4BF8-9DB2-5110129D7CAD}" name="Presupuesto Modificado" dataDxfId="13"/>
    <tableColumn id="4" xr3:uid="{9956BA6E-5CC1-4B7C-B907-91269D5C4659}" name="Enero " dataDxfId="12" dataCellStyle="Millares"/>
    <tableColumn id="5" xr3:uid="{7643D078-2CCF-4BDC-B6A5-5A9D3371AC6D}" name="Febrero" dataDxfId="11" dataCellStyle="Millares"/>
    <tableColumn id="6" xr3:uid="{4D121001-7DDB-489B-9837-9A710546426D}" name="Marzo" dataDxfId="10" dataCellStyle="Millares"/>
    <tableColumn id="7" xr3:uid="{59067F9C-E62A-42F5-8CE7-A43E9E044EC8}" name="Abril" dataDxfId="9" dataCellStyle="Millares"/>
    <tableColumn id="8" xr3:uid="{5528C6D1-2589-4B50-BBDD-7E9562E85970}" name="Mayo" dataDxfId="8" dataCellStyle="Millares"/>
    <tableColumn id="9" xr3:uid="{4DACBB86-7AD9-49EE-8514-00E6DBEF5B25}" name="Junio" dataDxfId="7" dataCellStyle="Millares"/>
    <tableColumn id="10" xr3:uid="{BC72901F-FFE5-455E-B39D-3507695F7233}" name="Julio" dataDxfId="6" dataCellStyle="Millares"/>
    <tableColumn id="11" xr3:uid="{F016769C-1C90-4453-AB1B-A7E7C020A060}" name="Agosto " dataDxfId="5" dataCellStyle="Millares"/>
    <tableColumn id="12" xr3:uid="{0960C74D-BCED-423A-9DFF-EDC42F2E6DEB}" name="Septiembre" dataDxfId="4" dataCellStyle="Millares"/>
    <tableColumn id="13" xr3:uid="{71B3843E-CAF0-462B-B855-10F2684E178F}" name="Octubre" dataDxfId="3" dataCellStyle="Millares"/>
    <tableColumn id="14" xr3:uid="{1BA48205-61F4-418A-BF3A-89340C5035C5}" name="Noviembre " dataDxfId="2" dataCellStyle="Millares"/>
    <tableColumn id="15" xr3:uid="{68166BC6-B807-490B-B4C8-B78C0FE2CE25}" name="Diciembre" dataDxfId="1" dataCellStyle="Millares"/>
    <tableColumn id="16" xr3:uid="{92661F49-79A3-4512-A0BC-13FBB688DCD8}" name="Total " dataDxfId="0" dataCellStyle="Millar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64FD6-9EE9-4FA6-BC40-BE0BCF3BFB5D}">
  <dimension ref="C3:R85"/>
  <sheetViews>
    <sheetView showGridLines="0" tabSelected="1" topLeftCell="F12" zoomScale="90" zoomScaleNormal="90" zoomScaleSheetLayoutView="70" workbookViewId="0">
      <selection activeCell="C5" sqref="C5:R5"/>
    </sheetView>
  </sheetViews>
  <sheetFormatPr baseColWidth="10" defaultColWidth="11.42578125" defaultRowHeight="15" x14ac:dyDescent="0.25"/>
  <cols>
    <col min="1" max="1" width="6.140625" customWidth="1"/>
    <col min="2" max="2" width="6" customWidth="1"/>
    <col min="3" max="3" width="103.140625" bestFit="1" customWidth="1"/>
    <col min="4" max="5" width="20" bestFit="1" customWidth="1"/>
    <col min="6" max="13" width="16.7109375" style="20" bestFit="1" customWidth="1"/>
    <col min="14" max="14" width="19.140625" style="20" bestFit="1" customWidth="1"/>
    <col min="15" max="15" width="16.7109375" style="20" bestFit="1" customWidth="1"/>
    <col min="16" max="16" width="18.85546875" style="20" bestFit="1" customWidth="1"/>
    <col min="17" max="17" width="17.85546875" style="20" customWidth="1"/>
    <col min="18" max="18" width="18.140625" style="20" bestFit="1" customWidth="1"/>
  </cols>
  <sheetData>
    <row r="3" spans="3:18" ht="28.5" customHeight="1" x14ac:dyDescent="0.25">
      <c r="C3" s="21" t="s">
        <v>95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3:18" ht="21" customHeight="1" x14ac:dyDescent="0.25">
      <c r="C4" s="23" t="s">
        <v>96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5" spans="3:18" ht="18.75" x14ac:dyDescent="0.25">
      <c r="C5" s="25" t="s">
        <v>0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3:18" ht="18.75" x14ac:dyDescent="0.25">
      <c r="C6" s="27" t="s">
        <v>1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3:18" ht="15.75" customHeight="1" x14ac:dyDescent="0.25">
      <c r="C7" s="28" t="s">
        <v>2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9" spans="3:18" ht="15.75" x14ac:dyDescent="0.25">
      <c r="C9" s="1"/>
      <c r="D9" s="2"/>
      <c r="E9" s="2"/>
      <c r="F9" s="29" t="s">
        <v>3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1"/>
    </row>
    <row r="10" spans="3:18" ht="31.5" x14ac:dyDescent="0.25">
      <c r="C10" s="3" t="s">
        <v>4</v>
      </c>
      <c r="D10" s="4" t="s">
        <v>5</v>
      </c>
      <c r="E10" s="4" t="s">
        <v>6</v>
      </c>
      <c r="F10" s="5" t="s">
        <v>7</v>
      </c>
      <c r="G10" s="5" t="s">
        <v>8</v>
      </c>
      <c r="H10" s="5" t="s">
        <v>9</v>
      </c>
      <c r="I10" s="5" t="s">
        <v>10</v>
      </c>
      <c r="J10" s="6" t="s">
        <v>11</v>
      </c>
      <c r="K10" s="5" t="s">
        <v>12</v>
      </c>
      <c r="L10" s="6" t="s">
        <v>13</v>
      </c>
      <c r="M10" s="5" t="s">
        <v>14</v>
      </c>
      <c r="N10" s="5" t="s">
        <v>15</v>
      </c>
      <c r="O10" s="5" t="s">
        <v>16</v>
      </c>
      <c r="P10" s="5" t="s">
        <v>17</v>
      </c>
      <c r="Q10" s="6" t="s">
        <v>18</v>
      </c>
      <c r="R10" s="5" t="s">
        <v>19</v>
      </c>
    </row>
    <row r="11" spans="3:18" ht="15.75" x14ac:dyDescent="0.25">
      <c r="C11" s="7" t="s">
        <v>20</v>
      </c>
      <c r="D11" s="8">
        <f>D12+D18+D28+D38+D47+D54+D64+D69+D72+D76</f>
        <v>286978631</v>
      </c>
      <c r="E11" s="8">
        <f t="shared" ref="E11:Q11" si="0">E12+E18+E28+E38+E47+E54+E64+E69+E72+E76</f>
        <v>376550620</v>
      </c>
      <c r="F11" s="9">
        <f>F12+F18+F28+F38+F47+F54+F64+F69+F72+F76</f>
        <v>13337736.190000001</v>
      </c>
      <c r="G11" s="9">
        <f t="shared" si="0"/>
        <v>12989081.09</v>
      </c>
      <c r="H11" s="9">
        <f>H12+H18+H28+H38+H54</f>
        <v>23334886.010000002</v>
      </c>
      <c r="I11" s="9">
        <f t="shared" si="0"/>
        <v>19489911.690000001</v>
      </c>
      <c r="J11" s="9">
        <f t="shared" si="0"/>
        <v>16472057.41</v>
      </c>
      <c r="K11" s="9">
        <f t="shared" si="0"/>
        <v>15810448.35</v>
      </c>
      <c r="L11" s="9">
        <f t="shared" si="0"/>
        <v>28965865.149999999</v>
      </c>
      <c r="M11" s="9">
        <f t="shared" si="0"/>
        <v>0</v>
      </c>
      <c r="N11" s="9">
        <f t="shared" si="0"/>
        <v>0</v>
      </c>
      <c r="O11" s="9">
        <f t="shared" si="0"/>
        <v>0</v>
      </c>
      <c r="P11" s="9">
        <f t="shared" si="0"/>
        <v>0</v>
      </c>
      <c r="Q11" s="9">
        <f t="shared" si="0"/>
        <v>0</v>
      </c>
      <c r="R11" s="9">
        <f>SUM(Tabla5[[#This Row],[Enero ]:[Diciembre]])</f>
        <v>130399985.88999999</v>
      </c>
    </row>
    <row r="12" spans="3:18" ht="15.75" x14ac:dyDescent="0.25">
      <c r="C12" s="10" t="s">
        <v>21</v>
      </c>
      <c r="D12" s="11">
        <f>D13+D14+D15+D16+D17</f>
        <v>187606000</v>
      </c>
      <c r="E12" s="11">
        <f t="shared" ref="E12:R12" si="1">E13+E14+E15+E16+E17</f>
        <v>187606000</v>
      </c>
      <c r="F12" s="12">
        <f>F13+F14+F15+F16+F17</f>
        <v>10037408.57</v>
      </c>
      <c r="G12" s="12">
        <f t="shared" si="1"/>
        <v>10036347.74</v>
      </c>
      <c r="H12" s="12">
        <f t="shared" si="1"/>
        <v>14900746.419999998</v>
      </c>
      <c r="I12" s="12">
        <f t="shared" si="1"/>
        <v>9899514.7400000002</v>
      </c>
      <c r="J12" s="12">
        <f t="shared" si="1"/>
        <v>10074182.35</v>
      </c>
      <c r="K12" s="12">
        <f t="shared" si="1"/>
        <v>10323316.359999999</v>
      </c>
      <c r="L12" s="12">
        <f t="shared" si="1"/>
        <v>22543499.219999999</v>
      </c>
      <c r="M12" s="12">
        <f t="shared" si="1"/>
        <v>0</v>
      </c>
      <c r="N12" s="12">
        <f t="shared" si="1"/>
        <v>0</v>
      </c>
      <c r="O12" s="12">
        <f t="shared" si="1"/>
        <v>0</v>
      </c>
      <c r="P12" s="12">
        <f t="shared" si="1"/>
        <v>0</v>
      </c>
      <c r="Q12" s="12">
        <f t="shared" si="1"/>
        <v>0</v>
      </c>
      <c r="R12" s="12">
        <f t="shared" si="1"/>
        <v>87815015.399999991</v>
      </c>
    </row>
    <row r="13" spans="3:18" ht="15.75" x14ac:dyDescent="0.25">
      <c r="C13" s="13" t="s">
        <v>22</v>
      </c>
      <c r="D13" s="14">
        <v>121553200</v>
      </c>
      <c r="E13" s="14">
        <v>122652489</v>
      </c>
      <c r="F13" s="15">
        <v>8536380</v>
      </c>
      <c r="G13" s="15">
        <v>8536380</v>
      </c>
      <c r="H13" s="15">
        <v>10180125.58</v>
      </c>
      <c r="I13" s="15">
        <v>8423046.6699999999</v>
      </c>
      <c r="J13" s="15">
        <v>8575046.6699999999</v>
      </c>
      <c r="K13" s="15">
        <v>8786380</v>
      </c>
      <c r="L13" s="15">
        <v>16263409.27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32">
        <f>SUM(Tabla5[[#This Row],[Enero ]:[Diciembre]])</f>
        <v>69300768.189999998</v>
      </c>
    </row>
    <row r="14" spans="3:18" ht="15.75" x14ac:dyDescent="0.25">
      <c r="C14" s="13" t="s">
        <v>23</v>
      </c>
      <c r="D14" s="14">
        <v>46126000</v>
      </c>
      <c r="E14" s="14">
        <v>45448711</v>
      </c>
      <c r="F14" s="15">
        <v>221220</v>
      </c>
      <c r="G14" s="15">
        <v>216220</v>
      </c>
      <c r="H14" s="15">
        <v>3219698.8</v>
      </c>
      <c r="I14" s="15">
        <v>210324</v>
      </c>
      <c r="J14" s="15">
        <v>210324</v>
      </c>
      <c r="K14" s="15">
        <v>216220</v>
      </c>
      <c r="L14" s="15">
        <v>4775881.5599999996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32">
        <f>SUM(Tabla5[[#This Row],[Enero ]:[Diciembre]])</f>
        <v>9069888.3599999994</v>
      </c>
    </row>
    <row r="15" spans="3:18" ht="15.75" x14ac:dyDescent="0.25">
      <c r="C15" s="13" t="s">
        <v>24</v>
      </c>
      <c r="D15" s="14">
        <v>1000000</v>
      </c>
      <c r="E15" s="14">
        <v>1000000</v>
      </c>
      <c r="F15" s="15">
        <v>0</v>
      </c>
      <c r="G15" s="15">
        <v>0</v>
      </c>
      <c r="H15" s="15">
        <v>24220</v>
      </c>
      <c r="I15" s="15">
        <v>0</v>
      </c>
      <c r="J15" s="15">
        <v>0</v>
      </c>
      <c r="K15" s="15">
        <v>0</v>
      </c>
      <c r="L15" s="15">
        <v>102414.35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32">
        <f>SUM(Tabla5[[#This Row],[Enero ]:[Diciembre]])</f>
        <v>126634.35</v>
      </c>
    </row>
    <row r="16" spans="3:18" ht="15.75" x14ac:dyDescent="0.25">
      <c r="C16" s="13" t="s">
        <v>25</v>
      </c>
      <c r="D16" s="14">
        <v>2000000</v>
      </c>
      <c r="E16" s="14">
        <v>2000000</v>
      </c>
      <c r="F16" s="15">
        <v>0</v>
      </c>
      <c r="G16" s="15">
        <v>0</v>
      </c>
      <c r="H16" s="15">
        <v>198000</v>
      </c>
      <c r="I16" s="15">
        <v>0</v>
      </c>
      <c r="J16" s="15">
        <v>0</v>
      </c>
      <c r="K16" s="15">
        <v>0</v>
      </c>
      <c r="L16" s="15">
        <v>85000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32">
        <f>SUM(Tabla5[[#This Row],[Enero ]:[Diciembre]])</f>
        <v>283000</v>
      </c>
    </row>
    <row r="17" spans="3:18" ht="15.75" x14ac:dyDescent="0.25">
      <c r="C17" s="13" t="s">
        <v>26</v>
      </c>
      <c r="D17" s="14">
        <v>16926800</v>
      </c>
      <c r="E17" s="14">
        <v>16504800</v>
      </c>
      <c r="F17" s="15">
        <v>1279808.57</v>
      </c>
      <c r="G17" s="15">
        <v>1283747.74</v>
      </c>
      <c r="H17" s="15">
        <v>1278702.04</v>
      </c>
      <c r="I17" s="15">
        <v>1266144.07</v>
      </c>
      <c r="J17" s="15">
        <v>1288811.68</v>
      </c>
      <c r="K17" s="15">
        <v>1320716.3600000001</v>
      </c>
      <c r="L17" s="15">
        <v>1316794.04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32">
        <f>SUM(Tabla5[[#This Row],[Enero ]:[Diciembre]])</f>
        <v>9034724.5</v>
      </c>
    </row>
    <row r="18" spans="3:18" ht="15.75" x14ac:dyDescent="0.25">
      <c r="C18" s="10" t="s">
        <v>27</v>
      </c>
      <c r="D18" s="11">
        <f>D19+D20+D21+D22+D23+D24+D25+D26+D27</f>
        <v>62408000</v>
      </c>
      <c r="E18" s="11">
        <f t="shared" ref="E18:R18" si="2">E19+E20+E21+E22+E23+E24+E25+E26+E27</f>
        <v>130764104</v>
      </c>
      <c r="F18" s="12">
        <f t="shared" si="2"/>
        <v>2300327.62</v>
      </c>
      <c r="G18" s="12">
        <f t="shared" si="2"/>
        <v>1702987.32</v>
      </c>
      <c r="H18" s="12">
        <f>H19+H20+H21+H22+H23+H24+H25+H26+H27</f>
        <v>5995728.0300000003</v>
      </c>
      <c r="I18" s="12">
        <f t="shared" si="2"/>
        <v>7564474.5999999996</v>
      </c>
      <c r="J18" s="12">
        <f t="shared" si="2"/>
        <v>3806371.9800000004</v>
      </c>
      <c r="K18" s="12">
        <f t="shared" si="2"/>
        <v>3925152.07</v>
      </c>
      <c r="L18" s="12">
        <f t="shared" si="2"/>
        <v>4479970.5300000012</v>
      </c>
      <c r="M18" s="12">
        <f t="shared" si="2"/>
        <v>0</v>
      </c>
      <c r="N18" s="12">
        <f t="shared" si="2"/>
        <v>0</v>
      </c>
      <c r="O18" s="12">
        <f t="shared" si="2"/>
        <v>0</v>
      </c>
      <c r="P18" s="12">
        <f t="shared" si="2"/>
        <v>0</v>
      </c>
      <c r="Q18" s="12">
        <f t="shared" si="2"/>
        <v>0</v>
      </c>
      <c r="R18" s="12">
        <f t="shared" si="2"/>
        <v>29775012.150000002</v>
      </c>
    </row>
    <row r="19" spans="3:18" ht="15.75" x14ac:dyDescent="0.25">
      <c r="C19" s="13" t="s">
        <v>28</v>
      </c>
      <c r="D19" s="14">
        <v>11892000</v>
      </c>
      <c r="E19" s="14">
        <v>11992000</v>
      </c>
      <c r="F19" s="15">
        <v>1316188.79</v>
      </c>
      <c r="G19" s="15">
        <v>507843.12</v>
      </c>
      <c r="H19" s="15">
        <v>948858.3</v>
      </c>
      <c r="I19" s="15">
        <v>972922.35</v>
      </c>
      <c r="J19" s="15">
        <v>1008515</v>
      </c>
      <c r="K19" s="15">
        <v>1407214.86</v>
      </c>
      <c r="L19" s="15">
        <v>1067093.77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32">
        <f>SUM(Tabla5[[#This Row],[Enero ]:[Diciembre]])</f>
        <v>7228636.1900000013</v>
      </c>
    </row>
    <row r="20" spans="3:18" ht="15.75" x14ac:dyDescent="0.25">
      <c r="C20" s="13" t="s">
        <v>29</v>
      </c>
      <c r="D20" s="14">
        <v>1375000</v>
      </c>
      <c r="E20" s="14">
        <v>1475001</v>
      </c>
      <c r="F20" s="15">
        <v>0</v>
      </c>
      <c r="G20" s="15">
        <v>14455</v>
      </c>
      <c r="H20" s="15">
        <v>92512</v>
      </c>
      <c r="I20" s="15">
        <v>-33040</v>
      </c>
      <c r="J20" s="15">
        <v>1652</v>
      </c>
      <c r="K20" s="15">
        <v>262432</v>
      </c>
      <c r="L20" s="15">
        <v>24909.5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32">
        <f>SUM(Tabla5[[#This Row],[Enero ]:[Diciembre]])</f>
        <v>362920.5</v>
      </c>
    </row>
    <row r="21" spans="3:18" ht="15.75" x14ac:dyDescent="0.25">
      <c r="C21" s="13" t="s">
        <v>30</v>
      </c>
      <c r="D21" s="14">
        <v>7500000</v>
      </c>
      <c r="E21" s="14">
        <v>7500000</v>
      </c>
      <c r="F21" s="15">
        <v>0</v>
      </c>
      <c r="G21" s="15">
        <v>0</v>
      </c>
      <c r="H21" s="15">
        <v>891362.96</v>
      </c>
      <c r="I21" s="15">
        <v>0</v>
      </c>
      <c r="J21" s="15">
        <v>0</v>
      </c>
      <c r="K21" s="15">
        <v>0</v>
      </c>
      <c r="L21" s="15">
        <v>874529.62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32">
        <f>SUM(Tabla5[[#This Row],[Enero ]:[Diciembre]])</f>
        <v>1765892.58</v>
      </c>
    </row>
    <row r="22" spans="3:18" ht="15.75" x14ac:dyDescent="0.25">
      <c r="C22" s="13" t="s">
        <v>31</v>
      </c>
      <c r="D22" s="14">
        <v>2965000</v>
      </c>
      <c r="E22" s="14">
        <v>3015000</v>
      </c>
      <c r="F22" s="15">
        <v>0</v>
      </c>
      <c r="G22" s="15">
        <v>248383.21</v>
      </c>
      <c r="H22" s="15">
        <v>574238.02</v>
      </c>
      <c r="I22" s="15">
        <v>150448.57</v>
      </c>
      <c r="J22" s="15">
        <v>306853.76000000001</v>
      </c>
      <c r="K22" s="15">
        <v>185432.98</v>
      </c>
      <c r="L22" s="15">
        <v>507496.56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32">
        <f>SUM(Tabla5[[#This Row],[Enero ]:[Diciembre]])</f>
        <v>1972853.1</v>
      </c>
    </row>
    <row r="23" spans="3:18" ht="15.75" x14ac:dyDescent="0.25">
      <c r="C23" s="13" t="s">
        <v>32</v>
      </c>
      <c r="D23" s="14">
        <v>6300000</v>
      </c>
      <c r="E23" s="14">
        <v>13613104</v>
      </c>
      <c r="F23" s="15">
        <v>0</v>
      </c>
      <c r="G23" s="15">
        <v>0</v>
      </c>
      <c r="H23" s="15">
        <v>678900</v>
      </c>
      <c r="I23" s="15">
        <v>910981.94</v>
      </c>
      <c r="J23" s="15">
        <v>155091.32</v>
      </c>
      <c r="K23" s="15">
        <v>155091.32</v>
      </c>
      <c r="L23" s="15">
        <v>755090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32">
        <f>SUM(Tabla5[[#This Row],[Enero ]:[Diciembre]])</f>
        <v>2655154.58</v>
      </c>
    </row>
    <row r="24" spans="3:18" ht="15.75" x14ac:dyDescent="0.25">
      <c r="C24" s="13" t="s">
        <v>33</v>
      </c>
      <c r="D24" s="14">
        <v>10100000</v>
      </c>
      <c r="E24" s="14">
        <v>37681989</v>
      </c>
      <c r="F24" s="15">
        <v>816633.27</v>
      </c>
      <c r="G24" s="15">
        <v>697806.18</v>
      </c>
      <c r="H24" s="15">
        <v>689256.22</v>
      </c>
      <c r="I24" s="15">
        <v>951478.3</v>
      </c>
      <c r="J24" s="15">
        <v>960244.37</v>
      </c>
      <c r="K24" s="15">
        <v>304809.82</v>
      </c>
      <c r="L24" s="15">
        <v>1012123.15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32">
        <f>SUM(Tabla5[[#This Row],[Enero ]:[Diciembre]])</f>
        <v>5432351.3100000005</v>
      </c>
    </row>
    <row r="25" spans="3:18" ht="15.75" x14ac:dyDescent="0.25">
      <c r="C25" s="13" t="s">
        <v>34</v>
      </c>
      <c r="D25" s="14">
        <v>4276000</v>
      </c>
      <c r="E25" s="14">
        <v>10572200</v>
      </c>
      <c r="F25" s="15">
        <v>128316.72</v>
      </c>
      <c r="G25" s="15">
        <v>122316.07</v>
      </c>
      <c r="H25" s="15">
        <v>283303.45</v>
      </c>
      <c r="I25" s="15">
        <v>376374.81</v>
      </c>
      <c r="J25" s="15">
        <v>287575.53999999998</v>
      </c>
      <c r="K25" s="15">
        <v>168068.92</v>
      </c>
      <c r="L25" s="15">
        <v>109060.03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32">
        <f>SUM(Tabla5[[#This Row],[Enero ]:[Diciembre]])</f>
        <v>1475015.54</v>
      </c>
    </row>
    <row r="26" spans="3:18" ht="15.75" x14ac:dyDescent="0.25">
      <c r="C26" s="13" t="s">
        <v>35</v>
      </c>
      <c r="D26" s="14">
        <v>7400000</v>
      </c>
      <c r="E26" s="14">
        <v>26679910</v>
      </c>
      <c r="F26" s="15">
        <v>39188.839999999997</v>
      </c>
      <c r="G26" s="15">
        <v>18880</v>
      </c>
      <c r="H26" s="15">
        <v>1837297.08</v>
      </c>
      <c r="I26" s="15">
        <v>608998</v>
      </c>
      <c r="J26" s="15">
        <v>0</v>
      </c>
      <c r="K26" s="15">
        <v>242132.5</v>
      </c>
      <c r="L26" s="15">
        <v>129667.9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32">
        <f>SUM(Tabla5[[#This Row],[Enero ]:[Diciembre]])</f>
        <v>2876164.32</v>
      </c>
    </row>
    <row r="27" spans="3:18" ht="15.75" x14ac:dyDescent="0.25">
      <c r="C27" s="13" t="s">
        <v>36</v>
      </c>
      <c r="D27" s="14">
        <v>10600000</v>
      </c>
      <c r="E27" s="14">
        <v>18234900</v>
      </c>
      <c r="F27" s="15">
        <v>0</v>
      </c>
      <c r="G27" s="15">
        <v>93303.74</v>
      </c>
      <c r="H27" s="15">
        <v>0</v>
      </c>
      <c r="I27" s="15">
        <v>3626310.63</v>
      </c>
      <c r="J27" s="15">
        <v>1086439.99</v>
      </c>
      <c r="K27" s="15">
        <v>1199969.67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32">
        <f>SUM(Tabla5[[#This Row],[Enero ]:[Diciembre]])</f>
        <v>6006024.0300000003</v>
      </c>
    </row>
    <row r="28" spans="3:18" ht="15.75" x14ac:dyDescent="0.25">
      <c r="C28" s="10" t="s">
        <v>37</v>
      </c>
      <c r="D28" s="11">
        <f>D29+D30+D31+D32+D33+D34+D35+D36+D37</f>
        <v>17964631</v>
      </c>
      <c r="E28" s="11">
        <f t="shared" ref="E28:R28" si="3">E29+E30+E31+E32+E33+E34+E35+E36+E37</f>
        <v>31325516</v>
      </c>
      <c r="F28" s="12">
        <f t="shared" si="3"/>
        <v>1000000</v>
      </c>
      <c r="G28" s="12">
        <f t="shared" si="3"/>
        <v>771972.78</v>
      </c>
      <c r="H28" s="12">
        <f>H29+H30+H31+H32+H33+H34+H35+H36+H37</f>
        <v>1053160.76</v>
      </c>
      <c r="I28" s="12">
        <f t="shared" si="3"/>
        <v>892976.96</v>
      </c>
      <c r="J28" s="12">
        <f t="shared" si="3"/>
        <v>2044875.98</v>
      </c>
      <c r="K28" s="12">
        <f t="shared" si="3"/>
        <v>1362549.19</v>
      </c>
      <c r="L28" s="12">
        <f t="shared" si="3"/>
        <v>1643911.38</v>
      </c>
      <c r="M28" s="12">
        <f t="shared" si="3"/>
        <v>0</v>
      </c>
      <c r="N28" s="12">
        <f t="shared" si="3"/>
        <v>0</v>
      </c>
      <c r="O28" s="12">
        <f t="shared" si="3"/>
        <v>0</v>
      </c>
      <c r="P28" s="12">
        <f t="shared" si="3"/>
        <v>0</v>
      </c>
      <c r="Q28" s="12">
        <f t="shared" si="3"/>
        <v>0</v>
      </c>
      <c r="R28" s="12">
        <f t="shared" si="3"/>
        <v>8769447.0499999989</v>
      </c>
    </row>
    <row r="29" spans="3:18" ht="15.75" x14ac:dyDescent="0.25">
      <c r="C29" s="13" t="s">
        <v>38</v>
      </c>
      <c r="D29" s="14">
        <v>1225000</v>
      </c>
      <c r="E29" s="14">
        <v>1603652</v>
      </c>
      <c r="F29" s="15">
        <v>0</v>
      </c>
      <c r="G29" s="15">
        <v>28010</v>
      </c>
      <c r="H29" s="15">
        <v>129084.33</v>
      </c>
      <c r="I29" s="15">
        <v>93444.02</v>
      </c>
      <c r="J29" s="15">
        <v>57204</v>
      </c>
      <c r="K29" s="15">
        <v>13485</v>
      </c>
      <c r="L29" s="15">
        <v>312905.48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32">
        <f>SUM(Tabla5[[#This Row],[Enero ]:[Diciembre]])</f>
        <v>634132.83000000007</v>
      </c>
    </row>
    <row r="30" spans="3:18" ht="15.75" x14ac:dyDescent="0.25">
      <c r="C30" s="13" t="s">
        <v>39</v>
      </c>
      <c r="D30" s="14">
        <v>0</v>
      </c>
      <c r="E30" s="14">
        <v>454000</v>
      </c>
      <c r="F30" s="15">
        <v>0</v>
      </c>
      <c r="G30" s="15">
        <v>25800</v>
      </c>
      <c r="H30" s="15">
        <v>25075.279999999999</v>
      </c>
      <c r="I30" s="15">
        <v>0</v>
      </c>
      <c r="J30" s="15">
        <v>10856</v>
      </c>
      <c r="K30" s="15">
        <v>0</v>
      </c>
      <c r="L30" s="15">
        <v>233168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32">
        <f>SUM(Tabla5[[#This Row],[Enero ]:[Diciembre]])</f>
        <v>294899.28000000003</v>
      </c>
    </row>
    <row r="31" spans="3:18" ht="15.75" x14ac:dyDescent="0.25">
      <c r="C31" s="13" t="s">
        <v>40</v>
      </c>
      <c r="D31" s="14">
        <v>2364631</v>
      </c>
      <c r="E31" s="14">
        <v>2616681</v>
      </c>
      <c r="F31" s="15">
        <v>0</v>
      </c>
      <c r="G31" s="15">
        <v>58065.74</v>
      </c>
      <c r="H31" s="15">
        <v>59315.76</v>
      </c>
      <c r="I31" s="15">
        <v>53577.31</v>
      </c>
      <c r="J31" s="15">
        <v>0</v>
      </c>
      <c r="K31" s="15">
        <v>10325</v>
      </c>
      <c r="L31" s="15">
        <v>1115.6500000000001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32">
        <f>SUM(Tabla5[[#This Row],[Enero ]:[Diciembre]])</f>
        <v>182399.46</v>
      </c>
    </row>
    <row r="32" spans="3:18" ht="15.75" x14ac:dyDescent="0.25">
      <c r="C32" s="13" t="s">
        <v>41</v>
      </c>
      <c r="D32" s="14">
        <v>100000</v>
      </c>
      <c r="E32" s="14">
        <v>100000</v>
      </c>
      <c r="F32" s="15">
        <v>0</v>
      </c>
      <c r="G32" s="15">
        <v>0</v>
      </c>
      <c r="H32" s="15">
        <v>0</v>
      </c>
      <c r="I32" s="15">
        <v>29712.28</v>
      </c>
      <c r="J32" s="15">
        <v>0</v>
      </c>
      <c r="K32" s="15">
        <v>0</v>
      </c>
      <c r="L32" s="15">
        <v>30820.46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32">
        <f>SUM(Tabla5[[#This Row],[Enero ]:[Diciembre]])</f>
        <v>60532.74</v>
      </c>
    </row>
    <row r="33" spans="3:18" ht="15.75" x14ac:dyDescent="0.25">
      <c r="C33" s="13" t="s">
        <v>42</v>
      </c>
      <c r="D33" s="14">
        <v>25000</v>
      </c>
      <c r="E33" s="14">
        <v>275000</v>
      </c>
      <c r="F33" s="15">
        <v>0</v>
      </c>
      <c r="G33" s="15">
        <v>0</v>
      </c>
      <c r="H33" s="15">
        <v>192479.74</v>
      </c>
      <c r="I33" s="15">
        <v>0</v>
      </c>
      <c r="J33" s="15">
        <v>0</v>
      </c>
      <c r="K33" s="15">
        <v>0</v>
      </c>
      <c r="L33" s="15">
        <v>3726.99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32">
        <f>SUM(Tabla5[[#This Row],[Enero ]:[Diciembre]])</f>
        <v>196206.72999999998</v>
      </c>
    </row>
    <row r="34" spans="3:18" ht="15.75" x14ac:dyDescent="0.25">
      <c r="C34" s="13" t="s">
        <v>43</v>
      </c>
      <c r="D34" s="14">
        <v>25000</v>
      </c>
      <c r="E34" s="14">
        <v>177000</v>
      </c>
      <c r="F34" s="15">
        <v>0</v>
      </c>
      <c r="G34" s="15">
        <v>0</v>
      </c>
      <c r="H34" s="15">
        <v>4508.25</v>
      </c>
      <c r="I34" s="15">
        <v>0</v>
      </c>
      <c r="J34" s="15">
        <v>9035</v>
      </c>
      <c r="K34" s="15">
        <v>10733.28</v>
      </c>
      <c r="L34" s="15">
        <v>13594.23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32">
        <f>SUM(Tabla5[[#This Row],[Enero ]:[Diciembre]])</f>
        <v>37870.759999999995</v>
      </c>
    </row>
    <row r="35" spans="3:18" ht="15.75" x14ac:dyDescent="0.25">
      <c r="C35" s="13" t="s">
        <v>44</v>
      </c>
      <c r="D35" s="14">
        <v>12675000</v>
      </c>
      <c r="E35" s="14">
        <v>12900000</v>
      </c>
      <c r="F35" s="15">
        <v>1000000</v>
      </c>
      <c r="G35" s="15">
        <v>600000</v>
      </c>
      <c r="H35" s="15">
        <v>600000</v>
      </c>
      <c r="I35" s="15">
        <v>600000</v>
      </c>
      <c r="J35" s="15">
        <v>1704000</v>
      </c>
      <c r="K35" s="15">
        <v>968000</v>
      </c>
      <c r="L35" s="15">
        <v>983550.97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32">
        <f>SUM(Tabla5[[#This Row],[Enero ]:[Diciembre]])</f>
        <v>6455550.9699999997</v>
      </c>
    </row>
    <row r="36" spans="3:18" ht="15.75" x14ac:dyDescent="0.25">
      <c r="C36" s="13" t="s">
        <v>45</v>
      </c>
      <c r="D36" s="14">
        <v>0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32">
        <f>SUM(Tabla5[[#This Row],[Enero ]:[Diciembre]])</f>
        <v>0</v>
      </c>
    </row>
    <row r="37" spans="3:18" ht="15.75" x14ac:dyDescent="0.25">
      <c r="C37" s="13" t="s">
        <v>46</v>
      </c>
      <c r="D37" s="14">
        <v>1550000</v>
      </c>
      <c r="E37" s="14">
        <v>13199183</v>
      </c>
      <c r="F37" s="15">
        <v>0</v>
      </c>
      <c r="G37" s="15">
        <v>60097.04</v>
      </c>
      <c r="H37" s="15">
        <v>42697.4</v>
      </c>
      <c r="I37" s="15">
        <v>116243.35</v>
      </c>
      <c r="J37" s="15">
        <v>263780.98</v>
      </c>
      <c r="K37" s="15">
        <v>360005.91</v>
      </c>
      <c r="L37" s="15">
        <v>65029.599999999999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32">
        <f>SUM(Tabla5[[#This Row],[Enero ]:[Diciembre]])</f>
        <v>907854.27999999991</v>
      </c>
    </row>
    <row r="38" spans="3:18" ht="15.75" x14ac:dyDescent="0.25">
      <c r="C38" s="10" t="s">
        <v>47</v>
      </c>
      <c r="D38" s="11">
        <f>D39+D40+D41+D42+D43+D44+D45+D46</f>
        <v>14500000</v>
      </c>
      <c r="E38" s="11">
        <f t="shared" ref="E38:R38" si="4">E39+E40+E41+E42+E43+E44+E45+E46</f>
        <v>15305000</v>
      </c>
      <c r="F38" s="12">
        <f t="shared" si="4"/>
        <v>0</v>
      </c>
      <c r="G38" s="12">
        <f t="shared" si="4"/>
        <v>439407.86</v>
      </c>
      <c r="H38" s="12">
        <f t="shared" si="4"/>
        <v>1110523.3799999999</v>
      </c>
      <c r="I38" s="12">
        <f t="shared" si="4"/>
        <v>0</v>
      </c>
      <c r="J38" s="12">
        <f t="shared" si="4"/>
        <v>0</v>
      </c>
      <c r="K38" s="12">
        <f t="shared" si="4"/>
        <v>106212</v>
      </c>
      <c r="L38" s="12">
        <f t="shared" si="4"/>
        <v>0</v>
      </c>
      <c r="M38" s="12">
        <f t="shared" si="4"/>
        <v>0</v>
      </c>
      <c r="N38" s="12">
        <f t="shared" si="4"/>
        <v>0</v>
      </c>
      <c r="O38" s="12">
        <f t="shared" si="4"/>
        <v>0</v>
      </c>
      <c r="P38" s="12">
        <f t="shared" si="4"/>
        <v>0</v>
      </c>
      <c r="Q38" s="12">
        <f t="shared" si="4"/>
        <v>0</v>
      </c>
      <c r="R38" s="12">
        <f t="shared" si="4"/>
        <v>1656143.24</v>
      </c>
    </row>
    <row r="39" spans="3:18" ht="15.75" x14ac:dyDescent="0.25">
      <c r="C39" s="13" t="s">
        <v>48</v>
      </c>
      <c r="D39" s="14">
        <v>13500000</v>
      </c>
      <c r="E39" s="14">
        <v>14305000</v>
      </c>
      <c r="F39" s="15">
        <v>0</v>
      </c>
      <c r="G39" s="15">
        <v>439407.86</v>
      </c>
      <c r="H39" s="15">
        <v>110523.38</v>
      </c>
      <c r="I39" s="15">
        <v>0</v>
      </c>
      <c r="J39" s="15">
        <v>0</v>
      </c>
      <c r="K39" s="15">
        <v>106212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32">
        <f>SUM(Tabla5[[#This Row],[Enero ]:[Diciembre]])</f>
        <v>656143.24</v>
      </c>
    </row>
    <row r="40" spans="3:18" ht="15.75" x14ac:dyDescent="0.25">
      <c r="C40" s="13" t="s">
        <v>49</v>
      </c>
      <c r="D40" s="14">
        <v>0</v>
      </c>
      <c r="E40" s="14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32">
        <f>SUM(Tabla5[[#This Row],[Enero ]:[Diciembre]])</f>
        <v>0</v>
      </c>
    </row>
    <row r="41" spans="3:18" ht="15.75" x14ac:dyDescent="0.25">
      <c r="C41" s="13" t="s">
        <v>50</v>
      </c>
      <c r="D41" s="14">
        <v>0</v>
      </c>
      <c r="E41" s="14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32">
        <f>SUM(Tabla5[[#This Row],[Enero ]:[Diciembre]])</f>
        <v>0</v>
      </c>
    </row>
    <row r="42" spans="3:18" ht="15.75" x14ac:dyDescent="0.25">
      <c r="C42" s="13" t="s">
        <v>51</v>
      </c>
      <c r="D42" s="14">
        <v>0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32">
        <f>SUM(Tabla5[[#This Row],[Enero ]:[Diciembre]])</f>
        <v>0</v>
      </c>
    </row>
    <row r="43" spans="3:18" ht="15.75" x14ac:dyDescent="0.25">
      <c r="C43" s="13" t="s">
        <v>52</v>
      </c>
      <c r="D43" s="14">
        <v>0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32">
        <f>SUM(Tabla5[[#This Row],[Enero ]:[Diciembre]])</f>
        <v>0</v>
      </c>
    </row>
    <row r="44" spans="3:18" ht="15.75" x14ac:dyDescent="0.25">
      <c r="C44" s="13" t="s">
        <v>53</v>
      </c>
      <c r="D44" s="14">
        <v>0</v>
      </c>
      <c r="E44" s="14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32">
        <f>SUM(Tabla5[[#This Row],[Enero ]:[Diciembre]])</f>
        <v>0</v>
      </c>
    </row>
    <row r="45" spans="3:18" ht="15.75" x14ac:dyDescent="0.25">
      <c r="C45" s="13" t="s">
        <v>54</v>
      </c>
      <c r="D45" s="14">
        <v>1000000</v>
      </c>
      <c r="E45" s="14">
        <v>1000000</v>
      </c>
      <c r="F45" s="15">
        <v>0</v>
      </c>
      <c r="G45" s="15">
        <v>0</v>
      </c>
      <c r="H45" s="15">
        <v>1000000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32">
        <f>SUM(Tabla5[[#This Row],[Enero ]:[Diciembre]])</f>
        <v>1000000</v>
      </c>
    </row>
    <row r="46" spans="3:18" ht="15.75" x14ac:dyDescent="0.25">
      <c r="C46" s="13" t="s">
        <v>55</v>
      </c>
      <c r="D46" s="14">
        <v>0</v>
      </c>
      <c r="E46" s="14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32">
        <f>SUM(Tabla5[[#This Row],[Enero ]:[Diciembre]])</f>
        <v>0</v>
      </c>
    </row>
    <row r="47" spans="3:18" ht="15.75" x14ac:dyDescent="0.25">
      <c r="C47" s="10" t="s">
        <v>56</v>
      </c>
      <c r="D47" s="11">
        <f>D48+D49+D50+D51+D52+D53</f>
        <v>0</v>
      </c>
      <c r="E47" s="11">
        <f t="shared" ref="E47:R47" si="5">E48+E49+E50+E51+E52+E53</f>
        <v>0</v>
      </c>
      <c r="F47" s="12">
        <f t="shared" si="5"/>
        <v>0</v>
      </c>
      <c r="G47" s="12">
        <f t="shared" si="5"/>
        <v>0</v>
      </c>
      <c r="H47" s="12">
        <f t="shared" si="5"/>
        <v>0</v>
      </c>
      <c r="I47" s="12">
        <f t="shared" si="5"/>
        <v>0</v>
      </c>
      <c r="J47" s="15">
        <v>0</v>
      </c>
      <c r="K47" s="12">
        <f t="shared" si="5"/>
        <v>0</v>
      </c>
      <c r="L47" s="12">
        <f t="shared" si="5"/>
        <v>0</v>
      </c>
      <c r="M47" s="12">
        <f t="shared" si="5"/>
        <v>0</v>
      </c>
      <c r="N47" s="12">
        <f t="shared" si="5"/>
        <v>0</v>
      </c>
      <c r="O47" s="12">
        <f t="shared" si="5"/>
        <v>0</v>
      </c>
      <c r="P47" s="12">
        <f t="shared" si="5"/>
        <v>0</v>
      </c>
      <c r="Q47" s="12">
        <f t="shared" si="5"/>
        <v>0</v>
      </c>
      <c r="R47" s="12">
        <f t="shared" si="5"/>
        <v>0</v>
      </c>
    </row>
    <row r="48" spans="3:18" ht="15.75" x14ac:dyDescent="0.25">
      <c r="C48" s="13" t="s">
        <v>57</v>
      </c>
      <c r="D48" s="14">
        <v>0</v>
      </c>
      <c r="E48" s="14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32">
        <f>SUM(Tabla5[[#This Row],[Enero ]:[Diciembre]])</f>
        <v>0</v>
      </c>
    </row>
    <row r="49" spans="3:18" ht="15.75" x14ac:dyDescent="0.25">
      <c r="C49" s="13" t="s">
        <v>58</v>
      </c>
      <c r="D49" s="14">
        <v>0</v>
      </c>
      <c r="E49" s="14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32">
        <f>SUM(Tabla5[[#This Row],[Enero ]:[Diciembre]])</f>
        <v>0</v>
      </c>
    </row>
    <row r="50" spans="3:18" ht="15.75" x14ac:dyDescent="0.25">
      <c r="C50" s="13" t="s">
        <v>59</v>
      </c>
      <c r="D50" s="14">
        <v>0</v>
      </c>
      <c r="E50" s="14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32">
        <f>SUM(Tabla5[[#This Row],[Enero ]:[Diciembre]])</f>
        <v>0</v>
      </c>
    </row>
    <row r="51" spans="3:18" ht="15.75" x14ac:dyDescent="0.25">
      <c r="C51" s="13" t="s">
        <v>60</v>
      </c>
      <c r="D51" s="14">
        <v>0</v>
      </c>
      <c r="E51" s="14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32">
        <f>SUM(Tabla5[[#This Row],[Enero ]:[Diciembre]])</f>
        <v>0</v>
      </c>
    </row>
    <row r="52" spans="3:18" ht="15.75" x14ac:dyDescent="0.25">
      <c r="C52" s="13" t="s">
        <v>61</v>
      </c>
      <c r="D52" s="14">
        <v>0</v>
      </c>
      <c r="E52" s="14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32">
        <f>SUM(Tabla5[[#This Row],[Enero ]:[Diciembre]])</f>
        <v>0</v>
      </c>
    </row>
    <row r="53" spans="3:18" ht="15.75" x14ac:dyDescent="0.25">
      <c r="C53" s="13" t="s">
        <v>62</v>
      </c>
      <c r="D53" s="14">
        <v>0</v>
      </c>
      <c r="E53" s="14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32">
        <f>SUM(Tabla5[[#This Row],[Enero ]:[Diciembre]])</f>
        <v>0</v>
      </c>
    </row>
    <row r="54" spans="3:18" ht="15.75" x14ac:dyDescent="0.25">
      <c r="C54" s="10" t="s">
        <v>63</v>
      </c>
      <c r="D54" s="11">
        <f>D55+D56+D57+D58+D59+D60+D61+D62+D63</f>
        <v>4500000</v>
      </c>
      <c r="E54" s="11">
        <f t="shared" ref="E54:R54" si="6">E55+E56+E57+E58+E59+E60+E61+E62+E63</f>
        <v>11550000</v>
      </c>
      <c r="F54" s="12">
        <f t="shared" si="6"/>
        <v>0</v>
      </c>
      <c r="G54" s="12">
        <f t="shared" si="6"/>
        <v>38365.39</v>
      </c>
      <c r="H54" s="12">
        <f>H55+H56+H57+H58+H59+H60+H61+H62+H63</f>
        <v>274727.42</v>
      </c>
      <c r="I54" s="12">
        <f t="shared" si="6"/>
        <v>1132945.3899999999</v>
      </c>
      <c r="J54" s="12">
        <f t="shared" si="6"/>
        <v>546627.1</v>
      </c>
      <c r="K54" s="12">
        <f t="shared" si="6"/>
        <v>93218.73000000001</v>
      </c>
      <c r="L54" s="12">
        <f t="shared" si="6"/>
        <v>298484.02</v>
      </c>
      <c r="M54" s="12">
        <f t="shared" si="6"/>
        <v>0</v>
      </c>
      <c r="N54" s="12">
        <f t="shared" si="6"/>
        <v>0</v>
      </c>
      <c r="O54" s="12">
        <f t="shared" si="6"/>
        <v>0</v>
      </c>
      <c r="P54" s="12">
        <f t="shared" si="6"/>
        <v>0</v>
      </c>
      <c r="Q54" s="12">
        <f t="shared" si="6"/>
        <v>0</v>
      </c>
      <c r="R54" s="12">
        <f t="shared" si="6"/>
        <v>2384368.0499999998</v>
      </c>
    </row>
    <row r="55" spans="3:18" ht="15.75" x14ac:dyDescent="0.25">
      <c r="C55" s="13" t="s">
        <v>64</v>
      </c>
      <c r="D55" s="14">
        <v>3100000</v>
      </c>
      <c r="E55" s="14">
        <v>4906600</v>
      </c>
      <c r="F55" s="15">
        <v>0</v>
      </c>
      <c r="G55" s="15">
        <v>38365.39</v>
      </c>
      <c r="H55" s="15">
        <v>274727.42</v>
      </c>
      <c r="I55" s="15">
        <v>1132945.3899999999</v>
      </c>
      <c r="J55" s="15">
        <v>490459.1</v>
      </c>
      <c r="K55" s="15">
        <v>64791.44</v>
      </c>
      <c r="L55" s="15">
        <v>298484.02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32">
        <f>SUM(Tabla5[[#This Row],[Enero ]:[Diciembre]])</f>
        <v>2299772.7599999998</v>
      </c>
    </row>
    <row r="56" spans="3:18" ht="15.75" x14ac:dyDescent="0.25">
      <c r="C56" s="13" t="s">
        <v>65</v>
      </c>
      <c r="D56" s="14">
        <v>0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32">
        <f>SUM(Tabla5[[#This Row],[Enero ]:[Diciembre]])</f>
        <v>0</v>
      </c>
    </row>
    <row r="57" spans="3:18" ht="15.75" x14ac:dyDescent="0.25">
      <c r="C57" s="13" t="s">
        <v>66</v>
      </c>
      <c r="D57" s="14">
        <v>0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32">
        <f>SUM(Tabla5[[#This Row],[Enero ]:[Diciembre]])</f>
        <v>0</v>
      </c>
    </row>
    <row r="58" spans="3:18" ht="15.75" x14ac:dyDescent="0.25">
      <c r="C58" s="13" t="s">
        <v>67</v>
      </c>
      <c r="D58" s="14">
        <v>0</v>
      </c>
      <c r="E58" s="14">
        <v>0</v>
      </c>
      <c r="F58" s="15">
        <v>0</v>
      </c>
      <c r="G58" s="15">
        <v>0</v>
      </c>
      <c r="H58" s="16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32">
        <f>SUM(Tabla5[[#This Row],[Enero ]:[Diciembre]])</f>
        <v>0</v>
      </c>
    </row>
    <row r="59" spans="3:18" ht="15.75" x14ac:dyDescent="0.25">
      <c r="C59" s="13" t="s">
        <v>68</v>
      </c>
      <c r="D59" s="14">
        <v>1200000</v>
      </c>
      <c r="E59" s="14">
        <v>6406000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28427.29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32">
        <f>SUM(Tabla5[[#This Row],[Enero ]:[Diciembre]])</f>
        <v>28427.29</v>
      </c>
    </row>
    <row r="60" spans="3:18" ht="15.75" x14ac:dyDescent="0.25">
      <c r="C60" s="13" t="s">
        <v>69</v>
      </c>
      <c r="D60" s="14">
        <v>200000</v>
      </c>
      <c r="E60" s="14">
        <v>237400</v>
      </c>
      <c r="F60" s="15">
        <v>0</v>
      </c>
      <c r="G60" s="15">
        <v>0</v>
      </c>
      <c r="H60" s="15">
        <v>0</v>
      </c>
      <c r="I60" s="15">
        <v>0</v>
      </c>
      <c r="J60" s="15">
        <v>56168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32">
        <f>SUM(Tabla5[[#This Row],[Enero ]:[Diciembre]])</f>
        <v>56168</v>
      </c>
    </row>
    <row r="61" spans="3:18" ht="15.75" x14ac:dyDescent="0.25">
      <c r="C61" s="13" t="s">
        <v>70</v>
      </c>
      <c r="D61" s="14">
        <v>0</v>
      </c>
      <c r="E61" s="14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32">
        <f>SUM(Tabla5[[#This Row],[Enero ]:[Diciembre]])</f>
        <v>0</v>
      </c>
    </row>
    <row r="62" spans="3:18" ht="15.75" x14ac:dyDescent="0.25">
      <c r="C62" s="13" t="s">
        <v>71</v>
      </c>
      <c r="D62" s="14">
        <v>0</v>
      </c>
      <c r="E62" s="14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32">
        <f>SUM(Tabla5[[#This Row],[Enero ]:[Diciembre]])</f>
        <v>0</v>
      </c>
    </row>
    <row r="63" spans="3:18" ht="15.75" x14ac:dyDescent="0.25">
      <c r="C63" s="13" t="s">
        <v>72</v>
      </c>
      <c r="D63" s="14">
        <v>0</v>
      </c>
      <c r="E63" s="14">
        <v>0</v>
      </c>
      <c r="F63" s="15"/>
      <c r="G63" s="15">
        <v>0</v>
      </c>
      <c r="H63" s="15">
        <v>0</v>
      </c>
      <c r="I63" s="15"/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32">
        <f>SUM(Tabla5[[#This Row],[Enero ]:[Diciembre]])</f>
        <v>0</v>
      </c>
    </row>
    <row r="64" spans="3:18" ht="15.75" x14ac:dyDescent="0.25">
      <c r="C64" s="10" t="s">
        <v>73</v>
      </c>
      <c r="D64" s="11">
        <f>D65+D66+D67+D68</f>
        <v>0</v>
      </c>
      <c r="E64" s="11">
        <f t="shared" ref="E64:R64" si="7">E65+E66+E67+E68</f>
        <v>0</v>
      </c>
      <c r="F64" s="12">
        <f t="shared" si="7"/>
        <v>0</v>
      </c>
      <c r="G64" s="12">
        <f t="shared" si="7"/>
        <v>0</v>
      </c>
      <c r="H64" s="12">
        <f t="shared" si="7"/>
        <v>0</v>
      </c>
      <c r="I64" s="12">
        <f t="shared" si="7"/>
        <v>0</v>
      </c>
      <c r="J64" s="12">
        <f t="shared" si="7"/>
        <v>0</v>
      </c>
      <c r="K64" s="12">
        <f t="shared" si="7"/>
        <v>0</v>
      </c>
      <c r="L64" s="12">
        <f t="shared" si="7"/>
        <v>0</v>
      </c>
      <c r="M64" s="12">
        <f t="shared" si="7"/>
        <v>0</v>
      </c>
      <c r="N64" s="12">
        <f t="shared" si="7"/>
        <v>0</v>
      </c>
      <c r="O64" s="12">
        <f t="shared" si="7"/>
        <v>0</v>
      </c>
      <c r="P64" s="12">
        <f t="shared" si="7"/>
        <v>0</v>
      </c>
      <c r="Q64" s="12">
        <f t="shared" si="7"/>
        <v>0</v>
      </c>
      <c r="R64" s="12">
        <f t="shared" si="7"/>
        <v>0</v>
      </c>
    </row>
    <row r="65" spans="3:18" ht="15.75" x14ac:dyDescent="0.25">
      <c r="C65" s="13" t="s">
        <v>74</v>
      </c>
      <c r="D65" s="14">
        <v>0</v>
      </c>
      <c r="E65" s="14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32">
        <f>SUM(Tabla5[[#This Row],[Enero ]:[Diciembre]])</f>
        <v>0</v>
      </c>
    </row>
    <row r="66" spans="3:18" ht="15.75" x14ac:dyDescent="0.25">
      <c r="C66" s="13" t="s">
        <v>75</v>
      </c>
      <c r="D66" s="14">
        <v>0</v>
      </c>
      <c r="E66" s="14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32">
        <f>SUM(Tabla5[[#This Row],[Enero ]:[Diciembre]])</f>
        <v>0</v>
      </c>
    </row>
    <row r="67" spans="3:18" ht="15.75" x14ac:dyDescent="0.25">
      <c r="C67" s="13" t="s">
        <v>76</v>
      </c>
      <c r="D67" s="14">
        <v>0</v>
      </c>
      <c r="E67" s="14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32">
        <f>SUM(Tabla5[[#This Row],[Enero ]:[Diciembre]])</f>
        <v>0</v>
      </c>
    </row>
    <row r="68" spans="3:18" ht="15.75" x14ac:dyDescent="0.25">
      <c r="C68" s="13" t="s">
        <v>77</v>
      </c>
      <c r="D68" s="14">
        <v>0</v>
      </c>
      <c r="E68" s="14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32">
        <f>SUM(Tabla5[[#This Row],[Enero ]:[Diciembre]])</f>
        <v>0</v>
      </c>
    </row>
    <row r="69" spans="3:18" ht="15.75" x14ac:dyDescent="0.25">
      <c r="C69" s="10" t="s">
        <v>78</v>
      </c>
      <c r="D69" s="11">
        <f>D70+D71+D72+D73+D74+D75</f>
        <v>0</v>
      </c>
      <c r="E69" s="11">
        <f t="shared" ref="E69:R69" si="8">E70+E71+E72+E73+E74+E75</f>
        <v>0</v>
      </c>
      <c r="F69" s="12">
        <f t="shared" si="8"/>
        <v>0</v>
      </c>
      <c r="G69" s="15">
        <v>0</v>
      </c>
      <c r="H69" s="15">
        <v>0</v>
      </c>
      <c r="I69" s="12">
        <f t="shared" si="8"/>
        <v>0</v>
      </c>
      <c r="J69" s="12">
        <f t="shared" si="8"/>
        <v>0</v>
      </c>
      <c r="K69" s="12">
        <f t="shared" si="8"/>
        <v>0</v>
      </c>
      <c r="L69" s="12">
        <f t="shared" si="8"/>
        <v>0</v>
      </c>
      <c r="M69" s="12">
        <f t="shared" si="8"/>
        <v>0</v>
      </c>
      <c r="N69" s="12">
        <f t="shared" si="8"/>
        <v>0</v>
      </c>
      <c r="O69" s="12">
        <f t="shared" si="8"/>
        <v>0</v>
      </c>
      <c r="P69" s="12">
        <f t="shared" si="8"/>
        <v>0</v>
      </c>
      <c r="Q69" s="12">
        <f t="shared" si="8"/>
        <v>0</v>
      </c>
      <c r="R69" s="12">
        <f t="shared" si="8"/>
        <v>0</v>
      </c>
    </row>
    <row r="70" spans="3:18" ht="15.75" x14ac:dyDescent="0.25">
      <c r="C70" s="13" t="s">
        <v>79</v>
      </c>
      <c r="D70" s="14">
        <v>0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32">
        <f>SUM(Tabla5[[#This Row],[Enero ]:[Diciembre]])</f>
        <v>0</v>
      </c>
    </row>
    <row r="71" spans="3:18" ht="15.75" x14ac:dyDescent="0.25">
      <c r="C71" s="13" t="s">
        <v>80</v>
      </c>
      <c r="D71" s="14">
        <v>0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32">
        <f>SUM(Tabla5[[#This Row],[Enero ]:[Diciembre]])</f>
        <v>0</v>
      </c>
    </row>
    <row r="72" spans="3:18" ht="15.75" x14ac:dyDescent="0.25">
      <c r="C72" s="10" t="s">
        <v>81</v>
      </c>
      <c r="D72" s="11">
        <v>0</v>
      </c>
      <c r="E72" s="11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2">
        <v>0</v>
      </c>
      <c r="L72" s="15">
        <v>0</v>
      </c>
      <c r="M72" s="15">
        <v>0</v>
      </c>
      <c r="N72" s="12">
        <v>0</v>
      </c>
      <c r="O72" s="12">
        <v>0</v>
      </c>
      <c r="P72" s="12">
        <v>0</v>
      </c>
      <c r="Q72" s="12">
        <v>0</v>
      </c>
      <c r="R72" s="33">
        <f>SUM(Tabla5[[#This Row],[Enero ]:[Diciembre]])</f>
        <v>0</v>
      </c>
    </row>
    <row r="73" spans="3:18" ht="15.75" x14ac:dyDescent="0.25">
      <c r="C73" s="13" t="s">
        <v>82</v>
      </c>
      <c r="D73" s="14">
        <v>0</v>
      </c>
      <c r="E73" s="14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32">
        <f>SUM(Tabla5[[#This Row],[Enero ]:[Diciembre]])</f>
        <v>0</v>
      </c>
    </row>
    <row r="74" spans="3:18" ht="15.75" x14ac:dyDescent="0.25">
      <c r="C74" s="13" t="s">
        <v>83</v>
      </c>
      <c r="D74" s="14">
        <v>0</v>
      </c>
      <c r="E74" s="14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32">
        <f>SUM(Tabla5[[#This Row],[Enero ]:[Diciembre]])</f>
        <v>0</v>
      </c>
    </row>
    <row r="75" spans="3:18" ht="15.75" x14ac:dyDescent="0.25">
      <c r="C75" s="13" t="s">
        <v>84</v>
      </c>
      <c r="D75" s="14">
        <v>0</v>
      </c>
      <c r="E75" s="14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32">
        <f>SUM(Tabla5[[#This Row],[Enero ]:[Diciembre]])</f>
        <v>0</v>
      </c>
    </row>
    <row r="76" spans="3:18" ht="15.75" x14ac:dyDescent="0.25">
      <c r="C76" s="7" t="s">
        <v>85</v>
      </c>
      <c r="D76" s="8">
        <f>D77+D80+D83</f>
        <v>0</v>
      </c>
      <c r="E76" s="8">
        <f t="shared" ref="E76:R76" si="9">E77+E80+E83</f>
        <v>0</v>
      </c>
      <c r="F76" s="9">
        <f t="shared" si="9"/>
        <v>0</v>
      </c>
      <c r="G76" s="15">
        <v>0</v>
      </c>
      <c r="H76" s="15">
        <v>0</v>
      </c>
      <c r="I76" s="9">
        <f t="shared" si="9"/>
        <v>0</v>
      </c>
      <c r="J76" s="9">
        <f t="shared" si="9"/>
        <v>0</v>
      </c>
      <c r="K76" s="9">
        <f t="shared" si="9"/>
        <v>0</v>
      </c>
      <c r="L76" s="9">
        <f t="shared" si="9"/>
        <v>0</v>
      </c>
      <c r="M76" s="9">
        <f t="shared" si="9"/>
        <v>0</v>
      </c>
      <c r="N76" s="9">
        <f t="shared" si="9"/>
        <v>0</v>
      </c>
      <c r="O76" s="9">
        <f t="shared" si="9"/>
        <v>0</v>
      </c>
      <c r="P76" s="9">
        <f t="shared" si="9"/>
        <v>0</v>
      </c>
      <c r="Q76" s="9">
        <f t="shared" si="9"/>
        <v>0</v>
      </c>
      <c r="R76" s="9">
        <f t="shared" si="9"/>
        <v>0</v>
      </c>
    </row>
    <row r="77" spans="3:18" ht="15.75" x14ac:dyDescent="0.25">
      <c r="C77" s="10" t="s">
        <v>86</v>
      </c>
      <c r="D77" s="11">
        <f>D78+D79</f>
        <v>0</v>
      </c>
      <c r="E77" s="11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32">
        <f>SUM(Tabla5[[#This Row],[Enero ]:[Diciembre]])</f>
        <v>0</v>
      </c>
    </row>
    <row r="78" spans="3:18" ht="15.75" x14ac:dyDescent="0.25">
      <c r="C78" s="13" t="s">
        <v>87</v>
      </c>
      <c r="D78" s="14">
        <v>0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32">
        <f>SUM(Tabla5[[#This Row],[Enero ]:[Diciembre]])</f>
        <v>0</v>
      </c>
    </row>
    <row r="79" spans="3:18" ht="15.75" x14ac:dyDescent="0.25">
      <c r="C79" s="13" t="s">
        <v>88</v>
      </c>
      <c r="D79" s="14">
        <v>0</v>
      </c>
      <c r="E79" s="14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32">
        <f>SUM(Tabla5[[#This Row],[Enero ]:[Diciembre]])</f>
        <v>0</v>
      </c>
    </row>
    <row r="80" spans="3:18" ht="15.75" x14ac:dyDescent="0.25">
      <c r="C80" s="10" t="s">
        <v>89</v>
      </c>
      <c r="D80" s="11">
        <f>D81+D82</f>
        <v>0</v>
      </c>
      <c r="E80" s="11">
        <f t="shared" ref="E80:R80" si="10">E81+E82</f>
        <v>0</v>
      </c>
      <c r="F80" s="12">
        <f t="shared" si="10"/>
        <v>0</v>
      </c>
      <c r="G80" s="15">
        <v>0</v>
      </c>
      <c r="H80" s="15">
        <v>0</v>
      </c>
      <c r="I80" s="12">
        <f t="shared" si="10"/>
        <v>0</v>
      </c>
      <c r="J80" s="12">
        <f t="shared" si="10"/>
        <v>0</v>
      </c>
      <c r="K80" s="12">
        <f t="shared" si="10"/>
        <v>0</v>
      </c>
      <c r="L80" s="12">
        <f t="shared" si="10"/>
        <v>0</v>
      </c>
      <c r="M80" s="12">
        <f t="shared" si="10"/>
        <v>0</v>
      </c>
      <c r="N80" s="12">
        <f t="shared" si="10"/>
        <v>0</v>
      </c>
      <c r="O80" s="12">
        <f t="shared" si="10"/>
        <v>0</v>
      </c>
      <c r="P80" s="12">
        <f t="shared" si="10"/>
        <v>0</v>
      </c>
      <c r="Q80" s="12">
        <f t="shared" si="10"/>
        <v>0</v>
      </c>
      <c r="R80" s="12">
        <f t="shared" si="10"/>
        <v>0</v>
      </c>
    </row>
    <row r="81" spans="3:18" ht="15.75" x14ac:dyDescent="0.25">
      <c r="C81" s="13" t="s">
        <v>90</v>
      </c>
      <c r="D81" s="14">
        <v>0</v>
      </c>
      <c r="E81" s="14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32">
        <f>SUM(Tabla5[[#This Row],[Enero ]:[Diciembre]])</f>
        <v>0</v>
      </c>
    </row>
    <row r="82" spans="3:18" ht="15.75" x14ac:dyDescent="0.25">
      <c r="C82" s="13" t="s">
        <v>91</v>
      </c>
      <c r="D82" s="14">
        <v>0</v>
      </c>
      <c r="E82" s="14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32">
        <f>SUM(Tabla5[[#This Row],[Enero ]:[Diciembre]])</f>
        <v>0</v>
      </c>
    </row>
    <row r="83" spans="3:18" ht="15.75" x14ac:dyDescent="0.25">
      <c r="C83" s="10" t="s">
        <v>92</v>
      </c>
      <c r="D83" s="11">
        <f>D84</f>
        <v>0</v>
      </c>
      <c r="E83" s="11">
        <f t="shared" ref="E83:R83" si="11">E84</f>
        <v>0</v>
      </c>
      <c r="F83" s="12">
        <f t="shared" si="11"/>
        <v>0</v>
      </c>
      <c r="G83" s="15">
        <v>0</v>
      </c>
      <c r="H83" s="15">
        <v>0</v>
      </c>
      <c r="I83" s="12">
        <f t="shared" si="11"/>
        <v>0</v>
      </c>
      <c r="J83" s="12">
        <f t="shared" si="11"/>
        <v>0</v>
      </c>
      <c r="K83" s="12">
        <f t="shared" si="11"/>
        <v>0</v>
      </c>
      <c r="L83" s="12">
        <f t="shared" si="11"/>
        <v>0</v>
      </c>
      <c r="M83" s="12">
        <f t="shared" si="11"/>
        <v>0</v>
      </c>
      <c r="N83" s="12">
        <f t="shared" si="11"/>
        <v>0</v>
      </c>
      <c r="O83" s="12">
        <f t="shared" si="11"/>
        <v>0</v>
      </c>
      <c r="P83" s="12">
        <f t="shared" si="11"/>
        <v>0</v>
      </c>
      <c r="Q83" s="12">
        <f t="shared" si="11"/>
        <v>0</v>
      </c>
      <c r="R83" s="12">
        <f t="shared" si="11"/>
        <v>0</v>
      </c>
    </row>
    <row r="84" spans="3:18" ht="15.75" x14ac:dyDescent="0.25">
      <c r="C84" s="13" t="s">
        <v>93</v>
      </c>
      <c r="D84" s="14">
        <v>0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32">
        <f>SUM(Tabla5[[#This Row],[Enero ]:[Diciembre]])</f>
        <v>0</v>
      </c>
    </row>
    <row r="85" spans="3:18" ht="15.75" x14ac:dyDescent="0.25">
      <c r="C85" s="17" t="s">
        <v>94</v>
      </c>
      <c r="D85" s="18">
        <f>D12+D18+D28+D38+D47+D54+D64+D69+D72+D76</f>
        <v>286978631</v>
      </c>
      <c r="E85" s="18">
        <f t="shared" ref="E85:R85" si="12">E12+E18+E28+E38+E47+E54+E64+E69+E72+E76</f>
        <v>376550620</v>
      </c>
      <c r="F85" s="19">
        <f>F12+F18+F28+F38+F47+F54+F64+F69+F72+F76</f>
        <v>13337736.190000001</v>
      </c>
      <c r="G85" s="19">
        <f t="shared" si="12"/>
        <v>12989081.09</v>
      </c>
      <c r="H85" s="19">
        <f>H12+H18+H28+H38+H47+H54+H64+H69+H72+H76</f>
        <v>23334886.010000002</v>
      </c>
      <c r="I85" s="19">
        <f t="shared" si="12"/>
        <v>19489911.690000001</v>
      </c>
      <c r="J85" s="19">
        <f t="shared" si="12"/>
        <v>16472057.41</v>
      </c>
      <c r="K85" s="19">
        <f t="shared" si="12"/>
        <v>15810448.35</v>
      </c>
      <c r="L85" s="19">
        <f t="shared" si="12"/>
        <v>28965865.149999999</v>
      </c>
      <c r="M85" s="19">
        <f t="shared" si="12"/>
        <v>0</v>
      </c>
      <c r="N85" s="19">
        <f t="shared" si="12"/>
        <v>0</v>
      </c>
      <c r="O85" s="19">
        <f t="shared" si="12"/>
        <v>0</v>
      </c>
      <c r="P85" s="19">
        <f t="shared" si="12"/>
        <v>0</v>
      </c>
      <c r="Q85" s="19">
        <f t="shared" si="12"/>
        <v>0</v>
      </c>
      <c r="R85" s="19">
        <f t="shared" si="12"/>
        <v>130399985.88999999</v>
      </c>
    </row>
  </sheetData>
  <mergeCells count="6">
    <mergeCell ref="F9:R9"/>
    <mergeCell ref="C3:R3"/>
    <mergeCell ref="C4:R4"/>
    <mergeCell ref="C5:R5"/>
    <mergeCell ref="C6:R6"/>
    <mergeCell ref="C7:R7"/>
  </mergeCells>
  <pageMargins left="0.23622047244094491" right="0.23622047244094491" top="0.74803149606299213" bottom="0.74803149606299213" header="0.31496062992125984" footer="0.31496062992125984"/>
  <pageSetup paperSize="5" scale="45" orientation="landscape" r:id="rId1"/>
  <headerFooter differentFirst="1" alignWithMargins="0">
    <oddHeader>&amp;L
&amp;G&amp;C
&amp;G</oddHeader>
    <oddFooter>&amp;R
&amp;P/&amp;N</oddFooter>
    <firstHeader xml:space="preserve">&amp;L
&amp;G&amp;C
</firstHeader>
    <firstFooter>&amp;R&amp;P/&amp;N</firstFooter>
  </headerFooter>
  <rowBreaks count="1" manualBreakCount="1">
    <brk id="71" max="17" man="1"/>
  </rowBreak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P2 Presupuesto Aprobado-Ejec </vt:lpstr>
      <vt:lpstr>'P2 Presupuesto Aprobado-Ejec '!Área_de_impresión</vt:lpstr>
      <vt:lpstr>'P2 Presupuesto Aprobado-Ejec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Albelis Balbuena</dc:creator>
  <cp:lastModifiedBy>Albelis Balbuena</cp:lastModifiedBy>
  <cp:lastPrinted>2026-08-04T14:28:50Z</cp:lastPrinted>
  <dcterms:created xsi:type="dcterms:W3CDTF">2026-08-04T14:26:01Z</dcterms:created>
  <dcterms:modified xsi:type="dcterms:W3CDTF">2026-08-04T14:29:07Z</dcterms:modified>
</cp:coreProperties>
</file>