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nx400\COMUN\PRESUPUESTO\2026\2026-Transparencia\9. Transparencia Septiembre 2026\Entregables\"/>
    </mc:Choice>
  </mc:AlternateContent>
  <xr:revisionPtr revIDLastSave="0" documentId="13_ncr:1_{50773E74-4581-4474-849E-ADDBBA843B9C}" xr6:coauthVersionLast="47" xr6:coauthVersionMax="47" xr10:uidLastSave="{00000000-0000-0000-0000-000000000000}"/>
  <bookViews>
    <workbookView xWindow="-120" yWindow="-120" windowWidth="29040" windowHeight="15720" xr2:uid="{3EAC2C09-BC25-4111-AA92-84669230D2D1}"/>
  </bookViews>
  <sheets>
    <sheet name="P2 Presupuesto Aprobado-Ejec " sheetId="1" r:id="rId1"/>
  </sheets>
  <definedNames>
    <definedName name="_xlnm.Print_Area" localSheetId="0">'P2 Presupuesto Aprobado-Ejec '!$A$1:$R$100</definedName>
    <definedName name="_xlnm.Print_Titles" localSheetId="0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83" i="1" l="1"/>
  <c r="P83" i="1"/>
  <c r="O83" i="1"/>
  <c r="N83" i="1"/>
  <c r="I83" i="1"/>
  <c r="I76" i="1" s="1"/>
  <c r="R84" i="1"/>
  <c r="R83" i="1" s="1"/>
  <c r="E83" i="1"/>
  <c r="D83" i="1"/>
  <c r="M83" i="1"/>
  <c r="L83" i="1"/>
  <c r="K83" i="1"/>
  <c r="J83" i="1"/>
  <c r="J80" i="1"/>
  <c r="J76" i="1" s="1"/>
  <c r="R82" i="1"/>
  <c r="Q80" i="1"/>
  <c r="P80" i="1"/>
  <c r="O80" i="1"/>
  <c r="N80" i="1"/>
  <c r="M80" i="1"/>
  <c r="L80" i="1"/>
  <c r="K80" i="1"/>
  <c r="R81" i="1"/>
  <c r="E80" i="1"/>
  <c r="D80" i="1"/>
  <c r="I80" i="1"/>
  <c r="R79" i="1"/>
  <c r="R78" i="1"/>
  <c r="Q76" i="1"/>
  <c r="P76" i="1"/>
  <c r="O76" i="1"/>
  <c r="M76" i="1"/>
  <c r="L76" i="1"/>
  <c r="K76" i="1"/>
  <c r="R77" i="1"/>
  <c r="E76" i="1"/>
  <c r="D77" i="1"/>
  <c r="D76" i="1" s="1"/>
  <c r="R75" i="1"/>
  <c r="R74" i="1"/>
  <c r="R73" i="1"/>
  <c r="R72" i="1"/>
  <c r="R71" i="1"/>
  <c r="O69" i="1"/>
  <c r="N69" i="1"/>
  <c r="M69" i="1"/>
  <c r="L69" i="1"/>
  <c r="K69" i="1"/>
  <c r="J69" i="1"/>
  <c r="I69" i="1"/>
  <c r="R70" i="1"/>
  <c r="R69" i="1" s="1"/>
  <c r="Q69" i="1"/>
  <c r="P69" i="1"/>
  <c r="F69" i="1"/>
  <c r="E69" i="1"/>
  <c r="D69" i="1"/>
  <c r="R68" i="1"/>
  <c r="R67" i="1"/>
  <c r="K64" i="1"/>
  <c r="J64" i="1"/>
  <c r="R66" i="1"/>
  <c r="Q64" i="1"/>
  <c r="P64" i="1"/>
  <c r="O64" i="1"/>
  <c r="N64" i="1"/>
  <c r="M64" i="1"/>
  <c r="L64" i="1"/>
  <c r="R65" i="1"/>
  <c r="R64" i="1" s="1"/>
  <c r="E64" i="1"/>
  <c r="D64" i="1"/>
  <c r="I64" i="1"/>
  <c r="H64" i="1"/>
  <c r="G64" i="1"/>
  <c r="R63" i="1"/>
  <c r="R62" i="1"/>
  <c r="R61" i="1"/>
  <c r="R60" i="1"/>
  <c r="R59" i="1"/>
  <c r="R58" i="1"/>
  <c r="N54" i="1"/>
  <c r="R57" i="1"/>
  <c r="O54" i="1"/>
  <c r="R56" i="1"/>
  <c r="Q54" i="1"/>
  <c r="P54" i="1"/>
  <c r="J54" i="1"/>
  <c r="I54" i="1"/>
  <c r="H54" i="1"/>
  <c r="G54" i="1"/>
  <c r="R55" i="1"/>
  <c r="E54" i="1"/>
  <c r="D54" i="1"/>
  <c r="M54" i="1"/>
  <c r="L54" i="1"/>
  <c r="K54" i="1"/>
  <c r="R53" i="1"/>
  <c r="R52" i="1"/>
  <c r="R51" i="1"/>
  <c r="K47" i="1"/>
  <c r="R50" i="1"/>
  <c r="L47" i="1"/>
  <c r="R49" i="1"/>
  <c r="Q47" i="1"/>
  <c r="P47" i="1"/>
  <c r="O47" i="1"/>
  <c r="N47" i="1"/>
  <c r="M47" i="1"/>
  <c r="G47" i="1"/>
  <c r="R48" i="1"/>
  <c r="E47" i="1"/>
  <c r="D47" i="1"/>
  <c r="I47" i="1"/>
  <c r="H47" i="1"/>
  <c r="R46" i="1"/>
  <c r="R45" i="1"/>
  <c r="R44" i="1"/>
  <c r="R43" i="1"/>
  <c r="L38" i="1"/>
  <c r="R42" i="1"/>
  <c r="N38" i="1"/>
  <c r="R41" i="1"/>
  <c r="O38" i="1"/>
  <c r="R40" i="1"/>
  <c r="Q38" i="1"/>
  <c r="P38" i="1"/>
  <c r="J38" i="1"/>
  <c r="I38" i="1"/>
  <c r="H38" i="1"/>
  <c r="G38" i="1"/>
  <c r="R39" i="1"/>
  <c r="E38" i="1"/>
  <c r="D38" i="1"/>
  <c r="M38" i="1"/>
  <c r="K38" i="1"/>
  <c r="R37" i="1"/>
  <c r="R36" i="1"/>
  <c r="R35" i="1"/>
  <c r="R34" i="1"/>
  <c r="R33" i="1"/>
  <c r="Q28" i="1"/>
  <c r="G28" i="1"/>
  <c r="F28" i="1"/>
  <c r="E28" i="1"/>
  <c r="R31" i="1"/>
  <c r="I28" i="1"/>
  <c r="H28" i="1"/>
  <c r="R30" i="1"/>
  <c r="P28" i="1"/>
  <c r="O28" i="1"/>
  <c r="N28" i="1"/>
  <c r="M28" i="1"/>
  <c r="L28" i="1"/>
  <c r="K28" i="1"/>
  <c r="J28" i="1"/>
  <c r="R29" i="1"/>
  <c r="D28" i="1"/>
  <c r="R27" i="1"/>
  <c r="R26" i="1"/>
  <c r="R25" i="1"/>
  <c r="R24" i="1"/>
  <c r="R23" i="1"/>
  <c r="L18" i="1"/>
  <c r="K18" i="1"/>
  <c r="R22" i="1"/>
  <c r="M18" i="1"/>
  <c r="R21" i="1"/>
  <c r="O18" i="1"/>
  <c r="N18" i="1"/>
  <c r="R20" i="1"/>
  <c r="Q18" i="1"/>
  <c r="P18" i="1"/>
  <c r="I18" i="1"/>
  <c r="H18" i="1"/>
  <c r="G18" i="1"/>
  <c r="R19" i="1"/>
  <c r="E18" i="1"/>
  <c r="D18" i="1"/>
  <c r="J18" i="1"/>
  <c r="R17" i="1"/>
  <c r="Q12" i="1"/>
  <c r="P12" i="1"/>
  <c r="R16" i="1"/>
  <c r="E12" i="1"/>
  <c r="D12" i="1"/>
  <c r="G12" i="1"/>
  <c r="R15" i="1"/>
  <c r="I12" i="1"/>
  <c r="H12" i="1"/>
  <c r="R14" i="1"/>
  <c r="O12" i="1"/>
  <c r="N12" i="1"/>
  <c r="M12" i="1"/>
  <c r="L12" i="1"/>
  <c r="K12" i="1"/>
  <c r="J12" i="1"/>
  <c r="R13" i="1"/>
  <c r="F12" i="1"/>
  <c r="D85" i="1" l="1"/>
  <c r="D11" i="1"/>
  <c r="E85" i="1"/>
  <c r="E11" i="1"/>
  <c r="P85" i="1"/>
  <c r="P11" i="1"/>
  <c r="I85" i="1"/>
  <c r="I11" i="1"/>
  <c r="N76" i="1"/>
  <c r="N85" i="1" s="1"/>
  <c r="G11" i="1"/>
  <c r="G85" i="1"/>
  <c r="L85" i="1"/>
  <c r="L11" i="1"/>
  <c r="M85" i="1"/>
  <c r="M11" i="1"/>
  <c r="N11" i="1"/>
  <c r="R47" i="1"/>
  <c r="R80" i="1"/>
  <c r="R54" i="1"/>
  <c r="R12" i="1"/>
  <c r="O85" i="1"/>
  <c r="O11" i="1"/>
  <c r="R38" i="1"/>
  <c r="R76" i="1"/>
  <c r="R18" i="1"/>
  <c r="J85" i="1"/>
  <c r="J11" i="1"/>
  <c r="H11" i="1"/>
  <c r="H85" i="1"/>
  <c r="K85" i="1"/>
  <c r="K11" i="1"/>
  <c r="Q85" i="1"/>
  <c r="Q11" i="1"/>
  <c r="R28" i="1"/>
  <c r="F18" i="1"/>
  <c r="F11" i="1" s="1"/>
  <c r="R11" i="1" s="1"/>
  <c r="F38" i="1"/>
  <c r="F54" i="1"/>
  <c r="R32" i="1"/>
  <c r="F83" i="1"/>
  <c r="F76" i="1" s="1"/>
  <c r="F47" i="1"/>
  <c r="F64" i="1"/>
  <c r="F80" i="1"/>
  <c r="R85" i="1" l="1"/>
  <c r="F85" i="1"/>
</calcChain>
</file>

<file path=xl/sharedStrings.xml><?xml version="1.0" encoding="utf-8"?>
<sst xmlns="http://schemas.openxmlformats.org/spreadsheetml/2006/main" count="97" uniqueCount="97">
  <si>
    <t>Al 30 de Septiembre 2026</t>
  </si>
  <si>
    <t xml:space="preserve">Ejecución de Gasto y Aplicaciones Financieras </t>
  </si>
  <si>
    <t>En RD$</t>
  </si>
  <si>
    <t xml:space="preserve">Gasto devengado 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</si>
  <si>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</si>
  <si>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</si>
  <si>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</si>
  <si>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</si>
  <si>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</si>
  <si>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</si>
  <si>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</si>
  <si>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</si>
  <si>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</si>
  <si>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</si>
  <si>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</si>
  <si>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</si>
  <si>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</si>
  <si>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</si>
  <si>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</si>
  <si>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</si>
  <si>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</si>
  <si>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</si>
  <si>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</si>
  <si>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</si>
  <si>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</si>
  <si>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</si>
  <si>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</si>
  <si>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</si>
  <si>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</si>
  <si>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</si>
  <si>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</si>
  <si>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</si>
  <si>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</si>
  <si>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</si>
  <si>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</si>
  <si>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</si>
  <si>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</si>
  <si>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</si>
  <si>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</si>
  <si>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</si>
  <si>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</si>
  <si>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</si>
  <si>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</si>
  <si>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</si>
  <si>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</si>
  <si>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</si>
  <si>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</si>
  <si>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</si>
  <si>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</si>
  <si>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</si>
  <si>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</si>
  <si>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</si>
  <si>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</si>
  <si>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</si>
  <si>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</si>
  <si>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</si>
  <si>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</si>
  <si>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</si>
  <si>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</si>
  <si>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</si>
  <si>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</si>
  <si>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</si>
  <si>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</si>
  <si>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</si>
  <si>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</si>
  <si>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</si>
  <si>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</si>
  <si>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</si>
  <si>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</si>
  <si>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</si>
  <si>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</si>
  <si>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</si>
  <si>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</si>
  <si>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</si>
  <si>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</si>
  <si>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</si>
  <si>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</si>
  <si>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</si>
  <si>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</si>
  <si>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</si>
  <si>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</si>
  <si>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</si>
  <si>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</si>
  <si>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</si>
  <si>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</si>
  <si>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</si>
  <si>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</si>
  <si>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</si>
  <si>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</si>
  <si>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</si>
  <si>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</si>
  <si>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</si>
  <si>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</si>
  <si>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</si>
  <si>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</si>
  <si>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CONSEJO NACIONAL DE ZONAS FRANCAS DE EXPORTACIÓN</t>
  </si>
  <si>
    <t>CNZFE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</si>
</sst>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6" fillId="2" borderId="2" xfId="0" applyFont="1" applyFill="1" applyBorder="1" applyAlignment="1">
      <alignment vertical="center"/>
    </xf>
    <xf numFmtId="43" fontId="6" fillId="2" borderId="2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43" fontId="6" fillId="2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164" fontId="7" fillId="0" borderId="8" xfId="1" applyNumberFormat="1" applyFont="1" applyBorder="1"/>
    <xf numFmtId="43" fontId="7" fillId="0" borderId="8" xfId="1" applyFont="1" applyBorder="1"/>
    <xf numFmtId="0" fontId="7" fillId="0" borderId="0" xfId="0" applyFont="1" applyAlignment="1">
      <alignment horizontal="left" indent="1"/>
    </xf>
    <xf numFmtId="164" fontId="7" fillId="0" borderId="0" xfId="1" applyNumberFormat="1" applyFont="1"/>
    <xf numFmtId="43" fontId="7" fillId="0" borderId="0" xfId="1" applyFont="1"/>
    <xf numFmtId="0" fontId="8" fillId="0" borderId="0" xfId="0" applyFont="1" applyAlignment="1">
      <alignment horizontal="left" indent="2"/>
    </xf>
    <xf numFmtId="164" fontId="8" fillId="0" borderId="0" xfId="1" applyNumberFormat="1" applyFont="1"/>
    <xf numFmtId="43" fontId="8" fillId="0" borderId="0" xfId="1" applyFont="1"/>
    <xf numFmtId="164" fontId="8" fillId="4" borderId="0" xfId="1" applyNumberFormat="1" applyFont="1" applyFill="1" applyBorder="1"/>
    <xf numFmtId="43" fontId="8" fillId="0" borderId="0" xfId="1" applyFont="1" applyFill="1"/>
    <xf numFmtId="164" fontId="7" fillId="4" borderId="0" xfId="1" applyNumberFormat="1" applyFont="1" applyFill="1" applyBorder="1"/>
    <xf numFmtId="0" fontId="6" fillId="2" borderId="9" xfId="0" applyFont="1" applyFill="1" applyBorder="1" applyAlignment="1">
      <alignment vertical="center"/>
    </xf>
    <xf numFmtId="164" fontId="6" fillId="2" borderId="9" xfId="1" applyNumberFormat="1" applyFont="1" applyFill="1" applyBorder="1"/>
    <xf numFmtId="43" fontId="6" fillId="2" borderId="9" xfId="1" applyFont="1" applyFill="1" applyBorder="1"/>
    <xf numFmtId="43" fontId="0" fillId="0" borderId="0" xfId="1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19"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712E1B-DFFC-4B5A-AE68-15F7F451A01D}" name="Tabla5" displayName="Tabla5" ref="C10:R85" totalsRowShown="0" headerRowDxfId="18" dataDxfId="16" headerRowBorderDxfId="17">
  <autoFilter ref="C10:R85" xr:uid="{00000000-0009-0000-0100-000005000000}"/>
  <tableColumns count="16">
    <tableColumn id="1" xr3:uid="{0046C495-F14F-47A8-A4D6-72E0E859B37D}" name="DETALLE" dataDxfId="15"/>
    <tableColumn id="2" xr3:uid="{9600F0B3-F5E1-4127-86B5-868098A2AE63}" name="Presupuesto Aprobado" dataDxfId="14"/>
    <tableColumn id="3" xr3:uid="{9E0FCED8-2A7A-49E8-B902-5C8CFE159AB1}" name="Presupuesto Modificado" dataDxfId="13"/>
    <tableColumn id="4" xr3:uid="{A1C588CB-60EE-44F0-B3E9-1062F1449822}" name="Enero " dataDxfId="12" dataCellStyle="Millares"/>
    <tableColumn id="5" xr3:uid="{C83C7841-91DF-4AF8-95B7-B441ADD38B03}" name="Febrero" dataDxfId="11" dataCellStyle="Millares"/>
    <tableColumn id="6" xr3:uid="{2278C640-4065-425F-B97C-1A9A3A7A8BB8}" name="Marzo" dataDxfId="10" dataCellStyle="Millares"/>
    <tableColumn id="7" xr3:uid="{A7C077BE-ACF9-4809-88C9-91341A0FC723}" name="Abril" dataDxfId="9" dataCellStyle="Millares"/>
    <tableColumn id="8" xr3:uid="{4F77C8B0-9204-49A6-A32A-A1B829074569}" name="Mayo" dataDxfId="8" dataCellStyle="Millares"/>
    <tableColumn id="9" xr3:uid="{8E99A0BC-3597-498F-8AD3-154BB9A4B12A}" name="Junio" dataDxfId="7" dataCellStyle="Millares"/>
    <tableColumn id="10" xr3:uid="{DCD7E8EC-0495-4D42-A419-57ADFF024FD5}" name="Julio" dataDxfId="6" dataCellStyle="Millares"/>
    <tableColumn id="11" xr3:uid="{11BFD2B4-00D6-45FC-8ECF-78806661FBF0}" name="Agosto " dataDxfId="5"/>
    <tableColumn id="12" xr3:uid="{1E2A4016-2A26-49CD-AC65-D89C18ED7467}" name="Septiembre" dataDxfId="4"/>
    <tableColumn id="13" xr3:uid="{4E6065D7-645C-49E3-99FF-41F01D2D23AA}" name="Octubre" dataDxfId="3"/>
    <tableColumn id="14" xr3:uid="{0E576DDB-AA01-4C84-9D3D-44C773DD32DF}" name="Noviembre " dataDxfId="2"/>
    <tableColumn id="15" xr3:uid="{754A36DF-E7D0-4F5C-9052-AA6D5933D474}" name="Diciembre" dataDxfId="1"/>
    <tableColumn id="16" xr3:uid="{F32487BF-4EE2-425E-A79A-D9D51BA98E16}" name="Total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DA4A6-4F4A-458C-82A8-E3707E433E55}">
  <dimension ref="C3:R85"/>
  <sheetViews>
    <sheetView showGridLines="0" tabSelected="1" topLeftCell="A5" zoomScale="90" zoomScaleNormal="90" zoomScaleSheetLayoutView="70" workbookViewId="0">
      <selection activeCell="F19" sqref="F19"/>
    </sheetView>
  </sheetViews>
  <sheetFormatPr baseColWidth="10" defaultColWidth="11.42578125" defaultRowHeight="15" x14ac:dyDescent="0.25"/>
  <cols>
    <col min="1" max="1" width="6.140625" customWidth="1"/>
    <col min="2" max="2" width="6" customWidth="1"/>
    <col min="3" max="3" width="103.140625" bestFit="1" customWidth="1"/>
    <col min="4" max="5" width="20" bestFit="1" customWidth="1"/>
    <col min="6" max="12" width="16.7109375" style="24" bestFit="1" customWidth="1"/>
    <col min="13" max="13" width="16.7109375" bestFit="1" customWidth="1"/>
    <col min="14" max="14" width="19.140625" bestFit="1" customWidth="1"/>
    <col min="15" max="15" width="16.7109375" bestFit="1" customWidth="1"/>
    <col min="16" max="16" width="18.85546875" bestFit="1" customWidth="1"/>
    <col min="17" max="17" width="17.85546875" customWidth="1"/>
    <col min="18" max="18" width="18.140625" bestFit="1" customWidth="1"/>
  </cols>
  <sheetData>
    <row r="3" spans="3:18" ht="28.5" customHeight="1" x14ac:dyDescent="0.25">
      <c r="C3" s="25" t="s">
        <v>95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3:18" ht="21" customHeight="1" x14ac:dyDescent="0.25">
      <c r="C4" s="27" t="s">
        <v>96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3:18" ht="18.75" x14ac:dyDescent="0.25">
      <c r="C5" s="29" t="s">
        <v>0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3:18" ht="18.75" x14ac:dyDescent="0.25">
      <c r="C6" s="31" t="s">
        <v>1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3:18" ht="15.75" customHeight="1" x14ac:dyDescent="0.25">
      <c r="C7" s="32" t="s">
        <v>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9" spans="3:18" ht="15.75" x14ac:dyDescent="0.25">
      <c r="C9" s="1"/>
      <c r="D9" s="2"/>
      <c r="E9" s="2"/>
      <c r="F9" s="33" t="s">
        <v>3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</row>
    <row r="10" spans="3:18" ht="31.5" x14ac:dyDescent="0.25">
      <c r="C10" s="3" t="s">
        <v>4</v>
      </c>
      <c r="D10" s="4" t="s">
        <v>5</v>
      </c>
      <c r="E10" s="4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6" t="s">
        <v>11</v>
      </c>
      <c r="K10" s="5" t="s">
        <v>12</v>
      </c>
      <c r="L10" s="6" t="s">
        <v>13</v>
      </c>
      <c r="M10" s="7" t="s">
        <v>14</v>
      </c>
      <c r="N10" s="7" t="s">
        <v>15</v>
      </c>
      <c r="O10" s="7" t="s">
        <v>16</v>
      </c>
      <c r="P10" s="7" t="s">
        <v>17</v>
      </c>
      <c r="Q10" s="8" t="s">
        <v>18</v>
      </c>
      <c r="R10" s="7" t="s">
        <v>19</v>
      </c>
    </row>
    <row r="11" spans="3:18" ht="15.75" x14ac:dyDescent="0.25">
      <c r="C11" s="9" t="s">
        <v>20</v>
      </c>
      <c r="D11" s="10">
        <f>D12+D18+D28+D38+D47+D54+D64+D69+D72+D76</f>
        <v>286978631</v>
      </c>
      <c r="E11" s="10">
        <f t="shared" ref="E11:Q11" si="0">E12+E18+E28+E38+E47+E54+E64+E69+E72+E76</f>
        <v>376550620</v>
      </c>
      <c r="F11" s="11">
        <f>F12+F18+F28+F38+F47+F54+F64+F69+F72+F76</f>
        <v>13337736.190000001</v>
      </c>
      <c r="G11" s="11">
        <f t="shared" si="0"/>
        <v>12989081.09</v>
      </c>
      <c r="H11" s="11">
        <f>H12+H18+H28+H38+H54</f>
        <v>23334886.010000002</v>
      </c>
      <c r="I11" s="11">
        <f t="shared" si="0"/>
        <v>19489911.690000001</v>
      </c>
      <c r="J11" s="11">
        <f t="shared" si="0"/>
        <v>16472057.41</v>
      </c>
      <c r="K11" s="11">
        <f t="shared" si="0"/>
        <v>15810448.35</v>
      </c>
      <c r="L11" s="11">
        <f t="shared" si="0"/>
        <v>28965865.149999999</v>
      </c>
      <c r="M11" s="10">
        <f t="shared" si="0"/>
        <v>32758011.890000001</v>
      </c>
      <c r="N11" s="10">
        <f t="shared" si="0"/>
        <v>19457354.579999998</v>
      </c>
      <c r="O11" s="10">
        <f t="shared" si="0"/>
        <v>0</v>
      </c>
      <c r="P11" s="10">
        <f t="shared" si="0"/>
        <v>0</v>
      </c>
      <c r="Q11" s="10">
        <f t="shared" si="0"/>
        <v>0</v>
      </c>
      <c r="R11" s="10">
        <f>SUM(Tabla5[[#This Row],[Enero ]:[Diciembre]])</f>
        <v>182615352.35999995</v>
      </c>
    </row>
    <row r="12" spans="3:18" ht="15.75" x14ac:dyDescent="0.25">
      <c r="C12" s="12" t="s">
        <v>21</v>
      </c>
      <c r="D12" s="13">
        <f>D13+D14+D15+D16+D17</f>
        <v>187606000</v>
      </c>
      <c r="E12" s="13">
        <f t="shared" ref="E12:R12" si="1">E13+E14+E15+E16+E17</f>
        <v>202422884</v>
      </c>
      <c r="F12" s="14">
        <f>F13+F14+F15+F16+F17</f>
        <v>10037408.57</v>
      </c>
      <c r="G12" s="14">
        <f t="shared" si="1"/>
        <v>10036347.74</v>
      </c>
      <c r="H12" s="14">
        <f t="shared" si="1"/>
        <v>14900746.419999998</v>
      </c>
      <c r="I12" s="14">
        <f t="shared" si="1"/>
        <v>9899514.7400000002</v>
      </c>
      <c r="J12" s="14">
        <f t="shared" si="1"/>
        <v>10074182.35</v>
      </c>
      <c r="K12" s="14">
        <f t="shared" si="1"/>
        <v>10323316.359999999</v>
      </c>
      <c r="L12" s="14">
        <f t="shared" si="1"/>
        <v>22543499.219999999</v>
      </c>
      <c r="M12" s="13">
        <f t="shared" si="1"/>
        <v>21658785.02</v>
      </c>
      <c r="N12" s="13">
        <f t="shared" si="1"/>
        <v>10049555.069999998</v>
      </c>
      <c r="O12" s="13">
        <f t="shared" si="1"/>
        <v>0</v>
      </c>
      <c r="P12" s="13">
        <f t="shared" si="1"/>
        <v>0</v>
      </c>
      <c r="Q12" s="13">
        <f t="shared" si="1"/>
        <v>0</v>
      </c>
      <c r="R12" s="13">
        <f t="shared" si="1"/>
        <v>119523355.48999999</v>
      </c>
    </row>
    <row r="13" spans="3:18" ht="15.75" x14ac:dyDescent="0.25">
      <c r="C13" s="15" t="s">
        <v>22</v>
      </c>
      <c r="D13" s="16">
        <v>121553200</v>
      </c>
      <c r="E13" s="16">
        <v>127386489</v>
      </c>
      <c r="F13" s="17">
        <v>8536380</v>
      </c>
      <c r="G13" s="17">
        <v>8536380</v>
      </c>
      <c r="H13" s="17">
        <v>10180125.58</v>
      </c>
      <c r="I13" s="17">
        <v>8423046.6699999999</v>
      </c>
      <c r="J13" s="17">
        <v>8575046.6699999999</v>
      </c>
      <c r="K13" s="17">
        <v>8786380</v>
      </c>
      <c r="L13" s="17">
        <v>16263409.27</v>
      </c>
      <c r="M13" s="16">
        <v>10342784.699999999</v>
      </c>
      <c r="N13" s="16">
        <v>8524665.1199999992</v>
      </c>
      <c r="O13" s="16">
        <v>0</v>
      </c>
      <c r="P13" s="16">
        <v>0</v>
      </c>
      <c r="Q13" s="16">
        <v>0</v>
      </c>
      <c r="R13" s="18">
        <f>SUM(Tabla5[[#This Row],[Enero ]:[Diciembre]])</f>
        <v>88168218.010000005</v>
      </c>
    </row>
    <row r="14" spans="3:18" ht="15.75" x14ac:dyDescent="0.25">
      <c r="C14" s="15" t="s">
        <v>23</v>
      </c>
      <c r="D14" s="16">
        <v>46126000</v>
      </c>
      <c r="E14" s="16">
        <v>55531595</v>
      </c>
      <c r="F14" s="17">
        <v>221220</v>
      </c>
      <c r="G14" s="17">
        <v>216220</v>
      </c>
      <c r="H14" s="17">
        <v>3219698.8</v>
      </c>
      <c r="I14" s="17">
        <v>210324</v>
      </c>
      <c r="J14" s="17">
        <v>210324</v>
      </c>
      <c r="K14" s="17">
        <v>216220</v>
      </c>
      <c r="L14" s="17">
        <v>4775881.5599999996</v>
      </c>
      <c r="M14" s="16">
        <v>9748941.0500000007</v>
      </c>
      <c r="N14" s="16">
        <v>216220</v>
      </c>
      <c r="O14" s="16">
        <v>0</v>
      </c>
      <c r="P14" s="16">
        <v>0</v>
      </c>
      <c r="Q14" s="16">
        <v>0</v>
      </c>
      <c r="R14" s="18">
        <f>SUM(Tabla5[[#This Row],[Enero ]:[Diciembre]])</f>
        <v>19035049.41</v>
      </c>
    </row>
    <row r="15" spans="3:18" ht="15.75" x14ac:dyDescent="0.25">
      <c r="C15" s="15" t="s">
        <v>24</v>
      </c>
      <c r="D15" s="16">
        <v>1000000</v>
      </c>
      <c r="E15" s="16">
        <v>1000000</v>
      </c>
      <c r="F15" s="17">
        <v>0</v>
      </c>
      <c r="G15" s="17">
        <v>0</v>
      </c>
      <c r="H15" s="17">
        <v>24220</v>
      </c>
      <c r="I15" s="17">
        <v>0</v>
      </c>
      <c r="J15" s="17">
        <v>0</v>
      </c>
      <c r="K15" s="17">
        <v>0</v>
      </c>
      <c r="L15" s="17">
        <v>102414.35</v>
      </c>
      <c r="M15" s="16">
        <v>83022</v>
      </c>
      <c r="N15" s="16">
        <v>0</v>
      </c>
      <c r="O15" s="16">
        <v>0</v>
      </c>
      <c r="P15" s="16">
        <v>0</v>
      </c>
      <c r="Q15" s="16">
        <v>0</v>
      </c>
      <c r="R15" s="18">
        <f>SUM(Tabla5[[#This Row],[Enero ]:[Diciembre]])</f>
        <v>209656.35</v>
      </c>
    </row>
    <row r="16" spans="3:18" ht="15.75" x14ac:dyDescent="0.25">
      <c r="C16" s="15" t="s">
        <v>25</v>
      </c>
      <c r="D16" s="16">
        <v>2000000</v>
      </c>
      <c r="E16" s="16">
        <v>2000000</v>
      </c>
      <c r="F16" s="17">
        <v>0</v>
      </c>
      <c r="G16" s="17">
        <v>0</v>
      </c>
      <c r="H16" s="17">
        <v>198000</v>
      </c>
      <c r="I16" s="17">
        <v>0</v>
      </c>
      <c r="J16" s="17">
        <v>0</v>
      </c>
      <c r="K16" s="17">
        <v>0</v>
      </c>
      <c r="L16" s="17">
        <v>85000</v>
      </c>
      <c r="M16" s="16">
        <v>167600</v>
      </c>
      <c r="N16" s="16">
        <v>0</v>
      </c>
      <c r="O16" s="16">
        <v>0</v>
      </c>
      <c r="P16" s="16">
        <v>0</v>
      </c>
      <c r="Q16" s="16">
        <v>0</v>
      </c>
      <c r="R16" s="18">
        <f>SUM(Tabla5[[#This Row],[Enero ]:[Diciembre]])</f>
        <v>450600</v>
      </c>
    </row>
    <row r="17" spans="3:18" ht="15.75" x14ac:dyDescent="0.25">
      <c r="C17" s="15" t="s">
        <v>26</v>
      </c>
      <c r="D17" s="16">
        <v>16926800</v>
      </c>
      <c r="E17" s="16">
        <v>16504800</v>
      </c>
      <c r="F17" s="17">
        <v>1279808.57</v>
      </c>
      <c r="G17" s="17">
        <v>1283747.74</v>
      </c>
      <c r="H17" s="17">
        <v>1278702.04</v>
      </c>
      <c r="I17" s="17">
        <v>1266144.07</v>
      </c>
      <c r="J17" s="17">
        <v>1288811.68</v>
      </c>
      <c r="K17" s="17">
        <v>1320716.3600000001</v>
      </c>
      <c r="L17" s="17">
        <v>1316794.04</v>
      </c>
      <c r="M17" s="16">
        <v>1316437.27</v>
      </c>
      <c r="N17" s="16">
        <v>1308669.95</v>
      </c>
      <c r="O17" s="16">
        <v>0</v>
      </c>
      <c r="P17" s="16">
        <v>0</v>
      </c>
      <c r="Q17" s="16">
        <v>0</v>
      </c>
      <c r="R17" s="18">
        <f>SUM(Tabla5[[#This Row],[Enero ]:[Diciembre]])</f>
        <v>11659831.719999999</v>
      </c>
    </row>
    <row r="18" spans="3:18" ht="15.75" x14ac:dyDescent="0.25">
      <c r="C18" s="12" t="s">
        <v>27</v>
      </c>
      <c r="D18" s="13">
        <f>D19+D20+D21+D22+D23+D24+D25+D26+D27</f>
        <v>62408000</v>
      </c>
      <c r="E18" s="13">
        <f t="shared" ref="E18:R18" si="2">E19+E20+E21+E22+E23+E24+E25+E26+E27</f>
        <v>112871220</v>
      </c>
      <c r="F18" s="14">
        <f t="shared" si="2"/>
        <v>2300327.62</v>
      </c>
      <c r="G18" s="14">
        <f t="shared" si="2"/>
        <v>1702987.32</v>
      </c>
      <c r="H18" s="14">
        <f>H19+H20+H21+H22+H23+H24+H25+H26+H27</f>
        <v>5995728.0300000003</v>
      </c>
      <c r="I18" s="14">
        <f t="shared" si="2"/>
        <v>7564474.5999999996</v>
      </c>
      <c r="J18" s="14">
        <f t="shared" si="2"/>
        <v>3806371.9800000004</v>
      </c>
      <c r="K18" s="14">
        <f t="shared" si="2"/>
        <v>3925152.07</v>
      </c>
      <c r="L18" s="14">
        <f t="shared" si="2"/>
        <v>4479970.5300000012</v>
      </c>
      <c r="M18" s="13">
        <f t="shared" si="2"/>
        <v>5764453.2800000003</v>
      </c>
      <c r="N18" s="13">
        <f t="shared" si="2"/>
        <v>8096290.9199999999</v>
      </c>
      <c r="O18" s="13">
        <f t="shared" si="2"/>
        <v>0</v>
      </c>
      <c r="P18" s="13">
        <f t="shared" si="2"/>
        <v>0</v>
      </c>
      <c r="Q18" s="13">
        <f t="shared" si="2"/>
        <v>0</v>
      </c>
      <c r="R18" s="13">
        <f t="shared" si="2"/>
        <v>43635756.350000001</v>
      </c>
    </row>
    <row r="19" spans="3:18" ht="15.75" x14ac:dyDescent="0.25">
      <c r="C19" s="15" t="s">
        <v>28</v>
      </c>
      <c r="D19" s="16">
        <v>11892000</v>
      </c>
      <c r="E19" s="16">
        <v>11992000</v>
      </c>
      <c r="F19" s="17">
        <v>1316188.79</v>
      </c>
      <c r="G19" s="17">
        <v>507843.12</v>
      </c>
      <c r="H19" s="17">
        <v>948858.3</v>
      </c>
      <c r="I19" s="17">
        <v>972922.35</v>
      </c>
      <c r="J19" s="17">
        <v>1008515</v>
      </c>
      <c r="K19" s="17">
        <v>1407214.86</v>
      </c>
      <c r="L19" s="17">
        <v>1067093.77</v>
      </c>
      <c r="M19" s="16">
        <v>585806.81000000006</v>
      </c>
      <c r="N19" s="16">
        <v>1226603.06</v>
      </c>
      <c r="O19" s="16">
        <v>0</v>
      </c>
      <c r="P19" s="16">
        <v>0</v>
      </c>
      <c r="Q19" s="16">
        <v>0</v>
      </c>
      <c r="R19" s="18">
        <f>SUM(Tabla5[[#This Row],[Enero ]:[Diciembre]])</f>
        <v>9041046.0600000024</v>
      </c>
    </row>
    <row r="20" spans="3:18" ht="15.75" x14ac:dyDescent="0.25">
      <c r="C20" s="15" t="s">
        <v>29</v>
      </c>
      <c r="D20" s="16">
        <v>1375000</v>
      </c>
      <c r="E20" s="16">
        <v>2510001</v>
      </c>
      <c r="F20" s="17">
        <v>0</v>
      </c>
      <c r="G20" s="17">
        <v>14455</v>
      </c>
      <c r="H20" s="17">
        <v>92512</v>
      </c>
      <c r="I20" s="17">
        <v>-33040</v>
      </c>
      <c r="J20" s="17">
        <v>1652</v>
      </c>
      <c r="K20" s="17">
        <v>262432</v>
      </c>
      <c r="L20" s="17">
        <v>24909.5</v>
      </c>
      <c r="M20" s="16">
        <v>572814</v>
      </c>
      <c r="N20" s="16">
        <v>183040</v>
      </c>
      <c r="O20" s="16">
        <v>0</v>
      </c>
      <c r="P20" s="16">
        <v>0</v>
      </c>
      <c r="Q20" s="16">
        <v>0</v>
      </c>
      <c r="R20" s="18">
        <f>SUM(Tabla5[[#This Row],[Enero ]:[Diciembre]])</f>
        <v>1118774.5</v>
      </c>
    </row>
    <row r="21" spans="3:18" ht="15.75" x14ac:dyDescent="0.25">
      <c r="C21" s="15" t="s">
        <v>30</v>
      </c>
      <c r="D21" s="16">
        <v>7500000</v>
      </c>
      <c r="E21" s="16">
        <v>7500000</v>
      </c>
      <c r="F21" s="17">
        <v>0</v>
      </c>
      <c r="G21" s="17">
        <v>0</v>
      </c>
      <c r="H21" s="17">
        <v>891362.96</v>
      </c>
      <c r="I21" s="17">
        <v>0</v>
      </c>
      <c r="J21" s="17">
        <v>0</v>
      </c>
      <c r="K21" s="17">
        <v>0</v>
      </c>
      <c r="L21" s="17">
        <v>874529.62</v>
      </c>
      <c r="M21" s="16">
        <v>807493.88</v>
      </c>
      <c r="N21" s="16">
        <v>0</v>
      </c>
      <c r="O21" s="16">
        <v>0</v>
      </c>
      <c r="P21" s="16">
        <v>0</v>
      </c>
      <c r="Q21" s="16">
        <v>0</v>
      </c>
      <c r="R21" s="18">
        <f>SUM(Tabla5[[#This Row],[Enero ]:[Diciembre]])</f>
        <v>2573386.46</v>
      </c>
    </row>
    <row r="22" spans="3:18" ht="15.75" x14ac:dyDescent="0.25">
      <c r="C22" s="15" t="s">
        <v>31</v>
      </c>
      <c r="D22" s="16">
        <v>2965000</v>
      </c>
      <c r="E22" s="16">
        <v>3145000</v>
      </c>
      <c r="F22" s="17">
        <v>0</v>
      </c>
      <c r="G22" s="17">
        <v>248383.21</v>
      </c>
      <c r="H22" s="17">
        <v>574238.02</v>
      </c>
      <c r="I22" s="17">
        <v>150448.57</v>
      </c>
      <c r="J22" s="17">
        <v>306853.76000000001</v>
      </c>
      <c r="K22" s="17">
        <v>185432.98</v>
      </c>
      <c r="L22" s="17">
        <v>507496.56</v>
      </c>
      <c r="M22" s="16">
        <v>236392.45</v>
      </c>
      <c r="N22" s="16">
        <v>171144.48</v>
      </c>
      <c r="O22" s="16">
        <v>0</v>
      </c>
      <c r="P22" s="16">
        <v>0</v>
      </c>
      <c r="Q22" s="16">
        <v>0</v>
      </c>
      <c r="R22" s="18">
        <f>SUM(Tabla5[[#This Row],[Enero ]:[Diciembre]])</f>
        <v>2380390.0300000003</v>
      </c>
    </row>
    <row r="23" spans="3:18" ht="15.75" x14ac:dyDescent="0.25">
      <c r="C23" s="15" t="s">
        <v>32</v>
      </c>
      <c r="D23" s="16">
        <v>6300000</v>
      </c>
      <c r="E23" s="16">
        <v>13473104</v>
      </c>
      <c r="F23" s="17">
        <v>0</v>
      </c>
      <c r="G23" s="17">
        <v>0</v>
      </c>
      <c r="H23" s="17">
        <v>678900</v>
      </c>
      <c r="I23" s="17">
        <v>910981.94</v>
      </c>
      <c r="J23" s="17">
        <v>155091.32</v>
      </c>
      <c r="K23" s="17">
        <v>155091.32</v>
      </c>
      <c r="L23" s="17">
        <v>755090</v>
      </c>
      <c r="M23" s="16">
        <v>400798.8</v>
      </c>
      <c r="N23" s="16">
        <v>2383899.88</v>
      </c>
      <c r="O23" s="16">
        <v>0</v>
      </c>
      <c r="P23" s="16">
        <v>0</v>
      </c>
      <c r="Q23" s="16">
        <v>0</v>
      </c>
      <c r="R23" s="18">
        <f>SUM(Tabla5[[#This Row],[Enero ]:[Diciembre]])</f>
        <v>5439853.2599999998</v>
      </c>
    </row>
    <row r="24" spans="3:18" ht="15.75" x14ac:dyDescent="0.25">
      <c r="C24" s="15" t="s">
        <v>33</v>
      </c>
      <c r="D24" s="16">
        <v>10100000</v>
      </c>
      <c r="E24" s="16">
        <v>27626105</v>
      </c>
      <c r="F24" s="17">
        <v>816633.27</v>
      </c>
      <c r="G24" s="17">
        <v>697806.18</v>
      </c>
      <c r="H24" s="17">
        <v>689256.22</v>
      </c>
      <c r="I24" s="17">
        <v>951478.3</v>
      </c>
      <c r="J24" s="17">
        <v>960244.37</v>
      </c>
      <c r="K24" s="17">
        <v>304809.82</v>
      </c>
      <c r="L24" s="17">
        <v>1012123.15</v>
      </c>
      <c r="M24" s="16">
        <v>642847.26</v>
      </c>
      <c r="N24" s="16">
        <v>2311856.66</v>
      </c>
      <c r="O24" s="16">
        <v>0</v>
      </c>
      <c r="P24" s="16">
        <v>0</v>
      </c>
      <c r="Q24" s="16">
        <v>0</v>
      </c>
      <c r="R24" s="18">
        <f>SUM(Tabla5[[#This Row],[Enero ]:[Diciembre]])</f>
        <v>8387055.2300000004</v>
      </c>
    </row>
    <row r="25" spans="3:18" ht="15.75" x14ac:dyDescent="0.25">
      <c r="C25" s="15" t="s">
        <v>34</v>
      </c>
      <c r="D25" s="16">
        <v>4276000</v>
      </c>
      <c r="E25" s="16">
        <v>10978200</v>
      </c>
      <c r="F25" s="17">
        <v>128316.72</v>
      </c>
      <c r="G25" s="17">
        <v>122316.07</v>
      </c>
      <c r="H25" s="17">
        <v>283303.45</v>
      </c>
      <c r="I25" s="17">
        <v>376374.81</v>
      </c>
      <c r="J25" s="17">
        <v>287575.53999999998</v>
      </c>
      <c r="K25" s="17">
        <v>168068.92</v>
      </c>
      <c r="L25" s="17">
        <v>109060.03</v>
      </c>
      <c r="M25" s="16">
        <v>131781.5</v>
      </c>
      <c r="N25" s="16">
        <v>705576.67</v>
      </c>
      <c r="O25" s="16">
        <v>0</v>
      </c>
      <c r="P25" s="16">
        <v>0</v>
      </c>
      <c r="Q25" s="16">
        <v>0</v>
      </c>
      <c r="R25" s="18">
        <f>SUM(Tabla5[[#This Row],[Enero ]:[Diciembre]])</f>
        <v>2312373.71</v>
      </c>
    </row>
    <row r="26" spans="3:18" ht="15.75" x14ac:dyDescent="0.25">
      <c r="C26" s="15" t="s">
        <v>35</v>
      </c>
      <c r="D26" s="16">
        <v>7400000</v>
      </c>
      <c r="E26" s="16">
        <v>15561910</v>
      </c>
      <c r="F26" s="17">
        <v>39188.839999999997</v>
      </c>
      <c r="G26" s="17">
        <v>18880</v>
      </c>
      <c r="H26" s="17">
        <v>1837297.08</v>
      </c>
      <c r="I26" s="17">
        <v>608998</v>
      </c>
      <c r="J26" s="17">
        <v>0</v>
      </c>
      <c r="K26" s="17">
        <v>242132.5</v>
      </c>
      <c r="L26" s="17">
        <v>129667.9</v>
      </c>
      <c r="M26" s="16">
        <v>300088.31</v>
      </c>
      <c r="N26" s="16">
        <v>191566</v>
      </c>
      <c r="O26" s="16">
        <v>0</v>
      </c>
      <c r="P26" s="16">
        <v>0</v>
      </c>
      <c r="Q26" s="16">
        <v>0</v>
      </c>
      <c r="R26" s="18">
        <f>SUM(Tabla5[[#This Row],[Enero ]:[Diciembre]])</f>
        <v>3367818.63</v>
      </c>
    </row>
    <row r="27" spans="3:18" ht="15.75" x14ac:dyDescent="0.25">
      <c r="C27" s="15" t="s">
        <v>36</v>
      </c>
      <c r="D27" s="16">
        <v>10600000</v>
      </c>
      <c r="E27" s="16">
        <v>20084900</v>
      </c>
      <c r="F27" s="17">
        <v>0</v>
      </c>
      <c r="G27" s="17">
        <v>93303.74</v>
      </c>
      <c r="H27" s="17">
        <v>0</v>
      </c>
      <c r="I27" s="17">
        <v>3626310.63</v>
      </c>
      <c r="J27" s="17">
        <v>1086439.99</v>
      </c>
      <c r="K27" s="17">
        <v>1199969.67</v>
      </c>
      <c r="L27" s="17">
        <v>0</v>
      </c>
      <c r="M27" s="16">
        <v>2086430.27</v>
      </c>
      <c r="N27" s="16">
        <v>922604.17</v>
      </c>
      <c r="O27" s="16">
        <v>0</v>
      </c>
      <c r="P27" s="16">
        <v>0</v>
      </c>
      <c r="Q27" s="16">
        <v>0</v>
      </c>
      <c r="R27" s="18">
        <f>SUM(Tabla5[[#This Row],[Enero ]:[Diciembre]])</f>
        <v>9015058.4700000007</v>
      </c>
    </row>
    <row r="28" spans="3:18" ht="15.75" x14ac:dyDescent="0.25">
      <c r="C28" s="12" t="s">
        <v>37</v>
      </c>
      <c r="D28" s="13">
        <f>D29+D30+D31+D32+D33+D34+D35+D36+D37</f>
        <v>17964631</v>
      </c>
      <c r="E28" s="13">
        <f t="shared" ref="E28:R28" si="3">E29+E30+E31+E32+E33+E34+E35+E36+E37</f>
        <v>30590516</v>
      </c>
      <c r="F28" s="14">
        <f t="shared" si="3"/>
        <v>1000000</v>
      </c>
      <c r="G28" s="14">
        <f t="shared" si="3"/>
        <v>771972.78</v>
      </c>
      <c r="H28" s="14">
        <f>H29+H30+H31+H32+H33+H34+H35+H36+H37</f>
        <v>1053160.76</v>
      </c>
      <c r="I28" s="14">
        <f t="shared" si="3"/>
        <v>892976.96</v>
      </c>
      <c r="J28" s="14">
        <f t="shared" si="3"/>
        <v>2044875.98</v>
      </c>
      <c r="K28" s="14">
        <f t="shared" si="3"/>
        <v>1362549.19</v>
      </c>
      <c r="L28" s="14">
        <f t="shared" si="3"/>
        <v>1643911.38</v>
      </c>
      <c r="M28" s="13">
        <f t="shared" si="3"/>
        <v>3034964.7199999997</v>
      </c>
      <c r="N28" s="13">
        <f t="shared" si="3"/>
        <v>1080975.46</v>
      </c>
      <c r="O28" s="13">
        <f t="shared" si="3"/>
        <v>0</v>
      </c>
      <c r="P28" s="13">
        <f t="shared" si="3"/>
        <v>0</v>
      </c>
      <c r="Q28" s="13">
        <f t="shared" si="3"/>
        <v>0</v>
      </c>
      <c r="R28" s="13">
        <f t="shared" si="3"/>
        <v>12885387.229999999</v>
      </c>
    </row>
    <row r="29" spans="3:18" ht="15.75" x14ac:dyDescent="0.25">
      <c r="C29" s="15" t="s">
        <v>38</v>
      </c>
      <c r="D29" s="16">
        <v>1225000</v>
      </c>
      <c r="E29" s="16">
        <v>1603652</v>
      </c>
      <c r="F29" s="17">
        <v>0</v>
      </c>
      <c r="G29" s="17">
        <v>28010</v>
      </c>
      <c r="H29" s="17">
        <v>129084.33</v>
      </c>
      <c r="I29" s="17">
        <v>93444.02</v>
      </c>
      <c r="J29" s="17">
        <v>57204</v>
      </c>
      <c r="K29" s="17">
        <v>13485</v>
      </c>
      <c r="L29" s="17">
        <v>312905.48</v>
      </c>
      <c r="M29" s="16">
        <v>137471.76</v>
      </c>
      <c r="N29" s="16">
        <v>21351</v>
      </c>
      <c r="O29" s="16">
        <v>0</v>
      </c>
      <c r="P29" s="16">
        <v>0</v>
      </c>
      <c r="Q29" s="16">
        <v>0</v>
      </c>
      <c r="R29" s="18">
        <f>SUM(Tabla5[[#This Row],[Enero ]:[Diciembre]])</f>
        <v>792955.59000000008</v>
      </c>
    </row>
    <row r="30" spans="3:18" ht="15.75" x14ac:dyDescent="0.25">
      <c r="C30" s="15" t="s">
        <v>39</v>
      </c>
      <c r="D30" s="16">
        <v>0</v>
      </c>
      <c r="E30" s="16">
        <v>454000</v>
      </c>
      <c r="F30" s="17">
        <v>0</v>
      </c>
      <c r="G30" s="17">
        <v>25800</v>
      </c>
      <c r="H30" s="17">
        <v>25075.279999999999</v>
      </c>
      <c r="I30" s="17">
        <v>0</v>
      </c>
      <c r="J30" s="17">
        <v>10856</v>
      </c>
      <c r="K30" s="17">
        <v>0</v>
      </c>
      <c r="L30" s="17">
        <v>233168</v>
      </c>
      <c r="M30" s="16">
        <v>0</v>
      </c>
      <c r="N30" s="16">
        <v>6700</v>
      </c>
      <c r="O30" s="16">
        <v>0</v>
      </c>
      <c r="P30" s="16">
        <v>0</v>
      </c>
      <c r="Q30" s="16">
        <v>0</v>
      </c>
      <c r="R30" s="18">
        <f>SUM(Tabla5[[#This Row],[Enero ]:[Diciembre]])</f>
        <v>301599.28000000003</v>
      </c>
    </row>
    <row r="31" spans="3:18" ht="15.75" x14ac:dyDescent="0.25">
      <c r="C31" s="15" t="s">
        <v>40</v>
      </c>
      <c r="D31" s="16">
        <v>2364631</v>
      </c>
      <c r="E31" s="16">
        <v>2731681</v>
      </c>
      <c r="F31" s="17">
        <v>0</v>
      </c>
      <c r="G31" s="17">
        <v>58065.74</v>
      </c>
      <c r="H31" s="17">
        <v>59315.76</v>
      </c>
      <c r="I31" s="17">
        <v>53577.31</v>
      </c>
      <c r="J31" s="17">
        <v>0</v>
      </c>
      <c r="K31" s="17">
        <v>10325</v>
      </c>
      <c r="L31" s="17">
        <v>1115.6500000000001</v>
      </c>
      <c r="M31" s="16">
        <v>188802</v>
      </c>
      <c r="N31" s="16">
        <v>0</v>
      </c>
      <c r="O31" s="16">
        <v>0</v>
      </c>
      <c r="P31" s="16">
        <v>0</v>
      </c>
      <c r="Q31" s="16">
        <v>0</v>
      </c>
      <c r="R31" s="18">
        <f>SUM(Tabla5[[#This Row],[Enero ]:[Diciembre]])</f>
        <v>371201.45999999996</v>
      </c>
    </row>
    <row r="32" spans="3:18" ht="15.75" x14ac:dyDescent="0.25">
      <c r="C32" s="15" t="s">
        <v>41</v>
      </c>
      <c r="D32" s="16">
        <v>100000</v>
      </c>
      <c r="E32" s="16">
        <v>100000</v>
      </c>
      <c r="F32" s="17">
        <v>0</v>
      </c>
      <c r="G32" s="17">
        <v>0</v>
      </c>
      <c r="H32" s="17">
        <v>0</v>
      </c>
      <c r="I32" s="17">
        <v>29712.28</v>
      </c>
      <c r="J32" s="17">
        <v>0</v>
      </c>
      <c r="K32" s="17">
        <v>0</v>
      </c>
      <c r="L32" s="17">
        <v>30820.46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8">
        <f>SUM(Tabla5[[#This Row],[Enero ]:[Diciembre]])</f>
        <v>60532.74</v>
      </c>
    </row>
    <row r="33" spans="3:18" ht="15.75" x14ac:dyDescent="0.25">
      <c r="C33" s="15" t="s">
        <v>42</v>
      </c>
      <c r="D33" s="16">
        <v>25000</v>
      </c>
      <c r="E33" s="16">
        <v>275000</v>
      </c>
      <c r="F33" s="17">
        <v>0</v>
      </c>
      <c r="G33" s="17">
        <v>0</v>
      </c>
      <c r="H33" s="17">
        <v>192479.74</v>
      </c>
      <c r="I33" s="17">
        <v>0</v>
      </c>
      <c r="J33" s="17">
        <v>0</v>
      </c>
      <c r="K33" s="17">
        <v>0</v>
      </c>
      <c r="L33" s="17">
        <v>3726.99</v>
      </c>
      <c r="M33" s="16">
        <v>15457</v>
      </c>
      <c r="N33" s="16">
        <v>49000</v>
      </c>
      <c r="O33" s="16">
        <v>0</v>
      </c>
      <c r="P33" s="16">
        <v>0</v>
      </c>
      <c r="Q33" s="16">
        <v>0</v>
      </c>
      <c r="R33" s="18">
        <f>SUM(Tabla5[[#This Row],[Enero ]:[Diciembre]])</f>
        <v>260663.72999999998</v>
      </c>
    </row>
    <row r="34" spans="3:18" ht="15.75" x14ac:dyDescent="0.25">
      <c r="C34" s="15" t="s">
        <v>43</v>
      </c>
      <c r="D34" s="16">
        <v>25000</v>
      </c>
      <c r="E34" s="16">
        <v>177000</v>
      </c>
      <c r="F34" s="17">
        <v>0</v>
      </c>
      <c r="G34" s="17">
        <v>0</v>
      </c>
      <c r="H34" s="17">
        <v>4508.25</v>
      </c>
      <c r="I34" s="17">
        <v>0</v>
      </c>
      <c r="J34" s="17">
        <v>9035</v>
      </c>
      <c r="K34" s="17">
        <v>10733.28</v>
      </c>
      <c r="L34" s="17">
        <v>13594.23</v>
      </c>
      <c r="M34" s="16">
        <v>11173.25</v>
      </c>
      <c r="N34" s="16">
        <v>0</v>
      </c>
      <c r="O34" s="16">
        <v>0</v>
      </c>
      <c r="P34" s="16">
        <v>0</v>
      </c>
      <c r="Q34" s="16">
        <v>0</v>
      </c>
      <c r="R34" s="18">
        <f>SUM(Tabla5[[#This Row],[Enero ]:[Diciembre]])</f>
        <v>49044.009999999995</v>
      </c>
    </row>
    <row r="35" spans="3:18" ht="15.75" x14ac:dyDescent="0.25">
      <c r="C35" s="15" t="s">
        <v>44</v>
      </c>
      <c r="D35" s="16">
        <v>12675000</v>
      </c>
      <c r="E35" s="16">
        <v>12910000</v>
      </c>
      <c r="F35" s="17">
        <v>1000000</v>
      </c>
      <c r="G35" s="17">
        <v>600000</v>
      </c>
      <c r="H35" s="17">
        <v>600000</v>
      </c>
      <c r="I35" s="17">
        <v>600000</v>
      </c>
      <c r="J35" s="17">
        <v>1704000</v>
      </c>
      <c r="K35" s="17">
        <v>968000</v>
      </c>
      <c r="L35" s="17">
        <v>983550.97</v>
      </c>
      <c r="M35" s="16">
        <v>976584</v>
      </c>
      <c r="N35" s="16">
        <v>968000</v>
      </c>
      <c r="O35" s="16">
        <v>0</v>
      </c>
      <c r="P35" s="16">
        <v>0</v>
      </c>
      <c r="Q35" s="16">
        <v>0</v>
      </c>
      <c r="R35" s="18">
        <f>SUM(Tabla5[[#This Row],[Enero ]:[Diciembre]])</f>
        <v>8400134.9699999988</v>
      </c>
    </row>
    <row r="36" spans="3:18" ht="15.75" x14ac:dyDescent="0.25">
      <c r="C36" s="15" t="s">
        <v>45</v>
      </c>
      <c r="D36" s="16">
        <v>0</v>
      </c>
      <c r="E36" s="16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8">
        <f>SUM(Tabla5[[#This Row],[Enero ]:[Diciembre]])</f>
        <v>0</v>
      </c>
    </row>
    <row r="37" spans="3:18" ht="15.75" x14ac:dyDescent="0.25">
      <c r="C37" s="15" t="s">
        <v>46</v>
      </c>
      <c r="D37" s="16">
        <v>1550000</v>
      </c>
      <c r="E37" s="16">
        <v>12339183</v>
      </c>
      <c r="F37" s="17">
        <v>0</v>
      </c>
      <c r="G37" s="17">
        <v>60097.04</v>
      </c>
      <c r="H37" s="17">
        <v>42697.4</v>
      </c>
      <c r="I37" s="17">
        <v>116243.35</v>
      </c>
      <c r="J37" s="17">
        <v>263780.98</v>
      </c>
      <c r="K37" s="17">
        <v>360005.91</v>
      </c>
      <c r="L37" s="17">
        <v>65029.599999999999</v>
      </c>
      <c r="M37" s="16">
        <v>1705476.71</v>
      </c>
      <c r="N37" s="16">
        <v>35924.46</v>
      </c>
      <c r="O37" s="16">
        <v>0</v>
      </c>
      <c r="P37" s="16">
        <v>0</v>
      </c>
      <c r="Q37" s="16">
        <v>0</v>
      </c>
      <c r="R37" s="18">
        <f>SUM(Tabla5[[#This Row],[Enero ]:[Diciembre]])</f>
        <v>2649255.4499999997</v>
      </c>
    </row>
    <row r="38" spans="3:18" ht="15.75" x14ac:dyDescent="0.25">
      <c r="C38" s="12" t="s">
        <v>47</v>
      </c>
      <c r="D38" s="13">
        <f>D39+D40+D41+D42+D43+D44+D45+D46</f>
        <v>14500000</v>
      </c>
      <c r="E38" s="13">
        <f t="shared" ref="E38:R38" si="4">E39+E40+E41+E42+E43+E44+E45+E46</f>
        <v>9786000</v>
      </c>
      <c r="F38" s="14">
        <f t="shared" si="4"/>
        <v>0</v>
      </c>
      <c r="G38" s="14">
        <f t="shared" si="4"/>
        <v>439407.86</v>
      </c>
      <c r="H38" s="14">
        <f t="shared" si="4"/>
        <v>1110523.3799999999</v>
      </c>
      <c r="I38" s="14">
        <f t="shared" si="4"/>
        <v>0</v>
      </c>
      <c r="J38" s="14">
        <f t="shared" si="4"/>
        <v>0</v>
      </c>
      <c r="K38" s="14">
        <f t="shared" si="4"/>
        <v>106212</v>
      </c>
      <c r="L38" s="14">
        <f t="shared" si="4"/>
        <v>0</v>
      </c>
      <c r="M38" s="13">
        <f t="shared" si="4"/>
        <v>1980363.58</v>
      </c>
      <c r="N38" s="13">
        <f t="shared" si="4"/>
        <v>0</v>
      </c>
      <c r="O38" s="13">
        <f t="shared" si="4"/>
        <v>0</v>
      </c>
      <c r="P38" s="13">
        <f t="shared" si="4"/>
        <v>0</v>
      </c>
      <c r="Q38" s="13">
        <f t="shared" si="4"/>
        <v>0</v>
      </c>
      <c r="R38" s="13">
        <f t="shared" si="4"/>
        <v>3636506.8200000003</v>
      </c>
    </row>
    <row r="39" spans="3:18" ht="15.75" x14ac:dyDescent="0.25">
      <c r="C39" s="15" t="s">
        <v>48</v>
      </c>
      <c r="D39" s="16">
        <v>13500000</v>
      </c>
      <c r="E39" s="16">
        <v>7036000</v>
      </c>
      <c r="F39" s="17">
        <v>0</v>
      </c>
      <c r="G39" s="17">
        <v>439407.86</v>
      </c>
      <c r="H39" s="17">
        <v>110523.38</v>
      </c>
      <c r="I39" s="17">
        <v>0</v>
      </c>
      <c r="J39" s="17">
        <v>0</v>
      </c>
      <c r="K39" s="17">
        <v>106212</v>
      </c>
      <c r="L39" s="17">
        <v>0</v>
      </c>
      <c r="M39" s="16">
        <v>455000</v>
      </c>
      <c r="N39" s="16">
        <v>0</v>
      </c>
      <c r="O39" s="16">
        <v>0</v>
      </c>
      <c r="P39" s="16">
        <v>0</v>
      </c>
      <c r="Q39" s="16">
        <v>0</v>
      </c>
      <c r="R39" s="18">
        <f>SUM(Tabla5[[#This Row],[Enero ]:[Diciembre]])</f>
        <v>1111143.24</v>
      </c>
    </row>
    <row r="40" spans="3:18" ht="15.75" x14ac:dyDescent="0.25">
      <c r="C40" s="15" t="s">
        <v>49</v>
      </c>
      <c r="D40" s="16">
        <v>0</v>
      </c>
      <c r="E40" s="16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8">
        <f>SUM(Tabla5[[#This Row],[Enero ]:[Diciembre]])</f>
        <v>0</v>
      </c>
    </row>
    <row r="41" spans="3:18" ht="15.75" x14ac:dyDescent="0.25">
      <c r="C41" s="15" t="s">
        <v>50</v>
      </c>
      <c r="D41" s="16">
        <v>0</v>
      </c>
      <c r="E41" s="16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8">
        <f>SUM(Tabla5[[#This Row],[Enero ]:[Diciembre]])</f>
        <v>0</v>
      </c>
    </row>
    <row r="42" spans="3:18" ht="15.75" x14ac:dyDescent="0.25">
      <c r="C42" s="15" t="s">
        <v>51</v>
      </c>
      <c r="D42" s="16">
        <v>0</v>
      </c>
      <c r="E42" s="16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8">
        <f>SUM(Tabla5[[#This Row],[Enero ]:[Diciembre]])</f>
        <v>0</v>
      </c>
    </row>
    <row r="43" spans="3:18" ht="15.75" x14ac:dyDescent="0.25">
      <c r="C43" s="15" t="s">
        <v>52</v>
      </c>
      <c r="D43" s="16">
        <v>0</v>
      </c>
      <c r="E43" s="16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8">
        <f>SUM(Tabla5[[#This Row],[Enero ]:[Diciembre]])</f>
        <v>0</v>
      </c>
    </row>
    <row r="44" spans="3:18" ht="15.75" x14ac:dyDescent="0.25">
      <c r="C44" s="15" t="s">
        <v>53</v>
      </c>
      <c r="D44" s="16">
        <v>0</v>
      </c>
      <c r="E44" s="16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8">
        <f>SUM(Tabla5[[#This Row],[Enero ]:[Diciembre]])</f>
        <v>0</v>
      </c>
    </row>
    <row r="45" spans="3:18" ht="15.75" x14ac:dyDescent="0.25">
      <c r="C45" s="15" t="s">
        <v>54</v>
      </c>
      <c r="D45" s="16">
        <v>1000000</v>
      </c>
      <c r="E45" s="16">
        <v>2750000</v>
      </c>
      <c r="F45" s="17">
        <v>0</v>
      </c>
      <c r="G45" s="17">
        <v>0</v>
      </c>
      <c r="H45" s="17">
        <v>1000000</v>
      </c>
      <c r="I45" s="17">
        <v>0</v>
      </c>
      <c r="J45" s="17">
        <v>0</v>
      </c>
      <c r="K45" s="17">
        <v>0</v>
      </c>
      <c r="L45" s="17">
        <v>0</v>
      </c>
      <c r="M45" s="16">
        <v>1525363.58</v>
      </c>
      <c r="N45" s="16">
        <v>0</v>
      </c>
      <c r="O45" s="16">
        <v>0</v>
      </c>
      <c r="P45" s="16">
        <v>0</v>
      </c>
      <c r="Q45" s="16">
        <v>0</v>
      </c>
      <c r="R45" s="18">
        <f>SUM(Tabla5[[#This Row],[Enero ]:[Diciembre]])</f>
        <v>2525363.58</v>
      </c>
    </row>
    <row r="46" spans="3:18" ht="15.75" x14ac:dyDescent="0.25">
      <c r="C46" s="15" t="s">
        <v>55</v>
      </c>
      <c r="D46" s="16">
        <v>0</v>
      </c>
      <c r="E46" s="16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8">
        <f>SUM(Tabla5[[#This Row],[Enero ]:[Diciembre]])</f>
        <v>0</v>
      </c>
    </row>
    <row r="47" spans="3:18" ht="15.75" x14ac:dyDescent="0.25">
      <c r="C47" s="12" t="s">
        <v>56</v>
      </c>
      <c r="D47" s="13">
        <f>D48+D49+D50+D51+D52+D53</f>
        <v>0</v>
      </c>
      <c r="E47" s="13">
        <f t="shared" ref="E47:R47" si="5">E48+E49+E50+E51+E52+E53</f>
        <v>0</v>
      </c>
      <c r="F47" s="14">
        <f t="shared" si="5"/>
        <v>0</v>
      </c>
      <c r="G47" s="14">
        <f t="shared" si="5"/>
        <v>0</v>
      </c>
      <c r="H47" s="14">
        <f t="shared" si="5"/>
        <v>0</v>
      </c>
      <c r="I47" s="14">
        <f t="shared" si="5"/>
        <v>0</v>
      </c>
      <c r="J47" s="17">
        <v>0</v>
      </c>
      <c r="K47" s="14">
        <f t="shared" si="5"/>
        <v>0</v>
      </c>
      <c r="L47" s="14">
        <f t="shared" si="5"/>
        <v>0</v>
      </c>
      <c r="M47" s="13">
        <f t="shared" si="5"/>
        <v>0</v>
      </c>
      <c r="N47" s="13">
        <f t="shared" si="5"/>
        <v>0</v>
      </c>
      <c r="O47" s="13">
        <f t="shared" si="5"/>
        <v>0</v>
      </c>
      <c r="P47" s="13">
        <f t="shared" si="5"/>
        <v>0</v>
      </c>
      <c r="Q47" s="13">
        <f t="shared" si="5"/>
        <v>0</v>
      </c>
      <c r="R47" s="13">
        <f t="shared" si="5"/>
        <v>0</v>
      </c>
    </row>
    <row r="48" spans="3:18" ht="15.75" x14ac:dyDescent="0.25">
      <c r="C48" s="15" t="s">
        <v>57</v>
      </c>
      <c r="D48" s="16">
        <v>0</v>
      </c>
      <c r="E48" s="16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8">
        <f>SUM(Tabla5[[#This Row],[Enero ]:[Diciembre]])</f>
        <v>0</v>
      </c>
    </row>
    <row r="49" spans="3:18" ht="15.75" x14ac:dyDescent="0.25">
      <c r="C49" s="15" t="s">
        <v>58</v>
      </c>
      <c r="D49" s="16">
        <v>0</v>
      </c>
      <c r="E49" s="16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8">
        <f>SUM(Tabla5[[#This Row],[Enero ]:[Diciembre]])</f>
        <v>0</v>
      </c>
    </row>
    <row r="50" spans="3:18" ht="15.75" x14ac:dyDescent="0.25">
      <c r="C50" s="15" t="s">
        <v>59</v>
      </c>
      <c r="D50" s="16">
        <v>0</v>
      </c>
      <c r="E50" s="16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8">
        <f>SUM(Tabla5[[#This Row],[Enero ]:[Diciembre]])</f>
        <v>0</v>
      </c>
    </row>
    <row r="51" spans="3:18" ht="15.75" x14ac:dyDescent="0.25">
      <c r="C51" s="15" t="s">
        <v>60</v>
      </c>
      <c r="D51" s="16">
        <v>0</v>
      </c>
      <c r="E51" s="16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8">
        <f>SUM(Tabla5[[#This Row],[Enero ]:[Diciembre]])</f>
        <v>0</v>
      </c>
    </row>
    <row r="52" spans="3:18" ht="15.75" x14ac:dyDescent="0.25">
      <c r="C52" s="15" t="s">
        <v>61</v>
      </c>
      <c r="D52" s="16">
        <v>0</v>
      </c>
      <c r="E52" s="16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8">
        <f>SUM(Tabla5[[#This Row],[Enero ]:[Diciembre]])</f>
        <v>0</v>
      </c>
    </row>
    <row r="53" spans="3:18" ht="15.75" x14ac:dyDescent="0.25">
      <c r="C53" s="15" t="s">
        <v>62</v>
      </c>
      <c r="D53" s="16">
        <v>0</v>
      </c>
      <c r="E53" s="16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8">
        <f>SUM(Tabla5[[#This Row],[Enero ]:[Diciembre]])</f>
        <v>0</v>
      </c>
    </row>
    <row r="54" spans="3:18" ht="15.75" x14ac:dyDescent="0.25">
      <c r="C54" s="12" t="s">
        <v>63</v>
      </c>
      <c r="D54" s="13">
        <f>D55+D56+D57+D58+D59+D60+D61+D62+D63</f>
        <v>4500000</v>
      </c>
      <c r="E54" s="13">
        <f t="shared" ref="E54:R54" si="6">E55+E56+E57+E58+E59+E60+E61+E62+E63</f>
        <v>11880000</v>
      </c>
      <c r="F54" s="14">
        <f t="shared" si="6"/>
        <v>0</v>
      </c>
      <c r="G54" s="14">
        <f t="shared" si="6"/>
        <v>38365.39</v>
      </c>
      <c r="H54" s="14">
        <f>H55+H56+H57+H58+H59+H60+H61+H62+H63</f>
        <v>274727.42</v>
      </c>
      <c r="I54" s="14">
        <f t="shared" si="6"/>
        <v>1132945.3899999999</v>
      </c>
      <c r="J54" s="14">
        <f t="shared" si="6"/>
        <v>546627.1</v>
      </c>
      <c r="K54" s="14">
        <f t="shared" si="6"/>
        <v>93218.73000000001</v>
      </c>
      <c r="L54" s="14">
        <f t="shared" si="6"/>
        <v>298484.02</v>
      </c>
      <c r="M54" s="13">
        <f t="shared" si="6"/>
        <v>319445.28999999998</v>
      </c>
      <c r="N54" s="13">
        <f t="shared" si="6"/>
        <v>230533.13</v>
      </c>
      <c r="O54" s="13">
        <f t="shared" si="6"/>
        <v>0</v>
      </c>
      <c r="P54" s="13">
        <f t="shared" si="6"/>
        <v>0</v>
      </c>
      <c r="Q54" s="13">
        <f t="shared" si="6"/>
        <v>0</v>
      </c>
      <c r="R54" s="13">
        <f t="shared" si="6"/>
        <v>2934346.47</v>
      </c>
    </row>
    <row r="55" spans="3:18" ht="15.75" x14ac:dyDescent="0.25">
      <c r="C55" s="15" t="s">
        <v>64</v>
      </c>
      <c r="D55" s="16">
        <v>3100000</v>
      </c>
      <c r="E55" s="16">
        <v>5216600</v>
      </c>
      <c r="F55" s="17">
        <v>0</v>
      </c>
      <c r="G55" s="17">
        <v>38365.39</v>
      </c>
      <c r="H55" s="17">
        <v>274727.42</v>
      </c>
      <c r="I55" s="17">
        <v>1132945.3899999999</v>
      </c>
      <c r="J55" s="17">
        <v>490459.1</v>
      </c>
      <c r="K55" s="17">
        <v>64791.44</v>
      </c>
      <c r="L55" s="17">
        <v>298484.02</v>
      </c>
      <c r="M55" s="16">
        <v>277009.49</v>
      </c>
      <c r="N55" s="16">
        <v>12135.12</v>
      </c>
      <c r="O55" s="16">
        <v>0</v>
      </c>
      <c r="P55" s="16">
        <v>0</v>
      </c>
      <c r="Q55" s="16">
        <v>0</v>
      </c>
      <c r="R55" s="18">
        <f>SUM(Tabla5[[#This Row],[Enero ]:[Diciembre]])</f>
        <v>2588917.37</v>
      </c>
    </row>
    <row r="56" spans="3:18" ht="15.75" x14ac:dyDescent="0.25">
      <c r="C56" s="15" t="s">
        <v>65</v>
      </c>
      <c r="D56" s="16">
        <v>0</v>
      </c>
      <c r="E56" s="16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8">
        <f>SUM(Tabla5[[#This Row],[Enero ]:[Diciembre]])</f>
        <v>0</v>
      </c>
    </row>
    <row r="57" spans="3:18" ht="15.75" x14ac:dyDescent="0.25">
      <c r="C57" s="15" t="s">
        <v>66</v>
      </c>
      <c r="D57" s="16">
        <v>0</v>
      </c>
      <c r="E57" s="16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8">
        <f>SUM(Tabla5[[#This Row],[Enero ]:[Diciembre]])</f>
        <v>0</v>
      </c>
    </row>
    <row r="58" spans="3:18" ht="15.75" x14ac:dyDescent="0.25">
      <c r="C58" s="15" t="s">
        <v>67</v>
      </c>
      <c r="D58" s="16">
        <v>0</v>
      </c>
      <c r="E58" s="16">
        <v>0</v>
      </c>
      <c r="F58" s="17">
        <v>0</v>
      </c>
      <c r="G58" s="17">
        <v>0</v>
      </c>
      <c r="H58" s="19">
        <v>0</v>
      </c>
      <c r="I58" s="17">
        <v>0</v>
      </c>
      <c r="J58" s="17">
        <v>0</v>
      </c>
      <c r="K58" s="17">
        <v>0</v>
      </c>
      <c r="L58" s="17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8">
        <f>SUM(Tabla5[[#This Row],[Enero ]:[Diciembre]])</f>
        <v>0</v>
      </c>
    </row>
    <row r="59" spans="3:18" ht="15.75" x14ac:dyDescent="0.25">
      <c r="C59" s="15" t="s">
        <v>68</v>
      </c>
      <c r="D59" s="16">
        <v>1200000</v>
      </c>
      <c r="E59" s="16">
        <v>6426000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28427.29</v>
      </c>
      <c r="L59" s="17">
        <v>0</v>
      </c>
      <c r="M59" s="16">
        <v>42435.8</v>
      </c>
      <c r="N59" s="16">
        <v>218398.01</v>
      </c>
      <c r="O59" s="16">
        <v>0</v>
      </c>
      <c r="P59" s="16">
        <v>0</v>
      </c>
      <c r="Q59" s="16">
        <v>0</v>
      </c>
      <c r="R59" s="18">
        <f>SUM(Tabla5[[#This Row],[Enero ]:[Diciembre]])</f>
        <v>289261.09999999998</v>
      </c>
    </row>
    <row r="60" spans="3:18" ht="15.75" x14ac:dyDescent="0.25">
      <c r="C60" s="15" t="s">
        <v>69</v>
      </c>
      <c r="D60" s="16">
        <v>200000</v>
      </c>
      <c r="E60" s="16">
        <v>237400</v>
      </c>
      <c r="F60" s="17">
        <v>0</v>
      </c>
      <c r="G60" s="17">
        <v>0</v>
      </c>
      <c r="H60" s="17">
        <v>0</v>
      </c>
      <c r="I60" s="17">
        <v>0</v>
      </c>
      <c r="J60" s="17">
        <v>56168</v>
      </c>
      <c r="K60" s="17">
        <v>0</v>
      </c>
      <c r="L60" s="17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8">
        <f>SUM(Tabla5[[#This Row],[Enero ]:[Diciembre]])</f>
        <v>56168</v>
      </c>
    </row>
    <row r="61" spans="3:18" ht="15.75" x14ac:dyDescent="0.25">
      <c r="C61" s="15" t="s">
        <v>70</v>
      </c>
      <c r="D61" s="16">
        <v>0</v>
      </c>
      <c r="E61" s="16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8">
        <f>SUM(Tabla5[[#This Row],[Enero ]:[Diciembre]])</f>
        <v>0</v>
      </c>
    </row>
    <row r="62" spans="3:18" ht="15.75" x14ac:dyDescent="0.25">
      <c r="C62" s="15" t="s">
        <v>71</v>
      </c>
      <c r="D62" s="16">
        <v>0</v>
      </c>
      <c r="E62" s="16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8">
        <f>SUM(Tabla5[[#This Row],[Enero ]:[Diciembre]])</f>
        <v>0</v>
      </c>
    </row>
    <row r="63" spans="3:18" ht="15.75" x14ac:dyDescent="0.25">
      <c r="C63" s="15" t="s">
        <v>72</v>
      </c>
      <c r="D63" s="16">
        <v>0</v>
      </c>
      <c r="E63" s="16">
        <v>0</v>
      </c>
      <c r="F63" s="17"/>
      <c r="G63" s="17">
        <v>0</v>
      </c>
      <c r="H63" s="17">
        <v>0</v>
      </c>
      <c r="I63" s="17"/>
      <c r="J63" s="17">
        <v>0</v>
      </c>
      <c r="K63" s="17">
        <v>0</v>
      </c>
      <c r="L63" s="17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8">
        <f>SUM(Tabla5[[#This Row],[Enero ]:[Diciembre]])</f>
        <v>0</v>
      </c>
    </row>
    <row r="64" spans="3:18" ht="15.75" x14ac:dyDescent="0.25">
      <c r="C64" s="12" t="s">
        <v>73</v>
      </c>
      <c r="D64" s="13">
        <f>D65+D66+D67+D68</f>
        <v>0</v>
      </c>
      <c r="E64" s="13">
        <f t="shared" ref="E64:R64" si="7">E65+E66+E67+E68</f>
        <v>9000000</v>
      </c>
      <c r="F64" s="14">
        <f t="shared" si="7"/>
        <v>0</v>
      </c>
      <c r="G64" s="14">
        <f t="shared" si="7"/>
        <v>0</v>
      </c>
      <c r="H64" s="14">
        <f t="shared" si="7"/>
        <v>0</v>
      </c>
      <c r="I64" s="14">
        <f t="shared" si="7"/>
        <v>0</v>
      </c>
      <c r="J64" s="14">
        <f t="shared" si="7"/>
        <v>0</v>
      </c>
      <c r="K64" s="14">
        <f t="shared" si="7"/>
        <v>0</v>
      </c>
      <c r="L64" s="14">
        <f t="shared" si="7"/>
        <v>0</v>
      </c>
      <c r="M64" s="13">
        <f t="shared" si="7"/>
        <v>0</v>
      </c>
      <c r="N64" s="13">
        <f t="shared" si="7"/>
        <v>0</v>
      </c>
      <c r="O64" s="13">
        <f t="shared" si="7"/>
        <v>0</v>
      </c>
      <c r="P64" s="13">
        <f t="shared" si="7"/>
        <v>0</v>
      </c>
      <c r="Q64" s="13">
        <f t="shared" si="7"/>
        <v>0</v>
      </c>
      <c r="R64" s="13">
        <f t="shared" si="7"/>
        <v>0</v>
      </c>
    </row>
    <row r="65" spans="3:18" ht="15.75" x14ac:dyDescent="0.25">
      <c r="C65" s="15" t="s">
        <v>74</v>
      </c>
      <c r="D65" s="16">
        <v>0</v>
      </c>
      <c r="E65" s="16">
        <v>9000000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8">
        <f>SUM(Tabla5[[#This Row],[Enero ]:[Diciembre]])</f>
        <v>0</v>
      </c>
    </row>
    <row r="66" spans="3:18" ht="15.75" x14ac:dyDescent="0.25">
      <c r="C66" s="15" t="s">
        <v>75</v>
      </c>
      <c r="D66" s="16">
        <v>0</v>
      </c>
      <c r="E66" s="16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8">
        <f>SUM(Tabla5[[#This Row],[Enero ]:[Diciembre]])</f>
        <v>0</v>
      </c>
    </row>
    <row r="67" spans="3:18" ht="15.75" x14ac:dyDescent="0.25">
      <c r="C67" s="15" t="s">
        <v>76</v>
      </c>
      <c r="D67" s="16">
        <v>0</v>
      </c>
      <c r="E67" s="16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8">
        <f>SUM(Tabla5[[#This Row],[Enero ]:[Diciembre]])</f>
        <v>0</v>
      </c>
    </row>
    <row r="68" spans="3:18" ht="15.75" x14ac:dyDescent="0.25">
      <c r="C68" s="15" t="s">
        <v>77</v>
      </c>
      <c r="D68" s="16">
        <v>0</v>
      </c>
      <c r="E68" s="16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8">
        <f>SUM(Tabla5[[#This Row],[Enero ]:[Diciembre]])</f>
        <v>0</v>
      </c>
    </row>
    <row r="69" spans="3:18" ht="15.75" x14ac:dyDescent="0.25">
      <c r="C69" s="12" t="s">
        <v>78</v>
      </c>
      <c r="D69" s="13">
        <f>D70+D71+D72+D73+D74+D75</f>
        <v>0</v>
      </c>
      <c r="E69" s="13">
        <f t="shared" ref="E69:R69" si="8">E70+E71+E72+E73+E74+E75</f>
        <v>0</v>
      </c>
      <c r="F69" s="14">
        <f t="shared" si="8"/>
        <v>0</v>
      </c>
      <c r="G69" s="17">
        <v>0</v>
      </c>
      <c r="H69" s="17">
        <v>0</v>
      </c>
      <c r="I69" s="14">
        <f t="shared" si="8"/>
        <v>0</v>
      </c>
      <c r="J69" s="14">
        <f t="shared" si="8"/>
        <v>0</v>
      </c>
      <c r="K69" s="14">
        <f t="shared" si="8"/>
        <v>0</v>
      </c>
      <c r="L69" s="14">
        <f t="shared" si="8"/>
        <v>0</v>
      </c>
      <c r="M69" s="13">
        <f t="shared" si="8"/>
        <v>0</v>
      </c>
      <c r="N69" s="13">
        <f t="shared" si="8"/>
        <v>0</v>
      </c>
      <c r="O69" s="13">
        <f t="shared" si="8"/>
        <v>0</v>
      </c>
      <c r="P69" s="13">
        <f t="shared" si="8"/>
        <v>0</v>
      </c>
      <c r="Q69" s="13">
        <f t="shared" si="8"/>
        <v>0</v>
      </c>
      <c r="R69" s="13">
        <f t="shared" si="8"/>
        <v>0</v>
      </c>
    </row>
    <row r="70" spans="3:18" ht="15.75" x14ac:dyDescent="0.25">
      <c r="C70" s="15" t="s">
        <v>79</v>
      </c>
      <c r="D70" s="16">
        <v>0</v>
      </c>
      <c r="E70" s="16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8">
        <f>SUM(Tabla5[[#This Row],[Enero ]:[Diciembre]])</f>
        <v>0</v>
      </c>
    </row>
    <row r="71" spans="3:18" ht="15.75" x14ac:dyDescent="0.25">
      <c r="C71" s="15" t="s">
        <v>80</v>
      </c>
      <c r="D71" s="16">
        <v>0</v>
      </c>
      <c r="E71" s="16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8">
        <f>SUM(Tabla5[[#This Row],[Enero ]:[Diciembre]])</f>
        <v>0</v>
      </c>
    </row>
    <row r="72" spans="3:18" ht="15.75" x14ac:dyDescent="0.25">
      <c r="C72" s="12" t="s">
        <v>81</v>
      </c>
      <c r="D72" s="13">
        <v>0</v>
      </c>
      <c r="E72" s="13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4">
        <v>0</v>
      </c>
      <c r="L72" s="17">
        <v>0</v>
      </c>
      <c r="M72" s="16">
        <v>0</v>
      </c>
      <c r="N72" s="13">
        <v>0</v>
      </c>
      <c r="O72" s="13">
        <v>0</v>
      </c>
      <c r="P72" s="13">
        <v>0</v>
      </c>
      <c r="Q72" s="13">
        <v>0</v>
      </c>
      <c r="R72" s="20">
        <f>SUM(Tabla5[[#This Row],[Enero ]:[Diciembre]])</f>
        <v>0</v>
      </c>
    </row>
    <row r="73" spans="3:18" ht="15.75" x14ac:dyDescent="0.25">
      <c r="C73" s="15" t="s">
        <v>82</v>
      </c>
      <c r="D73" s="16">
        <v>0</v>
      </c>
      <c r="E73" s="16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8">
        <f>SUM(Tabla5[[#This Row],[Enero ]:[Diciembre]])</f>
        <v>0</v>
      </c>
    </row>
    <row r="74" spans="3:18" ht="15.75" x14ac:dyDescent="0.25">
      <c r="C74" s="15" t="s">
        <v>83</v>
      </c>
      <c r="D74" s="16">
        <v>0</v>
      </c>
      <c r="E74" s="16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8">
        <f>SUM(Tabla5[[#This Row],[Enero ]:[Diciembre]])</f>
        <v>0</v>
      </c>
    </row>
    <row r="75" spans="3:18" ht="15.75" x14ac:dyDescent="0.25">
      <c r="C75" s="15" t="s">
        <v>84</v>
      </c>
      <c r="D75" s="16">
        <v>0</v>
      </c>
      <c r="E75" s="16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8">
        <f>SUM(Tabla5[[#This Row],[Enero ]:[Diciembre]])</f>
        <v>0</v>
      </c>
    </row>
    <row r="76" spans="3:18" ht="15.75" x14ac:dyDescent="0.25">
      <c r="C76" s="9" t="s">
        <v>85</v>
      </c>
      <c r="D76" s="10">
        <f>D77+D80+D83</f>
        <v>0</v>
      </c>
      <c r="E76" s="10">
        <f t="shared" ref="E76:R76" si="9">E77+E80+E83</f>
        <v>0</v>
      </c>
      <c r="F76" s="11">
        <f t="shared" si="9"/>
        <v>0</v>
      </c>
      <c r="G76" s="17">
        <v>0</v>
      </c>
      <c r="H76" s="17">
        <v>0</v>
      </c>
      <c r="I76" s="11">
        <f t="shared" si="9"/>
        <v>0</v>
      </c>
      <c r="J76" s="11">
        <f t="shared" si="9"/>
        <v>0</v>
      </c>
      <c r="K76" s="11">
        <f t="shared" si="9"/>
        <v>0</v>
      </c>
      <c r="L76" s="11">
        <f t="shared" si="9"/>
        <v>0</v>
      </c>
      <c r="M76" s="10">
        <f t="shared" si="9"/>
        <v>0</v>
      </c>
      <c r="N76" s="10">
        <f t="shared" si="9"/>
        <v>0</v>
      </c>
      <c r="O76" s="10">
        <f t="shared" si="9"/>
        <v>0</v>
      </c>
      <c r="P76" s="10">
        <f t="shared" si="9"/>
        <v>0</v>
      </c>
      <c r="Q76" s="10">
        <f t="shared" si="9"/>
        <v>0</v>
      </c>
      <c r="R76" s="10">
        <f t="shared" si="9"/>
        <v>0</v>
      </c>
    </row>
    <row r="77" spans="3:18" ht="15.75" x14ac:dyDescent="0.25">
      <c r="C77" s="12" t="s">
        <v>86</v>
      </c>
      <c r="D77" s="13">
        <f>D78+D79</f>
        <v>0</v>
      </c>
      <c r="E77" s="13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8">
        <f>SUM(Tabla5[[#This Row],[Enero ]:[Diciembre]])</f>
        <v>0</v>
      </c>
    </row>
    <row r="78" spans="3:18" ht="15.75" x14ac:dyDescent="0.25">
      <c r="C78" s="15" t="s">
        <v>87</v>
      </c>
      <c r="D78" s="16">
        <v>0</v>
      </c>
      <c r="E78" s="16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8">
        <f>SUM(Tabla5[[#This Row],[Enero ]:[Diciembre]])</f>
        <v>0</v>
      </c>
    </row>
    <row r="79" spans="3:18" ht="15.75" x14ac:dyDescent="0.25">
      <c r="C79" s="15" t="s">
        <v>88</v>
      </c>
      <c r="D79" s="16">
        <v>0</v>
      </c>
      <c r="E79" s="16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8">
        <f>SUM(Tabla5[[#This Row],[Enero ]:[Diciembre]])</f>
        <v>0</v>
      </c>
    </row>
    <row r="80" spans="3:18" ht="15.75" x14ac:dyDescent="0.25">
      <c r="C80" s="12" t="s">
        <v>89</v>
      </c>
      <c r="D80" s="13">
        <f>D81+D82</f>
        <v>0</v>
      </c>
      <c r="E80" s="13">
        <f t="shared" ref="E80:R80" si="10">E81+E82</f>
        <v>0</v>
      </c>
      <c r="F80" s="14">
        <f t="shared" si="10"/>
        <v>0</v>
      </c>
      <c r="G80" s="17">
        <v>0</v>
      </c>
      <c r="H80" s="17">
        <v>0</v>
      </c>
      <c r="I80" s="14">
        <f t="shared" si="10"/>
        <v>0</v>
      </c>
      <c r="J80" s="14">
        <f t="shared" si="10"/>
        <v>0</v>
      </c>
      <c r="K80" s="14">
        <f t="shared" si="10"/>
        <v>0</v>
      </c>
      <c r="L80" s="14">
        <f t="shared" si="10"/>
        <v>0</v>
      </c>
      <c r="M80" s="13">
        <f t="shared" si="10"/>
        <v>0</v>
      </c>
      <c r="N80" s="13">
        <f t="shared" si="10"/>
        <v>0</v>
      </c>
      <c r="O80" s="13">
        <f t="shared" si="10"/>
        <v>0</v>
      </c>
      <c r="P80" s="13">
        <f t="shared" si="10"/>
        <v>0</v>
      </c>
      <c r="Q80" s="13">
        <f t="shared" si="10"/>
        <v>0</v>
      </c>
      <c r="R80" s="13">
        <f t="shared" si="10"/>
        <v>0</v>
      </c>
    </row>
    <row r="81" spans="3:18" ht="15.75" x14ac:dyDescent="0.25">
      <c r="C81" s="15" t="s">
        <v>90</v>
      </c>
      <c r="D81" s="16">
        <v>0</v>
      </c>
      <c r="E81" s="16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8">
        <f>SUM(Tabla5[[#This Row],[Enero ]:[Diciembre]])</f>
        <v>0</v>
      </c>
    </row>
    <row r="82" spans="3:18" ht="15.75" x14ac:dyDescent="0.25">
      <c r="C82" s="15" t="s">
        <v>91</v>
      </c>
      <c r="D82" s="16">
        <v>0</v>
      </c>
      <c r="E82" s="16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8">
        <f>SUM(Tabla5[[#This Row],[Enero ]:[Diciembre]])</f>
        <v>0</v>
      </c>
    </row>
    <row r="83" spans="3:18" ht="15.75" x14ac:dyDescent="0.25">
      <c r="C83" s="12" t="s">
        <v>92</v>
      </c>
      <c r="D83" s="13">
        <f>D84</f>
        <v>0</v>
      </c>
      <c r="E83" s="13">
        <f t="shared" ref="E83:R83" si="11">E84</f>
        <v>0</v>
      </c>
      <c r="F83" s="14">
        <f t="shared" si="11"/>
        <v>0</v>
      </c>
      <c r="G83" s="17">
        <v>0</v>
      </c>
      <c r="H83" s="17">
        <v>0</v>
      </c>
      <c r="I83" s="14">
        <f t="shared" si="11"/>
        <v>0</v>
      </c>
      <c r="J83" s="14">
        <f t="shared" si="11"/>
        <v>0</v>
      </c>
      <c r="K83" s="14">
        <f t="shared" si="11"/>
        <v>0</v>
      </c>
      <c r="L83" s="14">
        <f t="shared" si="11"/>
        <v>0</v>
      </c>
      <c r="M83" s="13">
        <f t="shared" si="11"/>
        <v>0</v>
      </c>
      <c r="N83" s="13">
        <f t="shared" si="11"/>
        <v>0</v>
      </c>
      <c r="O83" s="13">
        <f t="shared" si="11"/>
        <v>0</v>
      </c>
      <c r="P83" s="13">
        <f t="shared" si="11"/>
        <v>0</v>
      </c>
      <c r="Q83" s="13">
        <f t="shared" si="11"/>
        <v>0</v>
      </c>
      <c r="R83" s="13">
        <f t="shared" si="11"/>
        <v>0</v>
      </c>
    </row>
    <row r="84" spans="3:18" ht="15.75" x14ac:dyDescent="0.25">
      <c r="C84" s="15" t="s">
        <v>93</v>
      </c>
      <c r="D84" s="16">
        <v>0</v>
      </c>
      <c r="E84" s="16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8">
        <f>SUM(Tabla5[[#This Row],[Enero ]:[Diciembre]])</f>
        <v>0</v>
      </c>
    </row>
    <row r="85" spans="3:18" ht="15.75" x14ac:dyDescent="0.25">
      <c r="C85" s="21" t="s">
        <v>94</v>
      </c>
      <c r="D85" s="22">
        <f>D12+D18+D28+D38+D47+D54+D64+D69+D72+D76</f>
        <v>286978631</v>
      </c>
      <c r="E85" s="22">
        <f t="shared" ref="E85:R85" si="12">E12+E18+E28+E38+E47+E54+E64+E69+E72+E76</f>
        <v>376550620</v>
      </c>
      <c r="F85" s="23">
        <f>F12+F18+F28+F38+F47+F54+F64+F69+F72+F76</f>
        <v>13337736.190000001</v>
      </c>
      <c r="G85" s="23">
        <f t="shared" si="12"/>
        <v>12989081.09</v>
      </c>
      <c r="H85" s="23">
        <f>H12+H18+H28+H38+H47+H54+H64+H69+H72+H76</f>
        <v>23334886.010000002</v>
      </c>
      <c r="I85" s="23">
        <f t="shared" si="12"/>
        <v>19489911.690000001</v>
      </c>
      <c r="J85" s="23">
        <f t="shared" si="12"/>
        <v>16472057.41</v>
      </c>
      <c r="K85" s="23">
        <f t="shared" si="12"/>
        <v>15810448.35</v>
      </c>
      <c r="L85" s="23">
        <f t="shared" si="12"/>
        <v>28965865.149999999</v>
      </c>
      <c r="M85" s="22">
        <f t="shared" si="12"/>
        <v>32758011.890000001</v>
      </c>
      <c r="N85" s="22">
        <f t="shared" si="12"/>
        <v>19457354.579999998</v>
      </c>
      <c r="O85" s="22">
        <f t="shared" si="12"/>
        <v>0</v>
      </c>
      <c r="P85" s="22">
        <f t="shared" si="12"/>
        <v>0</v>
      </c>
      <c r="Q85" s="22">
        <f t="shared" si="12"/>
        <v>0</v>
      </c>
      <c r="R85" s="22">
        <f t="shared" si="12"/>
        <v>182615352.35999998</v>
      </c>
    </row>
  </sheetData>
  <mergeCells count="6">
    <mergeCell ref="F9:R9"/>
    <mergeCell ref="C3:R3"/>
    <mergeCell ref="C4:R4"/>
    <mergeCell ref="C5:R5"/>
    <mergeCell ref="C6:R6"/>
    <mergeCell ref="C7:R7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headerFooter differentFirst="1" alignWithMargins="0">
    <oddHeader>&amp;L
&amp;G&amp;C
&amp;G</oddHeader>
    <oddFooter>&amp;R
&amp;P/&amp;N</oddFooter>
    <firstHeader xml:space="preserve">&amp;L
&amp;G&amp;C
</firstHeader>
    <firstFooter>&amp;R&amp;P/&amp;N</firstFooter>
  </headerFooter>
  <rowBreaks count="1" manualBreakCount="1">
    <brk id="71" max="17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P2 Presupuesto Aprobado-Ejec </vt:lpstr>
      <vt:lpstr>'P2 Presupuesto Aprobado-Ejec '!Área_de_impresión</vt:lpstr>
      <vt:lpstr>'P2 Presupuesto Aprobado-Ejec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Albelis Balbuena</dc:creator>
  <cp:lastModifiedBy>Albelis Balbuena</cp:lastModifiedBy>
  <cp:lastPrinted>2026-10-08T13:49:14Z</cp:lastPrinted>
  <dcterms:created xsi:type="dcterms:W3CDTF">2026-10-08T13:49:06Z</dcterms:created>
  <dcterms:modified xsi:type="dcterms:W3CDTF">2026-10-08T14:03:04Z</dcterms:modified>
</cp:coreProperties>
</file>