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FORMULACION PRESUPUESTO 2026\"/>
    </mc:Choice>
  </mc:AlternateContent>
  <xr:revisionPtr revIDLastSave="0" documentId="8_{41D70BB8-94A6-4B59-8C12-F9270702C9A7}" xr6:coauthVersionLast="47" xr6:coauthVersionMax="47" xr10:uidLastSave="{00000000-0000-0000-0000-000000000000}"/>
  <bookViews>
    <workbookView xWindow="-120" yWindow="-120" windowWidth="29040" windowHeight="15720" xr2:uid="{4C6AE417-5B03-4805-B446-8A99A0D3A9B5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Aprobado'!$A$1:$E$102</definedName>
    <definedName name="_xlnm.Print_Titles" localSheetId="0">'P1 Presupuesto Aprobado'!$1:$10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 s="1"/>
  <c r="D84" i="1"/>
  <c r="D83" i="1" s="1"/>
  <c r="E82" i="1"/>
  <c r="D82" i="1"/>
  <c r="E81" i="1"/>
  <c r="E80" i="1" s="1"/>
  <c r="D81" i="1"/>
  <c r="D80" i="1" s="1"/>
  <c r="E79" i="1"/>
  <c r="D79" i="1"/>
  <c r="E78" i="1"/>
  <c r="E77" i="1" s="1"/>
  <c r="D78" i="1"/>
  <c r="D77" i="1" s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E64" i="1" s="1"/>
  <c r="D65" i="1"/>
  <c r="D64" i="1" s="1"/>
  <c r="E63" i="1"/>
  <c r="D63" i="1"/>
  <c r="E62" i="1"/>
  <c r="D62" i="1"/>
  <c r="E61" i="1"/>
  <c r="D61" i="1"/>
  <c r="E60" i="1"/>
  <c r="D60" i="1"/>
  <c r="D54" i="1" s="1"/>
  <c r="E59" i="1"/>
  <c r="E54" i="1" s="1"/>
  <c r="D59" i="1"/>
  <c r="E58" i="1"/>
  <c r="D58" i="1"/>
  <c r="E57" i="1"/>
  <c r="D57" i="1"/>
  <c r="E56" i="1"/>
  <c r="D56" i="1"/>
  <c r="E55" i="1"/>
  <c r="D55" i="1"/>
  <c r="E53" i="1"/>
  <c r="D53" i="1"/>
  <c r="E52" i="1"/>
  <c r="D52" i="1"/>
  <c r="E51" i="1"/>
  <c r="D51" i="1"/>
  <c r="E50" i="1"/>
  <c r="D50" i="1"/>
  <c r="E49" i="1"/>
  <c r="D49" i="1"/>
  <c r="E48" i="1"/>
  <c r="D48" i="1"/>
  <c r="D47" i="1" s="1"/>
  <c r="E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E38" i="1" s="1"/>
  <c r="D39" i="1"/>
  <c r="D38" i="1" s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E28" i="1" s="1"/>
  <c r="D29" i="1"/>
  <c r="D28" i="1" s="1"/>
  <c r="E27" i="1"/>
  <c r="D27" i="1"/>
  <c r="E26" i="1"/>
  <c r="D26" i="1"/>
  <c r="E25" i="1"/>
  <c r="D25" i="1"/>
  <c r="E24" i="1"/>
  <c r="D24" i="1"/>
  <c r="E23" i="1"/>
  <c r="E18" i="1" s="1"/>
  <c r="D23" i="1"/>
  <c r="D18" i="1" s="1"/>
  <c r="E22" i="1"/>
  <c r="D22" i="1"/>
  <c r="E21" i="1"/>
  <c r="D21" i="1"/>
  <c r="E20" i="1"/>
  <c r="D20" i="1"/>
  <c r="E19" i="1"/>
  <c r="D19" i="1"/>
  <c r="E17" i="1"/>
  <c r="E12" i="1" s="1"/>
  <c r="D17" i="1"/>
  <c r="D12" i="1" s="1"/>
  <c r="E16" i="1"/>
  <c r="D16" i="1"/>
  <c r="E15" i="1"/>
  <c r="D15" i="1"/>
  <c r="E14" i="1"/>
  <c r="D14" i="1"/>
  <c r="E13" i="1"/>
  <c r="D13" i="1"/>
  <c r="D76" i="1" l="1"/>
  <c r="D11" i="1"/>
  <c r="D85" i="1"/>
  <c r="E76" i="1"/>
  <c r="E85" i="1" s="1"/>
  <c r="E11" i="1"/>
</calcChain>
</file>

<file path=xl/sharedStrings.xml><?xml version="1.0" encoding="utf-8"?>
<sst xmlns="http://schemas.openxmlformats.org/spreadsheetml/2006/main" count="83" uniqueCount="83">
  <si>
    <t>CONSEJO NACIONAL DE ZONAS FRANCAS DE EXPORTACIÓN</t>
  </si>
  <si>
    <t>CNZFE</t>
  </si>
  <si>
    <t>Año 2026</t>
  </si>
  <si>
    <t xml:space="preserve">Presupuesto de Gasto y Aplicaciones Financieras </t>
  </si>
  <si>
    <t>En RD$</t>
  </si>
  <si>
    <t>DETALLE</t>
  </si>
  <si>
    <t>Presupuesto Aprobado</t>
  </si>
  <si>
    <t>Modificaciones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</si>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</sst>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3" borderId="2" xfId="0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164" fontId="9" fillId="0" borderId="3" xfId="1" applyNumberFormat="1" applyFont="1" applyBorder="1"/>
    <xf numFmtId="43" fontId="9" fillId="0" borderId="3" xfId="1" applyFont="1" applyBorder="1"/>
    <xf numFmtId="0" fontId="9" fillId="0" borderId="0" xfId="0" applyFont="1" applyAlignment="1">
      <alignment horizontal="left" indent="1"/>
    </xf>
    <xf numFmtId="164" fontId="9" fillId="0" borderId="0" xfId="1" applyNumberFormat="1" applyFont="1"/>
    <xf numFmtId="43" fontId="9" fillId="0" borderId="0" xfId="1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43" fontId="4" fillId="0" borderId="0" xfId="1" applyFont="1"/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/>
    <xf numFmtId="43" fontId="8" fillId="3" borderId="4" xfId="1" applyFont="1" applyFill="1" applyBorder="1"/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444498</xdr:colOff>
      <xdr:row>85</xdr:row>
      <xdr:rowOff>63501</xdr:rowOff>
    </xdr:from>
    <xdr:to>
      <xdr:col>5</xdr:col>
      <xdr:colOff>66236</xdr:colOff>
      <xdr:row>99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D60E5B-D8C6-4926-906A-87D4A4B19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3" y="20608926"/>
          <a:ext cx="10556438" cy="2614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6\FORMULACION%20PRESUPUESTO%202026\Transparencia%20presupuesto%202026.xlsx" TargetMode="External"/><Relationship Id="rId1" Type="http://schemas.openxmlformats.org/officeDocument/2006/relationships/externalLinkPath" Target="Transparencia%20presupuest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UENTE PRESUPUESTO"/>
      <sheetName val="PRESUPUESTO A SUSTITUIR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F5368D-255C-4905-81B9-BDDD634C0947}" name="P1PRESUPUESTO" displayName="P1PRESUPUESTO" ref="C10:E85" totalsRowShown="0" headerRowDxfId="6" dataDxfId="5" headerRowBorderDxfId="3" tableBorderDxfId="4">
  <tableColumns count="3">
    <tableColumn id="1" xr3:uid="{2BAD532C-C7FF-4C96-BD50-51179FD14322}" name="DETALLE" dataDxfId="2"/>
    <tableColumn id="2" xr3:uid="{8A2FC532-70DC-44C6-8D63-257383CC9AD2}" name="Presupuesto Aprobado" dataDxfId="1">
      <calculatedColumnFormula>IFERROR(VLOOKUP(C11,[1]!PUENTEPRESUPUESTO[#Data],3,FALSE),0)</calculatedColumnFormula>
    </tableColumn>
    <tableColumn id="3" xr3:uid="{F8607C49-823F-4422-9B44-B043EC6856C7}" name="Modificaciones" dataDxfId="0" dataCellStyle="Millares">
      <calculatedColumnFormula>IFERROR(VLOOKUP(C11,[1]!PUENTEPRESUPUESTO[#Data],4,FALSE),0)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1FB0-298D-4DFE-B3EB-CCF2F7A1A8AF}">
  <dimension ref="B3:P85"/>
  <sheetViews>
    <sheetView showGridLines="0" tabSelected="1" view="pageBreakPreview" topLeftCell="A79" zoomScale="90" zoomScaleNormal="100" zoomScaleSheetLayoutView="90" workbookViewId="0">
      <selection activeCell="G71" sqref="G71"/>
    </sheetView>
  </sheetViews>
  <sheetFormatPr baseColWidth="10" defaultColWidth="11.42578125" defaultRowHeight="15" x14ac:dyDescent="0.25"/>
  <cols>
    <col min="1" max="1" width="2" customWidth="1"/>
    <col min="2" max="2" width="1.5703125" customWidth="1"/>
    <col min="3" max="3" width="121.7109375" bestFit="1" customWidth="1"/>
    <col min="4" max="5" width="21.140625" bestFit="1" customWidth="1"/>
  </cols>
  <sheetData>
    <row r="3" spans="2:16" ht="28.5" customHeight="1" x14ac:dyDescent="0.25">
      <c r="C3" s="1" t="s">
        <v>0</v>
      </c>
      <c r="D3" s="2"/>
      <c r="E3" s="2"/>
      <c r="F3" s="3"/>
      <c r="G3" s="3"/>
      <c r="H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4" t="s">
        <v>1</v>
      </c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8.75" x14ac:dyDescent="0.25">
      <c r="C5" s="7" t="s">
        <v>2</v>
      </c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26.25" customHeight="1" x14ac:dyDescent="0.25">
      <c r="C6" s="10" t="s">
        <v>3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10" t="s">
        <v>4</v>
      </c>
      <c r="D7" s="11"/>
      <c r="E7" s="11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3.5" customHeight="1" x14ac:dyDescent="0.25"/>
    <row r="9" spans="2:16" x14ac:dyDescent="0.25">
      <c r="F9" s="14"/>
    </row>
    <row r="10" spans="2:16" ht="42.75" customHeight="1" x14ac:dyDescent="0.25">
      <c r="C10" s="15" t="s">
        <v>5</v>
      </c>
      <c r="D10" s="16" t="s">
        <v>6</v>
      </c>
      <c r="E10" s="16" t="s">
        <v>7</v>
      </c>
      <c r="F10" s="14"/>
    </row>
    <row r="11" spans="2:16" ht="18.75" x14ac:dyDescent="0.3">
      <c r="C11" s="17" t="s">
        <v>8</v>
      </c>
      <c r="D11" s="18">
        <f>D12+D18+D28+D38+D47+D54+D64+D69+D72+D76</f>
        <v>286978631</v>
      </c>
      <c r="E11" s="19">
        <f>E12+E18+E28+E38+E47+E54+E64+E69+E72+E76</f>
        <v>0</v>
      </c>
      <c r="F11" s="14"/>
    </row>
    <row r="12" spans="2:16" ht="18.75" x14ac:dyDescent="0.3">
      <c r="C12" s="20" t="s">
        <v>9</v>
      </c>
      <c r="D12" s="21">
        <f>D13+D14+D15+D16+D17</f>
        <v>187606000</v>
      </c>
      <c r="E12" s="22">
        <f>E13+E14+E15+E16+E17</f>
        <v>0</v>
      </c>
      <c r="F12" s="14"/>
    </row>
    <row r="13" spans="2:16" ht="18.75" x14ac:dyDescent="0.3">
      <c r="C13" s="23" t="s">
        <v>10</v>
      </c>
      <c r="D13" s="24">
        <f>IFERROR(VLOOKUP(C13,[1]!PUENTEPRESUPUESTO[#Data],3,FALSE),0)</f>
        <v>121553200</v>
      </c>
      <c r="E13" s="25">
        <f>IFERROR(VLOOKUP(C13,[1]!PUENTEPRESUPUESTO[#Data],4,FALSE),0)</f>
        <v>0</v>
      </c>
      <c r="F13" s="14"/>
    </row>
    <row r="14" spans="2:16" ht="18.75" x14ac:dyDescent="0.3">
      <c r="C14" s="23" t="s">
        <v>11</v>
      </c>
      <c r="D14" s="24">
        <f>IFERROR(VLOOKUP(C14,[1]!PUENTEPRESUPUESTO[#Data],3,FALSE),0)</f>
        <v>46126000</v>
      </c>
      <c r="E14" s="25">
        <f>IFERROR(VLOOKUP(C14,[1]!PUENTEPRESUPUESTO[#Data],4,FALSE),0)</f>
        <v>0</v>
      </c>
      <c r="F14" s="14"/>
    </row>
    <row r="15" spans="2:16" ht="18.75" x14ac:dyDescent="0.3">
      <c r="C15" s="23" t="s">
        <v>12</v>
      </c>
      <c r="D15" s="24">
        <f>IFERROR(VLOOKUP(C15,[1]!PUENTEPRESUPUESTO[#Data],3,FALSE),0)</f>
        <v>1000000</v>
      </c>
      <c r="E15" s="25">
        <f>IFERROR(VLOOKUP(C15,[1]!PUENTEPRESUPUESTO[#Data],4,FALSE),0)</f>
        <v>0</v>
      </c>
      <c r="F15" s="14"/>
    </row>
    <row r="16" spans="2:16" ht="18.75" x14ac:dyDescent="0.3">
      <c r="C16" s="23" t="s">
        <v>13</v>
      </c>
      <c r="D16" s="24">
        <f>IFERROR(VLOOKUP(C16,[1]!PUENTEPRESUPUESTO[#Data],3,FALSE),0)</f>
        <v>2000000</v>
      </c>
      <c r="E16" s="25">
        <f>IFERROR(VLOOKUP(C16,[1]!PUENTEPRESUPUESTO[#Data],4,FALSE),0)</f>
        <v>0</v>
      </c>
      <c r="F16" s="14"/>
    </row>
    <row r="17" spans="3:6" ht="18.75" x14ac:dyDescent="0.3">
      <c r="C17" s="23" t="s">
        <v>14</v>
      </c>
      <c r="D17" s="24">
        <f>IFERROR(VLOOKUP(C17,[1]!PUENTEPRESUPUESTO[#Data],3,FALSE),0)</f>
        <v>16926800</v>
      </c>
      <c r="E17" s="25">
        <f>IFERROR(VLOOKUP(C17,[1]!PUENTEPRESUPUESTO[#Data],4,FALSE),0)</f>
        <v>0</v>
      </c>
      <c r="F17" s="14"/>
    </row>
    <row r="18" spans="3:6" ht="18.75" x14ac:dyDescent="0.3">
      <c r="C18" s="20" t="s">
        <v>15</v>
      </c>
      <c r="D18" s="21">
        <f>D19+D20+D21+D22+D23+D24+D25+D26+D27</f>
        <v>62408000</v>
      </c>
      <c r="E18" s="22">
        <f>E19+E20+E21+E22+E23+E24+E25+E26+E27</f>
        <v>655000</v>
      </c>
      <c r="F18" s="14"/>
    </row>
    <row r="19" spans="3:6" ht="18.75" x14ac:dyDescent="0.3">
      <c r="C19" s="23" t="s">
        <v>16</v>
      </c>
      <c r="D19" s="24">
        <f>IFERROR(VLOOKUP(C19,[1]!PUENTEPRESUPUESTO[#Data],3,FALSE),0)</f>
        <v>11892000</v>
      </c>
      <c r="E19" s="25">
        <f>IFERROR(VLOOKUP(C19,[1]!PUENTEPRESUPUESTO[#Data],4,FALSE),0)</f>
        <v>0</v>
      </c>
      <c r="F19" s="14"/>
    </row>
    <row r="20" spans="3:6" ht="18.75" x14ac:dyDescent="0.3">
      <c r="C20" s="23" t="s">
        <v>17</v>
      </c>
      <c r="D20" s="24">
        <f>IFERROR(VLOOKUP(C20,[1]!PUENTEPRESUPUESTO[#Data],3,FALSE),0)</f>
        <v>1375000</v>
      </c>
      <c r="E20" s="25">
        <f>IFERROR(VLOOKUP(C20,[1]!PUENTEPRESUPUESTO[#Data],4,FALSE),0)</f>
        <v>0</v>
      </c>
      <c r="F20" s="14"/>
    </row>
    <row r="21" spans="3:6" ht="18.75" x14ac:dyDescent="0.3">
      <c r="C21" s="23" t="s">
        <v>18</v>
      </c>
      <c r="D21" s="24">
        <f>IFERROR(VLOOKUP(C21,[1]!PUENTEPRESUPUESTO[#Data],3,FALSE),0)</f>
        <v>7500000</v>
      </c>
      <c r="E21" s="25">
        <f>IFERROR(VLOOKUP(C21,[1]!PUENTEPRESUPUESTO[#Data],4,FALSE),0)</f>
        <v>0</v>
      </c>
      <c r="F21" s="14"/>
    </row>
    <row r="22" spans="3:6" ht="18.75" x14ac:dyDescent="0.3">
      <c r="C22" s="23" t="s">
        <v>19</v>
      </c>
      <c r="D22" s="24">
        <f>IFERROR(VLOOKUP(C22,[1]!PUENTEPRESUPUESTO[#Data],3,FALSE),0)</f>
        <v>2965000</v>
      </c>
      <c r="E22" s="25">
        <f>IFERROR(VLOOKUP(C22,[1]!PUENTEPRESUPUESTO[#Data],4,FALSE),0)</f>
        <v>-1300000</v>
      </c>
      <c r="F22" s="14"/>
    </row>
    <row r="23" spans="3:6" ht="18.75" x14ac:dyDescent="0.3">
      <c r="C23" s="23" t="s">
        <v>20</v>
      </c>
      <c r="D23" s="24">
        <f>IFERROR(VLOOKUP(C23,[1]!PUENTEPRESUPUESTO[#Data],3,FALSE),0)</f>
        <v>6300000</v>
      </c>
      <c r="E23" s="25">
        <f>IFERROR(VLOOKUP(C23,[1]!PUENTEPRESUPUESTO[#Data],4,FALSE),0)</f>
        <v>200000</v>
      </c>
    </row>
    <row r="24" spans="3:6" ht="18.75" x14ac:dyDescent="0.3">
      <c r="C24" s="23" t="s">
        <v>21</v>
      </c>
      <c r="D24" s="24">
        <f>IFERROR(VLOOKUP(C24,[1]!PUENTEPRESUPUESTO[#Data],3,FALSE),0)</f>
        <v>10100000</v>
      </c>
      <c r="E24" s="25">
        <f>IFERROR(VLOOKUP(C24,[1]!PUENTEPRESUPUESTO[#Data],4,FALSE),0)</f>
        <v>0</v>
      </c>
    </row>
    <row r="25" spans="3:6" ht="18.75" x14ac:dyDescent="0.3">
      <c r="C25" s="23" t="s">
        <v>22</v>
      </c>
      <c r="D25" s="24">
        <f>IFERROR(VLOOKUP(C25,[1]!PUENTEPRESUPUESTO[#Data],3,FALSE),0)</f>
        <v>4276000</v>
      </c>
      <c r="E25" s="25">
        <f>IFERROR(VLOOKUP(C25,[1]!PUENTEPRESUPUESTO[#Data],4,FALSE),0)</f>
        <v>0</v>
      </c>
    </row>
    <row r="26" spans="3:6" ht="18.75" x14ac:dyDescent="0.3">
      <c r="C26" s="23" t="s">
        <v>23</v>
      </c>
      <c r="D26" s="24">
        <f>IFERROR(VLOOKUP(C26,[1]!PUENTEPRESUPUESTO[#Data],3,FALSE),0)</f>
        <v>7400000</v>
      </c>
      <c r="E26" s="25">
        <f>IFERROR(VLOOKUP(C26,[1]!PUENTEPRESUPUESTO[#Data],4,FALSE),0)</f>
        <v>1755000</v>
      </c>
    </row>
    <row r="27" spans="3:6" ht="18.75" x14ac:dyDescent="0.3">
      <c r="C27" s="23" t="s">
        <v>24</v>
      </c>
      <c r="D27" s="24">
        <f>IFERROR(VLOOKUP(C27,[1]!PUENTEPRESUPUESTO[#Data],3,FALSE),0)</f>
        <v>10600000</v>
      </c>
      <c r="E27" s="25">
        <f>IFERROR(VLOOKUP(C27,[1]!PUENTEPRESUPUESTO[#Data],4,FALSE),0)</f>
        <v>0</v>
      </c>
    </row>
    <row r="28" spans="3:6" ht="18.75" x14ac:dyDescent="0.3">
      <c r="C28" s="20" t="s">
        <v>25</v>
      </c>
      <c r="D28" s="21">
        <f>D29+D30+D31+D32+D33+D34+D35+D36+D37</f>
        <v>17964631</v>
      </c>
      <c r="E28" s="22">
        <f>E29+E30+E31+E32+E33+E34+E35+E36+E37</f>
        <v>-655000</v>
      </c>
    </row>
    <row r="29" spans="3:6" ht="18.75" x14ac:dyDescent="0.3">
      <c r="C29" s="23" t="s">
        <v>26</v>
      </c>
      <c r="D29" s="24">
        <f>IFERROR(VLOOKUP(C29,[1]!PUENTEPRESUPUESTO[#Data],3,FALSE),0)</f>
        <v>1225000</v>
      </c>
      <c r="E29" s="25">
        <f>IFERROR(VLOOKUP(C29,[1]!PUENTEPRESUPUESTO[#Data],4,FALSE),0)</f>
        <v>0</v>
      </c>
    </row>
    <row r="30" spans="3:6" ht="18.75" x14ac:dyDescent="0.3">
      <c r="C30" s="23" t="s">
        <v>27</v>
      </c>
      <c r="D30" s="24">
        <f>IFERROR(VLOOKUP(C30,[1]!PUENTEPRESUPUESTO[#Data],3,FALSE),0)</f>
        <v>0</v>
      </c>
      <c r="E30" s="25">
        <f>IFERROR(VLOOKUP(C30,[1]!PUENTEPRESUPUESTO[#Data],4,FALSE),0)</f>
        <v>335000</v>
      </c>
    </row>
    <row r="31" spans="3:6" ht="18.75" x14ac:dyDescent="0.3">
      <c r="C31" s="23" t="s">
        <v>28</v>
      </c>
      <c r="D31" s="24">
        <f>IFERROR(VLOOKUP(C31,[1]!PUENTEPRESUPUESTO[#Data],3,FALSE),0)</f>
        <v>2364631</v>
      </c>
      <c r="E31" s="25">
        <f>IFERROR(VLOOKUP(C31,[1]!PUENTEPRESUPUESTO[#Data],4,FALSE),0)</f>
        <v>-1239000</v>
      </c>
    </row>
    <row r="32" spans="3:6" ht="18.75" x14ac:dyDescent="0.3">
      <c r="C32" s="23" t="s">
        <v>29</v>
      </c>
      <c r="D32" s="24">
        <f>IFERROR(VLOOKUP(C32,[1]!PUENTEPRESUPUESTO[#Data],3,FALSE),0)</f>
        <v>100000</v>
      </c>
      <c r="E32" s="25">
        <f>IFERROR(VLOOKUP(C32,[1]!PUENTEPRESUPUESTO[#Data],4,FALSE),0)</f>
        <v>0</v>
      </c>
    </row>
    <row r="33" spans="3:5" ht="18.75" x14ac:dyDescent="0.3">
      <c r="C33" s="23" t="s">
        <v>30</v>
      </c>
      <c r="D33" s="24">
        <f>IFERROR(VLOOKUP(C33,[1]!PUENTEPRESUPUESTO[#Data],3,FALSE),0)</f>
        <v>25000</v>
      </c>
      <c r="E33" s="25">
        <f>IFERROR(VLOOKUP(C33,[1]!PUENTEPRESUPUESTO[#Data],4,FALSE),0)</f>
        <v>250000</v>
      </c>
    </row>
    <row r="34" spans="3:5" ht="18.75" x14ac:dyDescent="0.3">
      <c r="C34" s="23" t="s">
        <v>31</v>
      </c>
      <c r="D34" s="24">
        <f>IFERROR(VLOOKUP(C34,[1]!PUENTEPRESUPUESTO[#Data],3,FALSE),0)</f>
        <v>25000</v>
      </c>
      <c r="E34" s="25">
        <f>IFERROR(VLOOKUP(C34,[1]!PUENTEPRESUPUESTO[#Data],4,FALSE),0)</f>
        <v>27000</v>
      </c>
    </row>
    <row r="35" spans="3:5" ht="18.75" x14ac:dyDescent="0.3">
      <c r="C35" s="23" t="s">
        <v>32</v>
      </c>
      <c r="D35" s="24">
        <f>IFERROR(VLOOKUP(C35,[1]!PUENTEPRESUPUESTO[#Data],3,FALSE),0)</f>
        <v>12675000</v>
      </c>
      <c r="E35" s="25">
        <f>IFERROR(VLOOKUP(C35,[1]!PUENTEPRESUPUESTO[#Data],4,FALSE),0)</f>
        <v>0</v>
      </c>
    </row>
    <row r="36" spans="3:5" ht="18.75" x14ac:dyDescent="0.3">
      <c r="C36" s="23" t="s">
        <v>33</v>
      </c>
      <c r="D36" s="24">
        <f>IFERROR(VLOOKUP(C36,[1]!PUENTEPRESUPUESTO[#Data],3,FALSE),0)</f>
        <v>0</v>
      </c>
      <c r="E36" s="25">
        <f>IFERROR(VLOOKUP(C36,[1]!PUENTEPRESUPUESTO[#Data],4,FALSE),0)</f>
        <v>0</v>
      </c>
    </row>
    <row r="37" spans="3:5" ht="18.75" x14ac:dyDescent="0.3">
      <c r="C37" s="23" t="s">
        <v>34</v>
      </c>
      <c r="D37" s="24">
        <f>IFERROR(VLOOKUP(C37,[1]!PUENTEPRESUPUESTO[#Data],3,FALSE),0)</f>
        <v>1550000</v>
      </c>
      <c r="E37" s="25">
        <f>IFERROR(VLOOKUP(C37,[1]!PUENTEPRESUPUESTO[#Data],4,FALSE),0)</f>
        <v>-28000</v>
      </c>
    </row>
    <row r="38" spans="3:5" ht="18.75" x14ac:dyDescent="0.3">
      <c r="C38" s="20" t="s">
        <v>35</v>
      </c>
      <c r="D38" s="21">
        <f>D39+D40+D41+D42+D43+D44+D45+D46</f>
        <v>14500000</v>
      </c>
      <c r="E38" s="22">
        <f>E39+E40+E41+E42+E43+E44+E45+E46</f>
        <v>0</v>
      </c>
    </row>
    <row r="39" spans="3:5" ht="18.75" x14ac:dyDescent="0.3">
      <c r="C39" s="23" t="s">
        <v>36</v>
      </c>
      <c r="D39" s="24">
        <f>IFERROR(VLOOKUP(C39,[1]!PUENTEPRESUPUESTO[#Data],3,FALSE),0)</f>
        <v>13500000</v>
      </c>
      <c r="E39" s="25">
        <f>IFERROR(VLOOKUP(C39,[1]!PUENTEPRESUPUESTO[#Data],4,FALSE),0)</f>
        <v>0</v>
      </c>
    </row>
    <row r="40" spans="3:5" ht="18.75" x14ac:dyDescent="0.3">
      <c r="C40" s="23" t="s">
        <v>37</v>
      </c>
      <c r="D40" s="24">
        <f>IFERROR(VLOOKUP(C40,[1]!PUENTEPRESUPUESTO[#Data],3,FALSE),0)</f>
        <v>0</v>
      </c>
      <c r="E40" s="25">
        <f>IFERROR(VLOOKUP(C40,[1]!PUENTEPRESUPUESTO[#Data],4,FALSE),0)</f>
        <v>0</v>
      </c>
    </row>
    <row r="41" spans="3:5" ht="18.75" x14ac:dyDescent="0.3">
      <c r="C41" s="23" t="s">
        <v>38</v>
      </c>
      <c r="D41" s="24">
        <f>IFERROR(VLOOKUP(C41,[1]!PUENTEPRESUPUESTO[#Data],3,FALSE),0)</f>
        <v>0</v>
      </c>
      <c r="E41" s="25">
        <f>IFERROR(VLOOKUP(C41,[1]!PUENTEPRESUPUESTO[#Data],4,FALSE),0)</f>
        <v>0</v>
      </c>
    </row>
    <row r="42" spans="3:5" ht="18.75" x14ac:dyDescent="0.3">
      <c r="C42" s="23" t="s">
        <v>39</v>
      </c>
      <c r="D42" s="24">
        <f>IFERROR(VLOOKUP(C42,[1]!PUENTEPRESUPUESTO[#Data],3,FALSE),0)</f>
        <v>0</v>
      </c>
      <c r="E42" s="25">
        <f>IFERROR(VLOOKUP(C42,[1]!PUENTEPRESUPUESTO[#Data],4,FALSE),0)</f>
        <v>0</v>
      </c>
    </row>
    <row r="43" spans="3:5" ht="18.75" x14ac:dyDescent="0.3">
      <c r="C43" s="23" t="s">
        <v>40</v>
      </c>
      <c r="D43" s="24">
        <f>IFERROR(VLOOKUP(C43,[1]!PUENTEPRESUPUESTO[#Data],3,FALSE),0)</f>
        <v>0</v>
      </c>
      <c r="E43" s="25">
        <f>IFERROR(VLOOKUP(C43,[1]!PUENTEPRESUPUESTO[#Data],4,FALSE),0)</f>
        <v>0</v>
      </c>
    </row>
    <row r="44" spans="3:5" ht="18.75" x14ac:dyDescent="0.3">
      <c r="C44" s="23" t="s">
        <v>41</v>
      </c>
      <c r="D44" s="24">
        <f>IFERROR(VLOOKUP(C44,[1]!PUENTEPRESUPUESTO[#Data],3,FALSE),0)</f>
        <v>0</v>
      </c>
      <c r="E44" s="25">
        <f>IFERROR(VLOOKUP(C44,[1]!PUENTEPRESUPUESTO[#Data],4,FALSE),0)</f>
        <v>0</v>
      </c>
    </row>
    <row r="45" spans="3:5" ht="18.75" x14ac:dyDescent="0.3">
      <c r="C45" s="23" t="s">
        <v>42</v>
      </c>
      <c r="D45" s="24">
        <f>IFERROR(VLOOKUP(C45,[1]!PUENTEPRESUPUESTO[#Data],3,FALSE),0)</f>
        <v>1000000</v>
      </c>
      <c r="E45" s="25">
        <f>IFERROR(VLOOKUP(C45,[1]!PUENTEPRESUPUESTO[#Data],4,FALSE),0)</f>
        <v>0</v>
      </c>
    </row>
    <row r="46" spans="3:5" ht="18.75" x14ac:dyDescent="0.3">
      <c r="C46" s="23" t="s">
        <v>43</v>
      </c>
      <c r="D46" s="24">
        <f>IFERROR(VLOOKUP(C46,[1]!PUENTEPRESUPUESTO[#Data],3,FALSE),0)</f>
        <v>0</v>
      </c>
      <c r="E46" s="25">
        <f>IFERROR(VLOOKUP(C46,[1]!PUENTEPRESUPUESTO[#Data],4,FALSE),0)</f>
        <v>0</v>
      </c>
    </row>
    <row r="47" spans="3:5" ht="18.75" x14ac:dyDescent="0.3">
      <c r="C47" s="20" t="s">
        <v>44</v>
      </c>
      <c r="D47" s="21">
        <f>D48+D49+D50+D51+D52+D53</f>
        <v>0</v>
      </c>
      <c r="E47" s="22">
        <f>E48+E49+E50+E51+E52+E53</f>
        <v>0</v>
      </c>
    </row>
    <row r="48" spans="3:5" ht="18.75" x14ac:dyDescent="0.3">
      <c r="C48" s="23" t="s">
        <v>45</v>
      </c>
      <c r="D48" s="24">
        <f>IFERROR(VLOOKUP(C48,[1]!PUENTEPRESUPUESTO[#Data],3,FALSE),0)</f>
        <v>0</v>
      </c>
      <c r="E48" s="25">
        <f>IFERROR(VLOOKUP(C48,[1]!PUENTEPRESUPUESTO[#Data],4,FALSE),0)</f>
        <v>0</v>
      </c>
    </row>
    <row r="49" spans="3:5" ht="18.75" x14ac:dyDescent="0.3">
      <c r="C49" s="23" t="s">
        <v>46</v>
      </c>
      <c r="D49" s="24">
        <f>IFERROR(VLOOKUP(C49,[1]!PUENTEPRESUPUESTO[#Data],3,FALSE),0)</f>
        <v>0</v>
      </c>
      <c r="E49" s="25">
        <f>IFERROR(VLOOKUP(C49,[1]!PUENTEPRESUPUESTO[#Data],4,FALSE),0)</f>
        <v>0</v>
      </c>
    </row>
    <row r="50" spans="3:5" ht="18.75" x14ac:dyDescent="0.3">
      <c r="C50" s="23" t="s">
        <v>47</v>
      </c>
      <c r="D50" s="24">
        <f>IFERROR(VLOOKUP(C50,[1]!PUENTEPRESUPUESTO[#Data],3,FALSE),0)</f>
        <v>0</v>
      </c>
      <c r="E50" s="25">
        <f>IFERROR(VLOOKUP(C50,[1]!PUENTEPRESUPUESTO[#Data],4,FALSE),0)</f>
        <v>0</v>
      </c>
    </row>
    <row r="51" spans="3:5" ht="18.75" x14ac:dyDescent="0.3">
      <c r="C51" s="23" t="s">
        <v>48</v>
      </c>
      <c r="D51" s="24">
        <f>IFERROR(VLOOKUP(C51,[1]!PUENTEPRESUPUESTO[#Data],3,FALSE),0)</f>
        <v>0</v>
      </c>
      <c r="E51" s="25">
        <f>IFERROR(VLOOKUP(C51,[1]!PUENTEPRESUPUESTO[#Data],4,FALSE),0)</f>
        <v>0</v>
      </c>
    </row>
    <row r="52" spans="3:5" ht="18.75" x14ac:dyDescent="0.3">
      <c r="C52" s="23" t="s">
        <v>49</v>
      </c>
      <c r="D52" s="24">
        <f>IFERROR(VLOOKUP(C52,[1]!PUENTEPRESUPUESTO[#Data],3,FALSE),0)</f>
        <v>0</v>
      </c>
      <c r="E52" s="25">
        <f>IFERROR(VLOOKUP(C52,[1]!PUENTEPRESUPUESTO[#Data],4,FALSE),0)</f>
        <v>0</v>
      </c>
    </row>
    <row r="53" spans="3:5" ht="18.75" x14ac:dyDescent="0.3">
      <c r="C53" s="23" t="s">
        <v>50</v>
      </c>
      <c r="D53" s="24">
        <f>IFERROR(VLOOKUP(C53,[1]!PUENTEPRESUPUESTO[#Data],3,FALSE),0)</f>
        <v>0</v>
      </c>
      <c r="E53" s="25">
        <f>IFERROR(VLOOKUP(C53,[1]!PUENTEPRESUPUESTO[#Data],4,FALSE),0)</f>
        <v>0</v>
      </c>
    </row>
    <row r="54" spans="3:5" ht="18.75" x14ac:dyDescent="0.3">
      <c r="C54" s="20" t="s">
        <v>51</v>
      </c>
      <c r="D54" s="21">
        <f>D55+D56+D57+D58+D59+D60+D61+D62+D63</f>
        <v>4500000</v>
      </c>
      <c r="E54" s="22">
        <f>E55+E56+E57+E58+E59+E60+E61+E62+E63</f>
        <v>0</v>
      </c>
    </row>
    <row r="55" spans="3:5" ht="18.75" x14ac:dyDescent="0.3">
      <c r="C55" s="23" t="s">
        <v>52</v>
      </c>
      <c r="D55" s="24">
        <f>IFERROR(VLOOKUP(C55,[1]!PUENTEPRESUPUESTO[#Data],3,FALSE),0)</f>
        <v>3100000</v>
      </c>
      <c r="E55" s="25">
        <f>IFERROR(VLOOKUP(C55,[1]!PUENTEPRESUPUESTO[#Data],4,FALSE),0)</f>
        <v>100000</v>
      </c>
    </row>
    <row r="56" spans="3:5" ht="18.75" x14ac:dyDescent="0.3">
      <c r="C56" s="23" t="s">
        <v>53</v>
      </c>
      <c r="D56" s="24">
        <f>IFERROR(VLOOKUP(C56,[1]!PUENTEPRESUPUESTO[#Data],3,FALSE),0)</f>
        <v>0</v>
      </c>
      <c r="E56" s="25">
        <f>IFERROR(VLOOKUP(C56,[1]!PUENTEPRESUPUESTO[#Data],4,FALSE),0)</f>
        <v>0</v>
      </c>
    </row>
    <row r="57" spans="3:5" ht="18.75" x14ac:dyDescent="0.3">
      <c r="C57" s="23" t="s">
        <v>54</v>
      </c>
      <c r="D57" s="24">
        <f>IFERROR(VLOOKUP(C57,[1]!PUENTEPRESUPUESTO[#Data],3,FALSE),0)</f>
        <v>0</v>
      </c>
      <c r="E57" s="25">
        <f>IFERROR(VLOOKUP(C57,[1]!PUENTEPRESUPUESTO[#Data],4,FALSE),0)</f>
        <v>0</v>
      </c>
    </row>
    <row r="58" spans="3:5" ht="18.75" x14ac:dyDescent="0.3">
      <c r="C58" s="23" t="s">
        <v>55</v>
      </c>
      <c r="D58" s="24">
        <f>IFERROR(VLOOKUP(C58,[1]!PUENTEPRESUPUESTO[#Data],3,FALSE),0)</f>
        <v>0</v>
      </c>
      <c r="E58" s="25">
        <f>IFERROR(VLOOKUP(C58,[1]!PUENTEPRESUPUESTO[#Data],4,FALSE),0)</f>
        <v>0</v>
      </c>
    </row>
    <row r="59" spans="3:5" ht="18.75" x14ac:dyDescent="0.3">
      <c r="C59" s="23" t="s">
        <v>56</v>
      </c>
      <c r="D59" s="24">
        <f>IFERROR(VLOOKUP(C59,[1]!PUENTEPRESUPUESTO[#Data],3,FALSE),0)</f>
        <v>1200000</v>
      </c>
      <c r="E59" s="25">
        <f>IFERROR(VLOOKUP(C59,[1]!PUENTEPRESUPUESTO[#Data],4,FALSE),0)</f>
        <v>0</v>
      </c>
    </row>
    <row r="60" spans="3:5" ht="18.75" x14ac:dyDescent="0.3">
      <c r="C60" s="23" t="s">
        <v>57</v>
      </c>
      <c r="D60" s="24">
        <f>IFERROR(VLOOKUP(C60,[1]!PUENTEPRESUPUESTO[#Data],3,FALSE),0)</f>
        <v>200000</v>
      </c>
      <c r="E60" s="25">
        <f>IFERROR(VLOOKUP(C60,[1]!PUENTEPRESUPUESTO[#Data],4,FALSE),0)</f>
        <v>-100000</v>
      </c>
    </row>
    <row r="61" spans="3:5" ht="18.75" x14ac:dyDescent="0.3">
      <c r="C61" s="23" t="s">
        <v>58</v>
      </c>
      <c r="D61" s="24">
        <f>IFERROR(VLOOKUP(C61,[1]!PUENTEPRESUPUESTO[#Data],3,FALSE),0)</f>
        <v>0</v>
      </c>
      <c r="E61" s="25">
        <f>IFERROR(VLOOKUP(C61,[1]!PUENTEPRESUPUESTO[#Data],4,FALSE),0)</f>
        <v>0</v>
      </c>
    </row>
    <row r="62" spans="3:5" ht="18.75" x14ac:dyDescent="0.3">
      <c r="C62" s="23" t="s">
        <v>59</v>
      </c>
      <c r="D62" s="24">
        <f>IFERROR(VLOOKUP(C62,[1]!PUENTEPRESUPUESTO[#Data],3,FALSE),0)</f>
        <v>0</v>
      </c>
      <c r="E62" s="25">
        <f>IFERROR(VLOOKUP(C62,[1]!PUENTEPRESUPUESTO[#Data],4,FALSE),0)</f>
        <v>0</v>
      </c>
    </row>
    <row r="63" spans="3:5" ht="18.75" x14ac:dyDescent="0.3">
      <c r="C63" s="23" t="s">
        <v>60</v>
      </c>
      <c r="D63" s="24">
        <f>IFERROR(VLOOKUP(C63,[1]!PUENTEPRESUPUESTO[#Data],3,FALSE),0)</f>
        <v>0</v>
      </c>
      <c r="E63" s="25">
        <f>IFERROR(VLOOKUP(C63,[1]!PUENTEPRESUPUESTO[#Data],4,FALSE),0)</f>
        <v>0</v>
      </c>
    </row>
    <row r="64" spans="3:5" ht="18.75" x14ac:dyDescent="0.3">
      <c r="C64" s="20" t="s">
        <v>61</v>
      </c>
      <c r="D64" s="21">
        <f>D65+D66+D67+D68</f>
        <v>0</v>
      </c>
      <c r="E64" s="22">
        <f>E65+E66+E67+E68</f>
        <v>0</v>
      </c>
    </row>
    <row r="65" spans="3:5" ht="18.75" x14ac:dyDescent="0.3">
      <c r="C65" s="23" t="s">
        <v>62</v>
      </c>
      <c r="D65" s="24">
        <f>IFERROR(VLOOKUP(C65,[1]!PUENTEPRESUPUESTO[#Data],3,FALSE),0)</f>
        <v>0</v>
      </c>
      <c r="E65" s="25">
        <f>IFERROR(VLOOKUP(C65,[1]!PUENTEPRESUPUESTO[#Data],4,FALSE),0)</f>
        <v>0</v>
      </c>
    </row>
    <row r="66" spans="3:5" ht="18.75" x14ac:dyDescent="0.3">
      <c r="C66" s="23" t="s">
        <v>63</v>
      </c>
      <c r="D66" s="24">
        <f>IFERROR(VLOOKUP(C66,[1]!PUENTEPRESUPUESTO[#Data],3,FALSE),0)</f>
        <v>0</v>
      </c>
      <c r="E66" s="25">
        <f>IFERROR(VLOOKUP(C66,[1]!PUENTEPRESUPUESTO[#Data],4,FALSE),0)</f>
        <v>0</v>
      </c>
    </row>
    <row r="67" spans="3:5" ht="18.75" x14ac:dyDescent="0.3">
      <c r="C67" s="23" t="s">
        <v>64</v>
      </c>
      <c r="D67" s="24">
        <f>IFERROR(VLOOKUP(C67,[1]!PUENTEPRESUPUESTO[#Data],3,FALSE),0)</f>
        <v>0</v>
      </c>
      <c r="E67" s="25">
        <f>IFERROR(VLOOKUP(C67,[1]!PUENTEPRESUPUESTO[#Data],4,FALSE),0)</f>
        <v>0</v>
      </c>
    </row>
    <row r="68" spans="3:5" ht="18.75" x14ac:dyDescent="0.3">
      <c r="C68" s="23" t="s">
        <v>65</v>
      </c>
      <c r="D68" s="24">
        <f>IFERROR(VLOOKUP(C68,[1]!PUENTEPRESUPUESTO[#Data],3,FALSE),0)</f>
        <v>0</v>
      </c>
      <c r="E68" s="25">
        <f>IFERROR(VLOOKUP(C68,[1]!PUENTEPRESUPUESTO[#Data],4,FALSE),0)</f>
        <v>0</v>
      </c>
    </row>
    <row r="69" spans="3:5" ht="18.75" x14ac:dyDescent="0.3">
      <c r="C69" s="20" t="s">
        <v>66</v>
      </c>
      <c r="D69" s="21">
        <f>IFERROR(VLOOKUP(C69,[1]!PUENTEPRESUPUESTO[#Data],3,FALSE),0)</f>
        <v>0</v>
      </c>
      <c r="E69" s="22">
        <f>IFERROR(VLOOKUP(C69,[1]!PUENTEPRESUPUESTO[#Data],4,FALSE),0)</f>
        <v>0</v>
      </c>
    </row>
    <row r="70" spans="3:5" ht="18.75" x14ac:dyDescent="0.3">
      <c r="C70" s="23" t="s">
        <v>67</v>
      </c>
      <c r="D70" s="24">
        <f>IFERROR(VLOOKUP(C70,[1]!PUENTEPRESUPUESTO[#Data],3,FALSE),0)</f>
        <v>0</v>
      </c>
      <c r="E70" s="25">
        <f>IFERROR(VLOOKUP(C70,[1]!PUENTEPRESUPUESTO[#Data],4,FALSE),0)</f>
        <v>0</v>
      </c>
    </row>
    <row r="71" spans="3:5" ht="18.75" x14ac:dyDescent="0.3">
      <c r="C71" s="23" t="s">
        <v>68</v>
      </c>
      <c r="D71" s="24">
        <f>IFERROR(VLOOKUP(C71,[1]!PUENTEPRESUPUESTO[#Data],3,FALSE),0)</f>
        <v>0</v>
      </c>
      <c r="E71" s="25">
        <f>IFERROR(VLOOKUP(C71,[1]!PUENTEPRESUPUESTO[#Data],4,FALSE),0)</f>
        <v>0</v>
      </c>
    </row>
    <row r="72" spans="3:5" ht="18.75" x14ac:dyDescent="0.3">
      <c r="C72" s="20" t="s">
        <v>69</v>
      </c>
      <c r="D72" s="21">
        <f>D73+D74+D75</f>
        <v>0</v>
      </c>
      <c r="E72" s="22">
        <f>E73+E74+E75</f>
        <v>0</v>
      </c>
    </row>
    <row r="73" spans="3:5" ht="18.75" x14ac:dyDescent="0.3">
      <c r="C73" s="23" t="s">
        <v>70</v>
      </c>
      <c r="D73" s="24">
        <f>IFERROR(VLOOKUP(C73,[1]!PUENTEPRESUPUESTO[#Data],3,FALSE),0)</f>
        <v>0</v>
      </c>
      <c r="E73" s="25">
        <f>IFERROR(VLOOKUP(C73,[1]!PUENTEPRESUPUESTO[#Data],4,FALSE),0)</f>
        <v>0</v>
      </c>
    </row>
    <row r="74" spans="3:5" ht="18.75" x14ac:dyDescent="0.3">
      <c r="C74" s="23" t="s">
        <v>71</v>
      </c>
      <c r="D74" s="24">
        <f>IFERROR(VLOOKUP(C74,[1]!PUENTEPRESUPUESTO[#Data],3,FALSE),0)</f>
        <v>0</v>
      </c>
      <c r="E74" s="25">
        <f>IFERROR(VLOOKUP(C74,[1]!PUENTEPRESUPUESTO[#Data],4,FALSE),0)</f>
        <v>0</v>
      </c>
    </row>
    <row r="75" spans="3:5" ht="18.75" x14ac:dyDescent="0.3">
      <c r="C75" s="23" t="s">
        <v>72</v>
      </c>
      <c r="D75" s="24">
        <f>IFERROR(VLOOKUP(C75,[1]!PUENTEPRESUPUESTO[#Data],3,FALSE),0)</f>
        <v>0</v>
      </c>
      <c r="E75" s="25">
        <f>IFERROR(VLOOKUP(C75,[1]!PUENTEPRESUPUESTO[#Data],4,FALSE),0)</f>
        <v>0</v>
      </c>
    </row>
    <row r="76" spans="3:5" ht="18.75" x14ac:dyDescent="0.3">
      <c r="C76" s="17" t="s">
        <v>73</v>
      </c>
      <c r="D76" s="18">
        <f>D77+D80+D83</f>
        <v>0</v>
      </c>
      <c r="E76" s="19">
        <f>E77+E80+E83</f>
        <v>0</v>
      </c>
    </row>
    <row r="77" spans="3:5" ht="18.75" x14ac:dyDescent="0.3">
      <c r="C77" s="20" t="s">
        <v>74</v>
      </c>
      <c r="D77" s="21">
        <f>D78+D79</f>
        <v>0</v>
      </c>
      <c r="E77" s="22">
        <f>E78+E79</f>
        <v>0</v>
      </c>
    </row>
    <row r="78" spans="3:5" ht="18.75" x14ac:dyDescent="0.3">
      <c r="C78" s="23" t="s">
        <v>75</v>
      </c>
      <c r="D78" s="24">
        <f>IFERROR(VLOOKUP(C78,[1]!PUENTEPRESUPUESTO[#Data],3,FALSE),0)</f>
        <v>0</v>
      </c>
      <c r="E78" s="25">
        <f>IFERROR(VLOOKUP(C78,[1]!PUENTEPRESUPUESTO[#Data],4,FALSE),0)</f>
        <v>0</v>
      </c>
    </row>
    <row r="79" spans="3:5" ht="18.75" x14ac:dyDescent="0.3">
      <c r="C79" s="23" t="s">
        <v>76</v>
      </c>
      <c r="D79" s="24">
        <f>IFERROR(VLOOKUP(C79,[1]!PUENTEPRESUPUESTO[#Data],3,FALSE),0)</f>
        <v>0</v>
      </c>
      <c r="E79" s="25">
        <f>IFERROR(VLOOKUP(C79,[1]!PUENTEPRESUPUESTO[#Data],4,FALSE),0)</f>
        <v>0</v>
      </c>
    </row>
    <row r="80" spans="3:5" ht="18.75" x14ac:dyDescent="0.3">
      <c r="C80" s="20" t="s">
        <v>77</v>
      </c>
      <c r="D80" s="21">
        <f>D81+D82</f>
        <v>0</v>
      </c>
      <c r="E80" s="22">
        <f>E81+E82</f>
        <v>0</v>
      </c>
    </row>
    <row r="81" spans="3:5" ht="18.75" x14ac:dyDescent="0.3">
      <c r="C81" s="23" t="s">
        <v>78</v>
      </c>
      <c r="D81" s="24">
        <f>IFERROR(VLOOKUP(C81,[1]!PUENTEPRESUPUESTO[#Data],3,FALSE),0)</f>
        <v>0</v>
      </c>
      <c r="E81" s="25">
        <f>IFERROR(VLOOKUP(C81,[1]!PUENTEPRESUPUESTO[#Data],4,FALSE),0)</f>
        <v>0</v>
      </c>
    </row>
    <row r="82" spans="3:5" ht="18.75" x14ac:dyDescent="0.3">
      <c r="C82" s="23" t="s">
        <v>79</v>
      </c>
      <c r="D82" s="24">
        <f>IFERROR(VLOOKUP(C82,[1]!PUENTEPRESUPUESTO[#Data],3,FALSE),0)</f>
        <v>0</v>
      </c>
      <c r="E82" s="25">
        <f>IFERROR(VLOOKUP(C82,[1]!PUENTEPRESUPUESTO[#Data],4,FALSE),0)</f>
        <v>0</v>
      </c>
    </row>
    <row r="83" spans="3:5" ht="18.75" x14ac:dyDescent="0.3">
      <c r="C83" s="20" t="s">
        <v>80</v>
      </c>
      <c r="D83" s="21">
        <f>D84</f>
        <v>0</v>
      </c>
      <c r="E83" s="22">
        <f>E84</f>
        <v>0</v>
      </c>
    </row>
    <row r="84" spans="3:5" ht="18.75" x14ac:dyDescent="0.3">
      <c r="C84" s="23" t="s">
        <v>81</v>
      </c>
      <c r="D84" s="24">
        <f>IFERROR(VLOOKUP(C84,[1]!PUENTEPRESUPUESTO[#Data],3,FALSE),0)</f>
        <v>0</v>
      </c>
      <c r="E84" s="25">
        <f>IFERROR(VLOOKUP(C84,[1]!PUENTEPRESUPUESTO[#Data],4,FALSE),0)</f>
        <v>0</v>
      </c>
    </row>
    <row r="85" spans="3:5" ht="18.75" x14ac:dyDescent="0.3">
      <c r="C85" s="26" t="s">
        <v>82</v>
      </c>
      <c r="D85" s="27">
        <f>D12+D18+D28+D38+D47+D54+D64+D69+D72+D76</f>
        <v>286978631</v>
      </c>
      <c r="E85" s="28">
        <f>E12+E18+E28+E38+E47+E54+E64+E69+E72+E76</f>
        <v>0</v>
      </c>
    </row>
  </sheetData>
  <mergeCells count="5">
    <mergeCell ref="C3:E3"/>
    <mergeCell ref="C4:E4"/>
    <mergeCell ref="C5:E5"/>
    <mergeCell ref="C6:E6"/>
    <mergeCell ref="C7:E7"/>
  </mergeCells>
  <pageMargins left="0.7" right="0.7" top="0.75" bottom="0.75" header="0.3" footer="0.3"/>
  <pageSetup scale="53" fitToWidth="0" orientation="portrait" r:id="rId1"/>
  <headerFooter>
    <oddHeader xml:space="preserve">&amp;L
&amp;G&amp;C
</oddHeader>
    <oddFooter>&amp;R&amp;P/&amp;N</oddFooter>
    <firstHeader>&amp;L
&amp;G</firstHeader>
    <firstFooter>&amp;R&amp;P/&amp;N</firstFooter>
  </headerFooter>
  <rowBreaks count="1" manualBreakCount="1">
    <brk id="63" max="4" man="1"/>
  </rowBreak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2026-01-20T14:36:20Z</cp:lastPrinted>
  <dcterms:created xsi:type="dcterms:W3CDTF">2026-01-20T14:35:38Z</dcterms:created>
  <dcterms:modified xsi:type="dcterms:W3CDTF">2026-01-20T14:37:17Z</dcterms:modified>
</cp:coreProperties>
</file>