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\\cnzfenx400\COMUN\DIV. DE RECURSOS HUMANOS\LIZARY DICKSON\Nómina PORTAL\2026\ENERO\"/>
    </mc:Choice>
  </mc:AlternateContent>
  <xr:revisionPtr revIDLastSave="0" documentId="13_ncr:1_{EE094EC9-CD15-44A9-9776-2FBA426112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definedNames>
    <definedName name="_xlnm.Print_Area" localSheetId="0">Hoja1!$A$1:$M$198</definedName>
    <definedName name="_xlnm.Print_Titles" localSheetId="0">Hoja1!$1:$7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4" i="1" l="1"/>
  <c r="H174" i="1"/>
  <c r="J174" i="1"/>
  <c r="K174" i="1"/>
  <c r="H166" i="1"/>
  <c r="J166" i="1"/>
  <c r="F106" i="1"/>
  <c r="H106" i="1"/>
  <c r="I106" i="1"/>
  <c r="J106" i="1"/>
  <c r="K106" i="1"/>
  <c r="L173" i="1"/>
  <c r="L52" i="1"/>
  <c r="F72" i="1"/>
  <c r="H72" i="1"/>
  <c r="J72" i="1"/>
  <c r="K72" i="1"/>
  <c r="F59" i="1"/>
  <c r="G59" i="1"/>
  <c r="H59" i="1"/>
  <c r="I59" i="1"/>
  <c r="J59" i="1"/>
  <c r="K59" i="1"/>
  <c r="K21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53" i="1" l="1"/>
  <c r="J186" i="1"/>
  <c r="F166" i="1"/>
  <c r="G166" i="1" s="1"/>
  <c r="L157" i="1"/>
  <c r="L156" i="1"/>
  <c r="K124" i="1"/>
  <c r="J124" i="1"/>
  <c r="H124" i="1"/>
  <c r="F124" i="1"/>
  <c r="F103" i="1"/>
  <c r="L105" i="1"/>
  <c r="L106" i="1" s="1"/>
  <c r="G105" i="1"/>
  <c r="G106" i="1" s="1"/>
  <c r="G46" i="1"/>
  <c r="K159" i="1" l="1"/>
  <c r="J159" i="1"/>
  <c r="H159" i="1"/>
  <c r="L172" i="1"/>
  <c r="I172" i="1"/>
  <c r="G172" i="1"/>
  <c r="L58" i="1"/>
  <c r="L71" i="1" l="1"/>
  <c r="L57" i="1"/>
  <c r="F159" i="1"/>
  <c r="H186" i="1"/>
  <c r="F186" i="1"/>
  <c r="K162" i="1"/>
  <c r="L162" i="1"/>
  <c r="K25" i="1" l="1"/>
  <c r="L185" i="1"/>
  <c r="L110" i="1"/>
  <c r="L66" i="1"/>
  <c r="D195" i="1"/>
  <c r="I158" i="1" l="1"/>
  <c r="G158" i="1"/>
  <c r="L158" i="1" s="1"/>
  <c r="J21" i="1"/>
  <c r="F21" i="1"/>
  <c r="F189" i="1" s="1"/>
  <c r="J103" i="1"/>
  <c r="L102" i="1"/>
  <c r="G164" i="1"/>
  <c r="G17" i="1"/>
  <c r="I75" i="1"/>
  <c r="I70" i="1"/>
  <c r="I72" i="1" s="1"/>
  <c r="I43" i="1"/>
  <c r="I42" i="1"/>
  <c r="H21" i="1"/>
  <c r="G176" i="1"/>
  <c r="G171" i="1"/>
  <c r="G170" i="1"/>
  <c r="G169" i="1"/>
  <c r="I168" i="1"/>
  <c r="G168" i="1"/>
  <c r="G174" i="1" s="1"/>
  <c r="I133" i="1"/>
  <c r="I132" i="1"/>
  <c r="G132" i="1"/>
  <c r="G131" i="1"/>
  <c r="G128" i="1"/>
  <c r="G126" i="1"/>
  <c r="G127" i="1"/>
  <c r="G165" i="1"/>
  <c r="I123" i="1"/>
  <c r="G123" i="1"/>
  <c r="I122" i="1"/>
  <c r="G122" i="1"/>
  <c r="I119" i="1"/>
  <c r="G119" i="1"/>
  <c r="I28" i="1"/>
  <c r="I27" i="1"/>
  <c r="G16" i="1"/>
  <c r="G19" i="1"/>
  <c r="G18" i="1"/>
  <c r="G33" i="1"/>
  <c r="G75" i="1"/>
  <c r="G74" i="1"/>
  <c r="G72" i="1"/>
  <c r="G116" i="1"/>
  <c r="G115" i="1"/>
  <c r="G20" i="1"/>
  <c r="G43" i="1"/>
  <c r="G42" i="1"/>
  <c r="G124" i="1" l="1"/>
  <c r="I124" i="1"/>
  <c r="G103" i="1"/>
  <c r="G159" i="1"/>
  <c r="G186" i="1"/>
  <c r="K164" i="1"/>
  <c r="G21" i="1"/>
  <c r="L100" i="1"/>
  <c r="L101" i="1"/>
  <c r="L98" i="1"/>
  <c r="J14" i="1"/>
  <c r="H14" i="1"/>
  <c r="G14" i="1"/>
  <c r="F14" i="1"/>
  <c r="I14" i="1"/>
  <c r="H103" i="1"/>
  <c r="L164" i="1" l="1"/>
  <c r="K166" i="1"/>
  <c r="L166" i="1" s="1"/>
  <c r="L99" i="1"/>
  <c r="H76" i="1"/>
  <c r="G76" i="1"/>
  <c r="F76" i="1"/>
  <c r="J76" i="1"/>
  <c r="J35" i="1"/>
  <c r="H35" i="1"/>
  <c r="G35" i="1"/>
  <c r="F35" i="1"/>
  <c r="H113" i="1"/>
  <c r="G113" i="1"/>
  <c r="F113" i="1"/>
  <c r="J113" i="1"/>
  <c r="L168" i="1"/>
  <c r="J25" i="1"/>
  <c r="H25" i="1"/>
  <c r="F25" i="1"/>
  <c r="L24" i="1"/>
  <c r="J134" i="1"/>
  <c r="H134" i="1"/>
  <c r="F134" i="1"/>
  <c r="L97" i="1"/>
  <c r="L20" i="1"/>
  <c r="L55" i="1"/>
  <c r="F129" i="1"/>
  <c r="G129" i="1"/>
  <c r="H129" i="1"/>
  <c r="J129" i="1"/>
  <c r="J31" i="1"/>
  <c r="H31" i="1"/>
  <c r="F31" i="1"/>
  <c r="I30" i="1"/>
  <c r="L96" i="1"/>
  <c r="F177" i="1"/>
  <c r="F120" i="1"/>
  <c r="F117" i="1"/>
  <c r="F68" i="1"/>
  <c r="F47" i="1"/>
  <c r="F44" i="1"/>
  <c r="F40" i="1"/>
  <c r="L56" i="1"/>
  <c r="L184" i="1"/>
  <c r="L34" i="1"/>
  <c r="L30" i="1" l="1"/>
  <c r="L51" i="1"/>
  <c r="L65" i="1"/>
  <c r="L183" i="1" l="1"/>
  <c r="I165" i="1"/>
  <c r="I166" i="1" s="1"/>
  <c r="J68" i="1"/>
  <c r="L67" i="1"/>
  <c r="H68" i="1"/>
  <c r="L165" i="1" l="1"/>
  <c r="L108" i="1"/>
  <c r="L182" i="1"/>
  <c r="L181" i="1"/>
  <c r="J177" i="1"/>
  <c r="H177" i="1"/>
  <c r="I176" i="1"/>
  <c r="I177" i="1" s="1"/>
  <c r="G177" i="1"/>
  <c r="I171" i="1"/>
  <c r="I170" i="1"/>
  <c r="I169" i="1"/>
  <c r="I174" i="1" s="1"/>
  <c r="I131" i="1"/>
  <c r="G134" i="1"/>
  <c r="I126" i="1"/>
  <c r="L123" i="1"/>
  <c r="J120" i="1"/>
  <c r="H120" i="1"/>
  <c r="I128" i="1"/>
  <c r="I127" i="1"/>
  <c r="J117" i="1"/>
  <c r="H117" i="1"/>
  <c r="I116" i="1"/>
  <c r="I115" i="1"/>
  <c r="L92" i="1"/>
  <c r="L89" i="1"/>
  <c r="L80" i="1"/>
  <c r="I74" i="1"/>
  <c r="I76" i="1" s="1"/>
  <c r="L64" i="1"/>
  <c r="J47" i="1"/>
  <c r="H47" i="1"/>
  <c r="G47" i="1"/>
  <c r="I46" i="1"/>
  <c r="J44" i="1"/>
  <c r="H44" i="1"/>
  <c r="L43" i="1"/>
  <c r="I44" i="1"/>
  <c r="J40" i="1"/>
  <c r="H40" i="1"/>
  <c r="I33" i="1"/>
  <c r="I35" i="1" s="1"/>
  <c r="I29" i="1"/>
  <c r="G25" i="1"/>
  <c r="L17" i="1"/>
  <c r="L9" i="1"/>
  <c r="L180" i="1" l="1"/>
  <c r="K186" i="1"/>
  <c r="I159" i="1"/>
  <c r="I186" i="1"/>
  <c r="L16" i="1"/>
  <c r="I21" i="1"/>
  <c r="I103" i="1"/>
  <c r="I47" i="1"/>
  <c r="K46" i="1"/>
  <c r="L85" i="1"/>
  <c r="L82" i="1"/>
  <c r="I25" i="1"/>
  <c r="L84" i="1"/>
  <c r="L29" i="1"/>
  <c r="L88" i="1"/>
  <c r="L112" i="1"/>
  <c r="L13" i="1"/>
  <c r="L83" i="1"/>
  <c r="L81" i="1"/>
  <c r="I113" i="1"/>
  <c r="L87" i="1"/>
  <c r="I134" i="1"/>
  <c r="I129" i="1"/>
  <c r="G31" i="1"/>
  <c r="I31" i="1"/>
  <c r="L28" i="1"/>
  <c r="L62" i="1"/>
  <c r="L111" i="1"/>
  <c r="L12" i="1"/>
  <c r="L54" i="1"/>
  <c r="G68" i="1"/>
  <c r="I68" i="1"/>
  <c r="L27" i="1"/>
  <c r="L95" i="1"/>
  <c r="L90" i="1"/>
  <c r="G40" i="1"/>
  <c r="L127" i="1"/>
  <c r="L132" i="1"/>
  <c r="G117" i="1"/>
  <c r="I40" i="1"/>
  <c r="I120" i="1"/>
  <c r="G44" i="1"/>
  <c r="L169" i="1"/>
  <c r="L11" i="1"/>
  <c r="L39" i="1"/>
  <c r="L170" i="1"/>
  <c r="L37" i="1"/>
  <c r="L109" i="1"/>
  <c r="K35" i="1"/>
  <c r="L63" i="1"/>
  <c r="L93" i="1"/>
  <c r="L38" i="1"/>
  <c r="L75" i="1"/>
  <c r="L94" i="1"/>
  <c r="G120" i="1"/>
  <c r="L86" i="1"/>
  <c r="I117" i="1"/>
  <c r="L131" i="1"/>
  <c r="L171" i="1"/>
  <c r="L91" i="1"/>
  <c r="L116" i="1"/>
  <c r="L79" i="1"/>
  <c r="L174" i="1" l="1"/>
  <c r="K103" i="1"/>
  <c r="L19" i="1"/>
  <c r="K14" i="1"/>
  <c r="L74" i="1"/>
  <c r="L76" i="1" s="1"/>
  <c r="K76" i="1"/>
  <c r="K113" i="1"/>
  <c r="L23" i="1"/>
  <c r="L25" i="1" s="1"/>
  <c r="L133" i="1"/>
  <c r="L134" i="1" s="1"/>
  <c r="K134" i="1"/>
  <c r="L113" i="1"/>
  <c r="L128" i="1"/>
  <c r="K129" i="1"/>
  <c r="L49" i="1"/>
  <c r="K31" i="1"/>
  <c r="L40" i="1"/>
  <c r="L179" i="1"/>
  <c r="L186" i="1" s="1"/>
  <c r="L78" i="1"/>
  <c r="L103" i="1" s="1"/>
  <c r="L10" i="1"/>
  <c r="L14" i="1" s="1"/>
  <c r="L122" i="1"/>
  <c r="L124" i="1" s="1"/>
  <c r="K68" i="1"/>
  <c r="L50" i="1"/>
  <c r="L31" i="1"/>
  <c r="L18" i="1"/>
  <c r="L126" i="1"/>
  <c r="K117" i="1"/>
  <c r="K40" i="1"/>
  <c r="L70" i="1"/>
  <c r="L72" i="1" s="1"/>
  <c r="L115" i="1"/>
  <c r="L117" i="1" s="1"/>
  <c r="L33" i="1"/>
  <c r="L35" i="1" s="1"/>
  <c r="L61" i="1"/>
  <c r="L68" i="1" s="1"/>
  <c r="L176" i="1"/>
  <c r="L177" i="1" s="1"/>
  <c r="K177" i="1"/>
  <c r="L119" i="1"/>
  <c r="L120" i="1" s="1"/>
  <c r="K120" i="1"/>
  <c r="K47" i="1"/>
  <c r="L46" i="1"/>
  <c r="L47" i="1" s="1"/>
  <c r="L42" i="1"/>
  <c r="L44" i="1" s="1"/>
  <c r="K44" i="1"/>
  <c r="L59" i="1" l="1"/>
  <c r="L159" i="1"/>
  <c r="L21" i="1"/>
  <c r="L189" i="1" s="1"/>
  <c r="L129" i="1"/>
</calcChain>
</file>

<file path=xl/sharedStrings.xml><?xml version="1.0" encoding="utf-8"?>
<sst xmlns="http://schemas.openxmlformats.org/spreadsheetml/2006/main" count="559" uniqueCount="261">
  <si>
    <t>DEPARTAMENTO DE RECURSOS HUMANOS</t>
  </si>
  <si>
    <t>CARGO</t>
  </si>
  <si>
    <t>CATEGORIA DE SERVIDOR</t>
  </si>
  <si>
    <t>SALARIO BRUTO</t>
  </si>
  <si>
    <t>DESCUENTOS DE LEY</t>
  </si>
  <si>
    <t>OTROS DESCUENTOS</t>
  </si>
  <si>
    <t>TOTAL DESCONTADO</t>
  </si>
  <si>
    <t>SALARIO NETO</t>
  </si>
  <si>
    <t>AFP</t>
  </si>
  <si>
    <t>ISR</t>
  </si>
  <si>
    <t xml:space="preserve">SFS </t>
  </si>
  <si>
    <t>HOMBRE</t>
  </si>
  <si>
    <t>DIRECTOR EJECUTIVO</t>
  </si>
  <si>
    <t>LIBRE NOMBRAMIENTO</t>
  </si>
  <si>
    <t>MUJER</t>
  </si>
  <si>
    <t>SUBDIRECTORA EJECUTIVA</t>
  </si>
  <si>
    <t>SECRETARIA EJECUTIVA</t>
  </si>
  <si>
    <t>FIJO</t>
  </si>
  <si>
    <t>CARRERA</t>
  </si>
  <si>
    <t>SECRETARIA</t>
  </si>
  <si>
    <t>LISSETTE EVANGELISTA</t>
  </si>
  <si>
    <t>ENCARGADA DEPTO DE RECURSOS HUMANOS</t>
  </si>
  <si>
    <t>EDWIN CORDERO</t>
  </si>
  <si>
    <t>ESTENIO CASTILLO</t>
  </si>
  <si>
    <t>MIGUEL URBAEZ</t>
  </si>
  <si>
    <t>RUDITH SEVERINO</t>
  </si>
  <si>
    <t>OMAR GERALDO</t>
  </si>
  <si>
    <t>CHALIBEL MOYA</t>
  </si>
  <si>
    <t>DEPARTAMENTO ADMINISTATIVO Y FINANCIERO</t>
  </si>
  <si>
    <t>RAQUEL FIGUEREO</t>
  </si>
  <si>
    <t>ENCARGADA DIV. COMPRAS Y CONTRATACIONES</t>
  </si>
  <si>
    <t>ESTATUTO SIMPLIFICADO</t>
  </si>
  <si>
    <t>CONSERJE</t>
  </si>
  <si>
    <t>EDUVIGIS PASCUAL</t>
  </si>
  <si>
    <t>FOTOCOPIADOR</t>
  </si>
  <si>
    <t>MENSAJERO INTERNO</t>
  </si>
  <si>
    <t>MAXIMINA SANTANA</t>
  </si>
  <si>
    <t>RECEPCIONISTA</t>
  </si>
  <si>
    <t>MENSAJERO EXTERNO</t>
  </si>
  <si>
    <t>CAMARERO</t>
  </si>
  <si>
    <t>EVANGELINA MOTA</t>
  </si>
  <si>
    <t>ALEXANDER BURGOS</t>
  </si>
  <si>
    <t>DEPARTAMENTO DE ZONAS FRANCAS Y PARQUES</t>
  </si>
  <si>
    <t>ENCARGADO DEPTO. ZONAS FRANCAS Y PARQUES</t>
  </si>
  <si>
    <t>CARLOS DE LA CRUZ</t>
  </si>
  <si>
    <t>HILDA MARIÑEZ</t>
  </si>
  <si>
    <t>MARIBEL RAMIA</t>
  </si>
  <si>
    <t>JHONNY GUERRERO</t>
  </si>
  <si>
    <t>DEPARTAMENTO SERVICIOS AL USUARIO</t>
  </si>
  <si>
    <t>AUXILIAR DE PARQUES</t>
  </si>
  <si>
    <t>YANIRE DE LA CRUZ</t>
  </si>
  <si>
    <t>PABLO GUERRERO</t>
  </si>
  <si>
    <t>RAFAEL CORDERO</t>
  </si>
  <si>
    <t>OFICINA REGIONAL SANTIAGO</t>
  </si>
  <si>
    <t>PAMELA CABRERA</t>
  </si>
  <si>
    <t>TOTAL SALARIO BRUTO</t>
  </si>
  <si>
    <t>TOTAL SALARIO NETO</t>
  </si>
  <si>
    <t>APORTE INSTITUCIONAL</t>
  </si>
  <si>
    <t>FONDO DE PENSIONES</t>
  </si>
  <si>
    <t>SEGURO RIESGOS LABORALES</t>
  </si>
  <si>
    <t>SEGURO FAMILIAR DE SALUD</t>
  </si>
  <si>
    <t>TOTAL</t>
  </si>
  <si>
    <t>Elaborado por:</t>
  </si>
  <si>
    <t>Autorizado por:</t>
  </si>
  <si>
    <t>SAMIL HAZIN</t>
  </si>
  <si>
    <t xml:space="preserve"> </t>
  </si>
  <si>
    <t>ELVITA NATALIA ROMERO</t>
  </si>
  <si>
    <t>ANALISTA FINANCIERO</t>
  </si>
  <si>
    <t>TÉCNICO DE RECURSOS HUMANOS</t>
  </si>
  <si>
    <t>DISEÑADOR GRÁFICO</t>
  </si>
  <si>
    <t>CHOFER I</t>
  </si>
  <si>
    <t>ANALISTA DE SERVICIOS A ZONAS FRANCAS ESPECIALES</t>
  </si>
  <si>
    <t>AYUDANTE DE MANTENIMIENTO</t>
  </si>
  <si>
    <t>NOMBRE Y APELLIDO</t>
  </si>
  <si>
    <t xml:space="preserve">JOAQUÍN ELÍAS JIMÉNEZ </t>
  </si>
  <si>
    <t>DIVISIÓN  DE SERVICIOS A ZONAS FRANCAS ESPECIALES</t>
  </si>
  <si>
    <t>DIRECCIÓN EJECUTIVA</t>
  </si>
  <si>
    <t>DEPARTAMENTO JURÍDICO</t>
  </si>
  <si>
    <t>DEPARTAMENTO DE PLANIFICACIÓN Y DESARROLLO</t>
  </si>
  <si>
    <t>DIVISIÓN DE COMUNICACIONES</t>
  </si>
  <si>
    <t>LAURA MUÑOZ</t>
  </si>
  <si>
    <t xml:space="preserve">ERICK DOMÍNGUEZ </t>
  </si>
  <si>
    <t>DIVISIÓN DE ADMINISTRACIÓN DE SERVICIOS TIC</t>
  </si>
  <si>
    <t>DIVISIÓN DE OPERACIONES TIC</t>
  </si>
  <si>
    <t>DIVISIÓN DE CONTABILIDAD</t>
  </si>
  <si>
    <t>DIVISIÓN DE PRESUPUESTO</t>
  </si>
  <si>
    <t>DIVISIÓN DE COMPRAS Y CONTRATACIONES</t>
  </si>
  <si>
    <t>ADELINDA PÉREZ</t>
  </si>
  <si>
    <t>AMALIA HOLGUÍN</t>
  </si>
  <si>
    <t>DIVISIÓN DE SERVICIOS GENERALES</t>
  </si>
  <si>
    <t>SECCIÓN DE TESORERIA</t>
  </si>
  <si>
    <t>SECCIÓN DE CORRESPONDENCIA</t>
  </si>
  <si>
    <t>MARIO RODRÍGUEZ</t>
  </si>
  <si>
    <t>DIVISIÓN REGULACION TEXTILES, CALZADOS Y PIELES</t>
  </si>
  <si>
    <t>DIVISIÓN AUTORIZACIONES A PARQUES</t>
  </si>
  <si>
    <t>DEPARTAMENTO DE PROMOCIÓN</t>
  </si>
  <si>
    <t>DEPARTAMENTO DE ESTADÍSTICAS DE ZONAS FRANCAS</t>
  </si>
  <si>
    <t>MARIA FERNÁNDEZ</t>
  </si>
  <si>
    <t>RUBEN GARCÍA</t>
  </si>
  <si>
    <t>DIVISIÓN DE ELABORACIÓN DE INFORMES TÉCNICOS</t>
  </si>
  <si>
    <t>GÉNERO</t>
  </si>
  <si>
    <t>RESOLUCIÓN CONSEJO</t>
  </si>
  <si>
    <t>ENCARGADA DE DIVISIÓN  DE OPERACIONES TIC</t>
  </si>
  <si>
    <t>ENCARGADA DIVISIÓN DE PRESUPUESTO</t>
  </si>
  <si>
    <t>TÉCNICO DE COMPRAS Y CONTRATACIONES</t>
  </si>
  <si>
    <t>ENCARGADO DE DIVISIÓN DE SERVICIOS A ZONAS FRANCAS ESPECIALES</t>
  </si>
  <si>
    <t>ENCARGADO DE DIVISIÓN DE AUTORIZACIONES A PARQUES</t>
  </si>
  <si>
    <t>ENCARGADO DPTO. ESTADÍSTICAS DE ZONAS FRANCAS</t>
  </si>
  <si>
    <t>ANALISTA DATOS ESTADÍSTICOS</t>
  </si>
  <si>
    <t>ENCARGADO DIVISIÓN DE ELABORACIÓN DE INFORMES TÉCNICOS</t>
  </si>
  <si>
    <t>RESPONSABLE DE ACCESO A LA INFORMACIÓN</t>
  </si>
  <si>
    <t>JOSE LUÍS GONZÁLEZ</t>
  </si>
  <si>
    <t>CONSEJO NACIONAL DE ZONAS FRANCAS DE EXPORTACIÓN</t>
  </si>
  <si>
    <t>GESTOR DE REDES SOCIALES</t>
  </si>
  <si>
    <t>TÉCNICO DATOS ESTADÍSTICOS</t>
  </si>
  <si>
    <t>FELIX ANTONIO ARVELO ORTEGA</t>
  </si>
  <si>
    <t>GAERD JOSUE ALCANTARA DIAZ</t>
  </si>
  <si>
    <t>ROBERT NICOLAS NOVAS TRINIDAD</t>
  </si>
  <si>
    <t>JULIO ANDRES ROSARIO ORTIZ</t>
  </si>
  <si>
    <t xml:space="preserve">DEPARTAMENTO DE TRANSFORMACION DIGITAL </t>
  </si>
  <si>
    <t>ANNERIS ROSANNA UREÑA ACOSTA</t>
  </si>
  <si>
    <t xml:space="preserve">DEPARTAMENTO DE INTELIGENCIA DE MERCADO </t>
  </si>
  <si>
    <t>IVAN RICARDO DÍAZ RAMIREZ</t>
  </si>
  <si>
    <t>ANALISTA DE INTELIGENCIA DE MERCADO</t>
  </si>
  <si>
    <t>PETRA MARIA ROSARIO ALEJO ROSARIO</t>
  </si>
  <si>
    <t>CLARIBEL MARIA DE LA CRUZ RODRIGUEZ</t>
  </si>
  <si>
    <t>MIREYA ALTAGRACIA MATOS CASTILLO</t>
  </si>
  <si>
    <t>NORBERTO FERMIN MEDINA DIAZ</t>
  </si>
  <si>
    <t>YRIS DEL CARMEN MORETA VARGAS</t>
  </si>
  <si>
    <t>MELIDA ALTAGRACIA CASTILLO MERCEDES</t>
  </si>
  <si>
    <t>YUDELKA BELTRE SANTANA</t>
  </si>
  <si>
    <t>CARLOS ELIAS RAFAEL GARCIA</t>
  </si>
  <si>
    <t>NICOLE CASTILLO DURAN</t>
  </si>
  <si>
    <t>SILVIO LEON LOPEZ</t>
  </si>
  <si>
    <t>MIGUEL ADOLFO RODRIGUEZ LLUBERES</t>
  </si>
  <si>
    <t>MANUEL DE JESUS BURGOS CORPORAN</t>
  </si>
  <si>
    <t>LAUDY TOLENTINO DE LA CRUZ</t>
  </si>
  <si>
    <t>CESAR JOEL JANSEN BENITEZ</t>
  </si>
  <si>
    <t>JOSE LUIS PINEDA GUERRERO</t>
  </si>
  <si>
    <t>LOURDES ENCARNACION</t>
  </si>
  <si>
    <t>LUIS EDUARDO CESPEDES CONCEPCION</t>
  </si>
  <si>
    <t>RAMON ANTONIO ENCARNACION</t>
  </si>
  <si>
    <t>AUXILIAR ADMINISTRATIVO (A)</t>
  </si>
  <si>
    <t>EDUARDO ABREU BAUTISTA</t>
  </si>
  <si>
    <t>CECILIO MARIANO GARCIA</t>
  </si>
  <si>
    <t>TOMAS EDUARDO MORENO SANTOS</t>
  </si>
  <si>
    <t>MANUEL ARTURO ALVAREZ RAMIREZ</t>
  </si>
  <si>
    <t>LEYDA CUBILETE COLON</t>
  </si>
  <si>
    <t>MARIA CRISTINA ALTAGRACIA  JIMENEZ</t>
  </si>
  <si>
    <t>ANGEL ALBERTO ALCANTARA MEDRANO</t>
  </si>
  <si>
    <t>RUBEN MANUEL CABELO</t>
  </si>
  <si>
    <t>ELIAS PEGUERO ACOSTA</t>
  </si>
  <si>
    <t>CARLOS ALBERTO LAPAIX DE LOS SANTOS</t>
  </si>
  <si>
    <t>RODOLFO AUGUSTO MENDIETA AMANCIO</t>
  </si>
  <si>
    <t>PABLO REYES  CASTILLO</t>
  </si>
  <si>
    <t>EVIZ FRANCISCO CARRASCO</t>
  </si>
  <si>
    <t>ARMANDO DE LOS SANTOS CABRAL</t>
  </si>
  <si>
    <t>JOSE RAMON SANTANA DE LOS SANTOS</t>
  </si>
  <si>
    <t>JORGE LUIS VERAS RODRIGUEZ</t>
  </si>
  <si>
    <t>DANIEL GOMERA HERNANDEZ</t>
  </si>
  <si>
    <t>KENDRICK ALEXANDER SANCHEZ CALDERON</t>
  </si>
  <si>
    <t>MARIELY BORROME NOLASCO</t>
  </si>
  <si>
    <t>ANA ISABEL GOMEZ BRITO</t>
  </si>
  <si>
    <t>LUIS RAMON ALMONTE PARRA</t>
  </si>
  <si>
    <t>DULCE ANADINA FRANCISCO GARCES</t>
  </si>
  <si>
    <t>AUXILIAR ALMACEN Y SUMINISTRO</t>
  </si>
  <si>
    <t>MENSAJERO  EXTERNO</t>
  </si>
  <si>
    <t>CHOFER</t>
  </si>
  <si>
    <t>AYUDANTE ALMACEN</t>
  </si>
  <si>
    <t xml:space="preserve">
HUGO DANIEL INOA HERNANDEZ                          </t>
  </si>
  <si>
    <t xml:space="preserve">NARDA VALENZUELA                                                 </t>
  </si>
  <si>
    <t>CONTADOR (A)</t>
  </si>
  <si>
    <t xml:space="preserve">ANA DILSA CUEVAS SCARFULLERY                       </t>
  </si>
  <si>
    <t xml:space="preserve">DAREVILL LOWENKIS PEÑA VILLALONA                </t>
  </si>
  <si>
    <t xml:space="preserve">BENITO ALEJANDRO  HERNANDEZ MOTA               </t>
  </si>
  <si>
    <t>DIVISIÓN DE GESTION DE COBROS Y FACTURACIÓN</t>
  </si>
  <si>
    <t>DANIEL ANTONIO LIRANZO</t>
  </si>
  <si>
    <t>JOHANNA MONTES DE OCA MENDEZ</t>
  </si>
  <si>
    <t>YARISOL LOPEZ MARTINEZ</t>
  </si>
  <si>
    <t>NOELIA BENCOSME POLANCO</t>
  </si>
  <si>
    <t xml:space="preserve">
LEYBI LINAREZ ROSARIO                                       </t>
  </si>
  <si>
    <t xml:space="preserve">LISBET ALTAGRACIA PERALTA CALDERON          </t>
  </si>
  <si>
    <t xml:space="preserve">HERIDANNY MARIA RODRIGUEZ SANCHEZ          </t>
  </si>
  <si>
    <t xml:space="preserve">IRIS LOPEZ GARCIA                                                </t>
  </si>
  <si>
    <t xml:space="preserve">CRISTIAN ALBERTO PIMENTEL DUME                   </t>
  </si>
  <si>
    <t>CORINA MARTINEZ POLANCO</t>
  </si>
  <si>
    <t>ALBELIS MICHELLE BALBUENA MARTINEZ</t>
  </si>
  <si>
    <t>ANALISTA PRESUPUESTO</t>
  </si>
  <si>
    <t>ROSA IDALIA ALMONTE MOYA</t>
  </si>
  <si>
    <t>MARIBEL BELTRE YAN</t>
  </si>
  <si>
    <t>WALESKA ELIANA BENZAN ROBLES</t>
  </si>
  <si>
    <t>MARIA E DEL CARMEN QUEZADA RAMIREZ</t>
  </si>
  <si>
    <t>JOEL LUGO SANCHEZ</t>
  </si>
  <si>
    <t>ROSA MILTHA REYES RODRIGUEZ</t>
  </si>
  <si>
    <t>ANALISTA DE REGULACION TEXTIL</t>
  </si>
  <si>
    <t>CESAR AUGENIO CONTRERAS SANG</t>
  </si>
  <si>
    <t>LEPIDO DE LA CRUZ PERALTA</t>
  </si>
  <si>
    <t>NELSON ANTONIO ESTEVEZ HERNANDEZ</t>
  </si>
  <si>
    <t>RALYN JAVIER GARCIA CAMILO</t>
  </si>
  <si>
    <t>JOSE LUIS MATEO DIPRE</t>
  </si>
  <si>
    <t>RAMON JACINTO SANTIAGO OVALLES</t>
  </si>
  <si>
    <t>WINELIA MARIA ORTIZ ALMONTE</t>
  </si>
  <si>
    <t>MAYRA ALTAGRACIA SANCHEZ HERNANDEZ</t>
  </si>
  <si>
    <t>KENNY JIMENEZ JIMENEZ</t>
  </si>
  <si>
    <t>YANET MERCEDES RAMOS GONZALEZ</t>
  </si>
  <si>
    <t>LUIS EDUARDO ABREU ARIAS</t>
  </si>
  <si>
    <t>ANDREA GUZMAN REYES</t>
  </si>
  <si>
    <t>FRAYNI ALTAGRACIA PAONESSA ABREU</t>
  </si>
  <si>
    <t>JOHANNY COLOME TRINIDAD</t>
  </si>
  <si>
    <t>MANUEL ALEJANDRO RUBIERA GUERRERO</t>
  </si>
  <si>
    <t>CRISTIANA DE LA ALT AYBAR KIDD</t>
  </si>
  <si>
    <t>YAMELY YADIRA JORGE GOMEZ</t>
  </si>
  <si>
    <t>AMAURYS FRANCISCO RODRIGUEZ PIMENTEL</t>
  </si>
  <si>
    <t>LISSETTE ALTAGRACIA EVANGELISTA  NIETO</t>
  </si>
  <si>
    <t>MINERVA JIOBEN DE SIERRA</t>
  </si>
  <si>
    <t>MARYLIN ALTAGRACIA MERCEDES REYES</t>
  </si>
  <si>
    <t>JORGE LUIS MONTERO VICENTE</t>
  </si>
  <si>
    <t xml:space="preserve">YENIFEL CAROLINA RODRIGUEZ DE OLEO           </t>
  </si>
  <si>
    <t>MARIA ELENNI OTAÑO CUEVAS</t>
  </si>
  <si>
    <t>ROMER MARIEL GUILLEN UREÑA</t>
  </si>
  <si>
    <t xml:space="preserve">HOMBRE </t>
  </si>
  <si>
    <t>ENCARGADO DEPARTAMENTO JURIDICO</t>
  </si>
  <si>
    <t>TÉCNICO DE PLANIFICACION Y DESARROLLO</t>
  </si>
  <si>
    <t xml:space="preserve">ADMINISTRADOR DE REDES Y COMUNICACIONES </t>
  </si>
  <si>
    <t>ENCARGADO (A) DIVISIÓN ADMINISTRACIÓN DE SERVICIOS
TIC</t>
  </si>
  <si>
    <t>TÉCNICO ADMINISTRATIVO</t>
  </si>
  <si>
    <t>ENCARGADO SECCIÓN SERVICIOS GENERALES</t>
  </si>
  <si>
    <t xml:space="preserve">EDITA ALTAGRACIA PEÑA UREÑA                           </t>
  </si>
  <si>
    <t>ENCARGADO DE LA DIVISIÓN DE CONTABILIDAD</t>
  </si>
  <si>
    <t>ENCARGADO (A) DIVISIÓN DE DESARROLLO INSTITUCIONAL</t>
  </si>
  <si>
    <t>AUXILIAR DE TRANSPORTACIÓN</t>
  </si>
  <si>
    <t>ENE. DIVISIÓN DE GESTIÓN DE COBROS Y FACTURACIÓN</t>
  </si>
  <si>
    <t>TÉCNICO DE TESORERIA</t>
  </si>
  <si>
    <t>ENCARGADO SECCIÓN DE TESORERÍA</t>
  </si>
  <si>
    <t>ANALISTA DE REGULACIÓN TEXTIL</t>
  </si>
  <si>
    <t>AUXILIAR DE ATENCIÓN AL CIUDANO</t>
  </si>
  <si>
    <t>AUXILIAR DE ATENCION AL CIUDANO</t>
  </si>
  <si>
    <t>ENCARGADO DPTO. TRANSFORMACIÓN DIGITAL</t>
  </si>
  <si>
    <t>TÉCNICO DE  CONTABILIDAD</t>
  </si>
  <si>
    <t>TÉCNICO CONTROL DE BIENES</t>
  </si>
  <si>
    <t>TÉCNICO CONTABILIDAD</t>
  </si>
  <si>
    <t xml:space="preserve">SUPERVISOR DE MANTENIMIENTO  </t>
  </si>
  <si>
    <t xml:space="preserve">CONSERJE </t>
  </si>
  <si>
    <t>TÉCNICO DE COBROS</t>
  </si>
  <si>
    <t>TÉCNICO DE ARCHIVISTICA</t>
  </si>
  <si>
    <t>ENC. DIVISIÓN REGULACIÓN TEXTIL</t>
  </si>
  <si>
    <t>ANALISTA AUTORIZACIONES A PARQUES</t>
  </si>
  <si>
    <t>OFICIAL DE ATENCIÓN AL CIUDADANO</t>
  </si>
  <si>
    <t>ENCARGADO (A) DE SERVICIO AL USUARIO</t>
  </si>
  <si>
    <t>JUNIOR RAMON NUÑEZ CRUZ</t>
  </si>
  <si>
    <t>TÉCNICO DE ATENCIÓN AL CIUDADANO</t>
  </si>
  <si>
    <t xml:space="preserve">ENCARGADA DE SECCIÓN DE CAPTURA Y ANALISIS DE DATOS </t>
  </si>
  <si>
    <t xml:space="preserve">ENCARGADA DE DIVISIÓN DE ELABORACIÓN DE DOCUMENTOS LEGALES </t>
  </si>
  <si>
    <t xml:space="preserve">ANALISTA DE RECURSOS HUMANOS </t>
  </si>
  <si>
    <t>ENCARGADO (A) DIVISIÓN DESARROLLO E
IMPLEMENTACIÓN DE SISTEMAS</t>
  </si>
  <si>
    <t>ROSSE MARY CORNIEL</t>
  </si>
  <si>
    <t>NÓMINA EMPLEADOS FIJOS ENERO 2026</t>
  </si>
  <si>
    <t>CERTIFICO QUE ESTA NÓMINA DE PAGO ESTA CORRECTA Y COMPLETA Y QUE LAS PERSONAS ENUMERADAS  AL 31 ENERO 2026 FIGURAN EN LOS RECORDS DE EMPLEADOS FIJO QUE MANTIENE LA INSTITUCIÓN.</t>
  </si>
  <si>
    <t xml:space="preserve">CAMILA QUEZADA SORIANO                                    </t>
  </si>
  <si>
    <t xml:space="preserve">ANALISTA DE ELABORACIÓN DE INFORME TECNICO </t>
  </si>
  <si>
    <t>TÉCNICO(A) EMISIÓN DE CERTIFICACIÓN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</si>
</sst>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\ _€_-;\-* #,##0.00\ _€_-;_-* &quot;-&quot;??\ _€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18">
    <xf numFmtId="0" fontId="0" fillId="0" borderId="0" xfId="0"/>
    <xf numFmtId="0" fontId="2" fillId="2" borderId="0" xfId="0" applyFont="1" applyFill="1"/>
    <xf numFmtId="0" fontId="0" fillId="2" borderId="0" xfId="0" applyFill="1"/>
    <xf numFmtId="165" fontId="0" fillId="2" borderId="0" xfId="0" applyNumberFormat="1" applyFill="1"/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165" fontId="7" fillId="0" borderId="2" xfId="1" applyFont="1" applyFill="1" applyBorder="1" applyAlignment="1" applyProtection="1">
      <alignment horizontal="center" vertical="center"/>
      <protection locked="0"/>
    </xf>
    <xf numFmtId="165" fontId="7" fillId="0" borderId="2" xfId="1" applyFont="1" applyFill="1" applyBorder="1" applyAlignment="1" applyProtection="1">
      <alignment vertical="center"/>
    </xf>
    <xf numFmtId="165" fontId="7" fillId="0" borderId="2" xfId="0" applyNumberFormat="1" applyFont="1" applyBorder="1" applyAlignment="1">
      <alignment vertical="center"/>
    </xf>
    <xf numFmtId="165" fontId="7" fillId="0" borderId="3" xfId="1" applyFont="1" applyFill="1" applyBorder="1" applyAlignment="1" applyProtection="1">
      <alignment horizontal="center" vertical="center"/>
      <protection locked="0"/>
    </xf>
    <xf numFmtId="165" fontId="7" fillId="0" borderId="3" xfId="1" applyFont="1" applyFill="1" applyBorder="1" applyAlignment="1" applyProtection="1">
      <alignment vertical="center"/>
    </xf>
    <xf numFmtId="165" fontId="7" fillId="0" borderId="3" xfId="0" applyNumberFormat="1" applyFont="1" applyBorder="1" applyAlignment="1">
      <alignment vertical="center"/>
    </xf>
    <xf numFmtId="0" fontId="7" fillId="0" borderId="2" xfId="0" applyFont="1" applyBorder="1" applyAlignment="1" applyProtection="1">
      <alignment vertical="center" wrapText="1"/>
      <protection locked="0"/>
    </xf>
    <xf numFmtId="0" fontId="7" fillId="3" borderId="2" xfId="0" applyFont="1" applyFill="1" applyBorder="1" applyAlignment="1" applyProtection="1">
      <alignment horizontal="left" vertical="center"/>
      <protection locked="0"/>
    </xf>
    <xf numFmtId="165" fontId="7" fillId="0" borderId="2" xfId="1" applyFont="1" applyFill="1" applyBorder="1" applyAlignment="1" applyProtection="1">
      <alignment horizontal="center" vertical="center"/>
    </xf>
    <xf numFmtId="165" fontId="7" fillId="0" borderId="3" xfId="1" applyFont="1" applyFill="1" applyBorder="1" applyAlignment="1" applyProtection="1">
      <alignment vertical="center"/>
      <protection locked="0"/>
    </xf>
    <xf numFmtId="165" fontId="6" fillId="4" borderId="8" xfId="1" applyFont="1" applyFill="1" applyBorder="1" applyAlignment="1" applyProtection="1">
      <alignment horizontal="center" vertical="center"/>
      <protection locked="0"/>
    </xf>
    <xf numFmtId="165" fontId="6" fillId="4" borderId="9" xfId="1" applyFont="1" applyFill="1" applyBorder="1" applyAlignment="1" applyProtection="1">
      <alignment horizontal="center" vertical="center"/>
      <protection locked="0"/>
    </xf>
    <xf numFmtId="165" fontId="6" fillId="4" borderId="9" xfId="1" applyFont="1" applyFill="1" applyBorder="1" applyAlignment="1" applyProtection="1">
      <alignment vertical="center"/>
    </xf>
    <xf numFmtId="165" fontId="6" fillId="4" borderId="10" xfId="1" applyFont="1" applyFill="1" applyBorder="1" applyAlignment="1" applyProtection="1">
      <alignment vertical="center"/>
    </xf>
    <xf numFmtId="165" fontId="6" fillId="4" borderId="11" xfId="0" applyNumberFormat="1" applyFont="1" applyFill="1" applyBorder="1" applyAlignment="1">
      <alignment vertical="center"/>
    </xf>
    <xf numFmtId="0" fontId="6" fillId="4" borderId="2" xfId="0" applyFont="1" applyFill="1" applyBorder="1" applyAlignment="1" applyProtection="1">
      <alignment horizontal="center" vertical="center" wrapText="1"/>
      <protection locked="0"/>
    </xf>
    <xf numFmtId="165" fontId="6" fillId="4" borderId="2" xfId="1" applyFont="1" applyFill="1" applyBorder="1" applyAlignment="1" applyProtection="1">
      <alignment horizontal="center" vertical="center"/>
      <protection locked="0"/>
    </xf>
    <xf numFmtId="165" fontId="6" fillId="4" borderId="2" xfId="0" applyNumberFormat="1" applyFont="1" applyFill="1" applyBorder="1" applyAlignment="1">
      <alignment vertical="center"/>
    </xf>
    <xf numFmtId="0" fontId="6" fillId="4" borderId="2" xfId="0" applyFont="1" applyFill="1" applyBorder="1" applyAlignment="1">
      <alignment horizontal="center" vertical="center" wrapText="1"/>
    </xf>
    <xf numFmtId="165" fontId="6" fillId="4" borderId="9" xfId="1" applyFont="1" applyFill="1" applyBorder="1" applyAlignment="1" applyProtection="1">
      <alignment vertical="center"/>
      <protection locked="0"/>
    </xf>
    <xf numFmtId="165" fontId="6" fillId="4" borderId="17" xfId="1" applyFont="1" applyFill="1" applyBorder="1" applyAlignment="1" applyProtection="1">
      <alignment horizontal="center" vertical="center"/>
      <protection locked="0"/>
    </xf>
    <xf numFmtId="165" fontId="6" fillId="4" borderId="17" xfId="1" applyFont="1" applyFill="1" applyBorder="1" applyAlignment="1" applyProtection="1">
      <alignment vertical="center"/>
    </xf>
    <xf numFmtId="165" fontId="6" fillId="4" borderId="18" xfId="1" applyFont="1" applyFill="1" applyBorder="1" applyAlignment="1" applyProtection="1">
      <alignment vertical="center"/>
    </xf>
    <xf numFmtId="165" fontId="6" fillId="4" borderId="19" xfId="0" applyNumberFormat="1" applyFont="1" applyFill="1" applyBorder="1" applyAlignment="1">
      <alignment vertical="center"/>
    </xf>
    <xf numFmtId="165" fontId="7" fillId="0" borderId="2" xfId="1" applyFont="1" applyFill="1" applyBorder="1" applyAlignment="1" applyProtection="1">
      <alignment vertical="center"/>
      <protection locked="0"/>
    </xf>
    <xf numFmtId="165" fontId="6" fillId="4" borderId="10" xfId="1" applyFont="1" applyFill="1" applyBorder="1" applyAlignment="1" applyProtection="1">
      <alignment vertical="center"/>
      <protection locked="0"/>
    </xf>
    <xf numFmtId="164" fontId="0" fillId="0" borderId="0" xfId="0" applyNumberFormat="1"/>
    <xf numFmtId="0" fontId="0" fillId="3" borderId="0" xfId="0" applyFill="1"/>
    <xf numFmtId="0" fontId="0" fillId="5" borderId="0" xfId="0" applyFill="1"/>
    <xf numFmtId="165" fontId="0" fillId="0" borderId="0" xfId="0" applyNumberFormat="1"/>
    <xf numFmtId="165" fontId="6" fillId="4" borderId="20" xfId="1" applyFont="1" applyFill="1" applyBorder="1" applyAlignment="1" applyProtection="1">
      <alignment horizontal="center" vertical="center"/>
      <protection locked="0"/>
    </xf>
    <xf numFmtId="0" fontId="6" fillId="3" borderId="14" xfId="0" applyFont="1" applyFill="1" applyBorder="1" applyAlignment="1" applyProtection="1">
      <alignment vertical="center" wrapText="1"/>
      <protection locked="0"/>
    </xf>
    <xf numFmtId="0" fontId="6" fillId="3" borderId="15" xfId="0" applyFont="1" applyFill="1" applyBorder="1" applyAlignment="1" applyProtection="1">
      <alignment vertical="center" wrapText="1"/>
      <protection locked="0"/>
    </xf>
    <xf numFmtId="0" fontId="6" fillId="3" borderId="0" xfId="0" applyFont="1" applyFill="1" applyAlignment="1" applyProtection="1">
      <alignment vertical="center" wrapText="1"/>
      <protection locked="0"/>
    </xf>
    <xf numFmtId="0" fontId="6" fillId="3" borderId="16" xfId="0" applyFont="1" applyFill="1" applyBorder="1" applyAlignment="1" applyProtection="1">
      <alignment vertical="center" wrapText="1"/>
      <protection locked="0"/>
    </xf>
    <xf numFmtId="0" fontId="6" fillId="3" borderId="1" xfId="0" applyFont="1" applyFill="1" applyBorder="1" applyAlignment="1" applyProtection="1">
      <alignment vertical="center" wrapText="1"/>
      <protection locked="0"/>
    </xf>
    <xf numFmtId="0" fontId="6" fillId="3" borderId="13" xfId="0" applyFont="1" applyFill="1" applyBorder="1" applyAlignment="1" applyProtection="1">
      <alignment vertical="center" wrapText="1"/>
      <protection locked="0"/>
    </xf>
    <xf numFmtId="165" fontId="6" fillId="4" borderId="11" xfId="1" applyFont="1" applyFill="1" applyBorder="1" applyAlignment="1" applyProtection="1">
      <alignment vertical="center"/>
    </xf>
    <xf numFmtId="165" fontId="6" fillId="4" borderId="21" xfId="1" applyFont="1" applyFill="1" applyBorder="1" applyAlignment="1" applyProtection="1">
      <alignment vertical="center"/>
    </xf>
    <xf numFmtId="165" fontId="8" fillId="0" borderId="2" xfId="1" applyFont="1" applyFill="1" applyBorder="1" applyAlignment="1" applyProtection="1">
      <alignment vertical="center"/>
    </xf>
    <xf numFmtId="165" fontId="6" fillId="4" borderId="20" xfId="1" applyFont="1" applyFill="1" applyBorder="1" applyAlignment="1" applyProtection="1">
      <alignment horizontal="center" vertical="center"/>
    </xf>
    <xf numFmtId="165" fontId="6" fillId="4" borderId="17" xfId="1" applyFont="1" applyFill="1" applyBorder="1" applyAlignment="1" applyProtection="1">
      <alignment horizontal="center" vertical="center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 applyProtection="1">
      <alignment horizontal="left" vertical="center"/>
      <protection locked="0"/>
    </xf>
    <xf numFmtId="166" fontId="0" fillId="0" borderId="0" xfId="0" applyNumberFormat="1"/>
    <xf numFmtId="165" fontId="6" fillId="2" borderId="2" xfId="1" applyFont="1" applyFill="1" applyBorder="1" applyAlignment="1" applyProtection="1">
      <alignment horizontal="center" vertical="center"/>
      <protection locked="0"/>
    </xf>
    <xf numFmtId="165" fontId="6" fillId="2" borderId="2" xfId="1" applyFont="1" applyFill="1" applyBorder="1" applyAlignment="1" applyProtection="1">
      <alignment vertical="center"/>
    </xf>
    <xf numFmtId="165" fontId="6" fillId="2" borderId="2" xfId="0" applyNumberFormat="1" applyFont="1" applyFill="1" applyBorder="1" applyAlignment="1">
      <alignment vertical="center"/>
    </xf>
    <xf numFmtId="165" fontId="6" fillId="2" borderId="1" xfId="1" applyFont="1" applyFill="1" applyBorder="1" applyAlignment="1" applyProtection="1">
      <alignment horizontal="center" vertical="center"/>
      <protection locked="0"/>
    </xf>
    <xf numFmtId="165" fontId="6" fillId="2" borderId="1" xfId="1" applyFont="1" applyFill="1" applyBorder="1" applyAlignment="1" applyProtection="1">
      <alignment vertical="center"/>
    </xf>
    <xf numFmtId="165" fontId="6" fillId="2" borderId="13" xfId="0" applyNumberFormat="1" applyFont="1" applyFill="1" applyBorder="1" applyAlignment="1">
      <alignment vertical="center"/>
    </xf>
    <xf numFmtId="0" fontId="7" fillId="0" borderId="6" xfId="0" applyFont="1" applyBorder="1" applyAlignment="1" applyProtection="1">
      <alignment horizontal="left" vertical="center"/>
      <protection locked="0"/>
    </xf>
    <xf numFmtId="0" fontId="7" fillId="0" borderId="5" xfId="0" applyFont="1" applyBorder="1" applyAlignment="1" applyProtection="1">
      <alignment horizontal="left" vertical="center" wrapText="1"/>
      <protection locked="0"/>
    </xf>
    <xf numFmtId="0" fontId="7" fillId="0" borderId="6" xfId="0" applyFont="1" applyBorder="1" applyAlignment="1" applyProtection="1">
      <alignment horizontal="left" vertical="center" wrapText="1"/>
      <protection locked="0"/>
    </xf>
    <xf numFmtId="165" fontId="6" fillId="4" borderId="2" xfId="1" applyFont="1" applyFill="1" applyBorder="1" applyAlignment="1" applyProtection="1">
      <alignment vertical="center"/>
    </xf>
    <xf numFmtId="165" fontId="6" fillId="4" borderId="19" xfId="1" applyFont="1" applyFill="1" applyBorder="1" applyAlignment="1" applyProtection="1">
      <alignment vertical="center"/>
    </xf>
    <xf numFmtId="165" fontId="7" fillId="0" borderId="2" xfId="1" applyFont="1" applyFill="1" applyBorder="1" applyAlignment="1" applyProtection="1">
      <alignment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49" fontId="4" fillId="3" borderId="1" xfId="0" quotePrefix="1" applyNumberFormat="1" applyFont="1" applyFill="1" applyBorder="1" applyAlignment="1" applyProtection="1">
      <alignment horizontal="center" vertical="center" wrapText="1"/>
      <protection locked="0"/>
    </xf>
    <xf numFmtId="165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7" fillId="2" borderId="12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7" fillId="3" borderId="5" xfId="0" applyFont="1" applyFill="1" applyBorder="1" applyAlignment="1" applyProtection="1">
      <alignment horizontal="center" vertical="center" wrapText="1"/>
      <protection locked="0"/>
    </xf>
    <xf numFmtId="0" fontId="7" fillId="3" borderId="6" xfId="0" applyFont="1" applyFill="1" applyBorder="1" applyAlignment="1" applyProtection="1">
      <alignment horizontal="center" vertical="center" wrapText="1"/>
      <protection locked="0"/>
    </xf>
    <xf numFmtId="0" fontId="7" fillId="3" borderId="7" xfId="0" applyFont="1" applyFill="1" applyBorder="1" applyAlignment="1" applyProtection="1">
      <alignment horizontal="center" vertical="center" wrapText="1"/>
      <protection locked="0"/>
    </xf>
    <xf numFmtId="165" fontId="7" fillId="3" borderId="5" xfId="1" applyFont="1" applyFill="1" applyBorder="1" applyAlignment="1" applyProtection="1">
      <alignment horizontal="center" vertical="center"/>
      <protection locked="0"/>
    </xf>
    <xf numFmtId="165" fontId="7" fillId="3" borderId="6" xfId="1" applyFont="1" applyFill="1" applyBorder="1" applyAlignment="1" applyProtection="1">
      <alignment horizontal="center" vertical="center"/>
      <protection locked="0"/>
    </xf>
    <xf numFmtId="165" fontId="7" fillId="3" borderId="7" xfId="1" applyFont="1" applyFill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 applyProtection="1">
      <alignment horizontal="center" vertical="center" wrapText="1"/>
      <protection locked="0"/>
    </xf>
    <xf numFmtId="165" fontId="6" fillId="0" borderId="2" xfId="0" applyNumberFormat="1" applyFont="1" applyBorder="1" applyAlignment="1">
      <alignment horizontal="right" vertical="center" wrapText="1"/>
    </xf>
    <xf numFmtId="165" fontId="6" fillId="0" borderId="2" xfId="1" applyFont="1" applyFill="1" applyBorder="1" applyAlignment="1" applyProtection="1">
      <alignment horizontal="right" vertical="center" wrapText="1"/>
      <protection locked="0"/>
    </xf>
    <xf numFmtId="165" fontId="6" fillId="4" borderId="2" xfId="1" applyFont="1" applyFill="1" applyBorder="1" applyAlignment="1" applyProtection="1">
      <alignment horizontal="right" vertical="center" wrapText="1"/>
      <protection locked="0"/>
    </xf>
    <xf numFmtId="0" fontId="6" fillId="0" borderId="2" xfId="0" applyFont="1" applyBorder="1" applyAlignment="1">
      <alignment horizontal="left" vertical="center" wrapText="1"/>
    </xf>
    <xf numFmtId="0" fontId="6" fillId="3" borderId="2" xfId="0" applyFont="1" applyFill="1" applyBorder="1" applyAlignment="1" applyProtection="1">
      <alignment horizontal="left" vertical="center" wrapText="1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159361</xdr:colOff>
      <xdr:row>1</xdr:row>
      <xdr:rowOff>171450</xdr:rowOff>
    </xdr:from>
    <xdr:to>
      <xdr:col>1</xdr:col>
      <xdr:colOff>1024531</xdr:colOff>
      <xdr:row>3</xdr:row>
      <xdr:rowOff>82550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661" y="266700"/>
          <a:ext cx="86517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216511</xdr:colOff>
      <xdr:row>1</xdr:row>
      <xdr:rowOff>171450</xdr:rowOff>
    </xdr:from>
    <xdr:to>
      <xdr:col>11</xdr:col>
      <xdr:colOff>1081681</xdr:colOff>
      <xdr:row>3</xdr:row>
      <xdr:rowOff>82550</xdr:rowOff>
    </xdr:to>
    <xdr:pic>
      <xdr:nvPicPr>
        <xdr:cNvPr id="5" name="Imagen 1">
          <a:extLst>
            <a:ext uri="{FF2B5EF4-FFF2-40B4-BE49-F238E27FC236}">
              <a16:creationId xmlns:a16="http://schemas.microsoft.com/office/drawing/2014/main" id="{AD85ADE9-C1EC-4A62-9BC0-B5304302D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7661" y="266700"/>
          <a:ext cx="865170" cy="450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2"/>
  <sheetViews>
    <sheetView tabSelected="1" topLeftCell="A186" zoomScale="140" zoomScaleNormal="140" workbookViewId="0">
      <selection activeCell="F200" sqref="F200"/>
    </sheetView>
  </sheetViews>
  <sheetFormatPr baseColWidth="10" defaultColWidth="11.42578125" defaultRowHeight="15" x14ac:dyDescent="0.25"/>
  <cols>
    <col min="1" max="1" width="1.7109375" customWidth="1"/>
    <col min="2" max="2" width="27.140625" customWidth="1"/>
    <col min="3" max="3" width="10.140625" customWidth="1"/>
    <col min="4" max="4" width="21.140625" customWidth="1"/>
    <col min="5" max="5" width="18" customWidth="1"/>
    <col min="6" max="6" width="16.85546875" bestFit="1" customWidth="1"/>
    <col min="7" max="7" width="14" customWidth="1"/>
    <col min="8" max="10" width="14.42578125" customWidth="1"/>
    <col min="11" max="11" width="15.28515625" customWidth="1"/>
    <col min="12" max="12" width="17" bestFit="1" customWidth="1"/>
    <col min="13" max="13" width="1.5703125" customWidth="1"/>
    <col min="14" max="14" width="0" hidden="1" customWidth="1"/>
    <col min="15" max="15" width="15.5703125" bestFit="1" customWidth="1"/>
  </cols>
  <sheetData>
    <row r="1" spans="1:15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2"/>
    </row>
    <row r="2" spans="1:15" ht="26.25" x14ac:dyDescent="0.25">
      <c r="A2" s="1"/>
      <c r="B2" s="82" t="s">
        <v>112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2"/>
    </row>
    <row r="3" spans="1:15" ht="15.75" x14ac:dyDescent="0.25">
      <c r="A3" s="1"/>
      <c r="B3" s="83" t="s">
        <v>0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2"/>
    </row>
    <row r="4" spans="1:15" ht="15.75" x14ac:dyDescent="0.25">
      <c r="A4" s="1"/>
      <c r="B4" s="84" t="s">
        <v>256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2"/>
      <c r="O4" s="52"/>
    </row>
    <row r="5" spans="1:15" ht="15.75" x14ac:dyDescent="0.25">
      <c r="A5" s="1"/>
      <c r="B5" s="80" t="s">
        <v>73</v>
      </c>
      <c r="C5" s="80" t="s">
        <v>100</v>
      </c>
      <c r="D5" s="80" t="s">
        <v>1</v>
      </c>
      <c r="E5" s="80" t="s">
        <v>2</v>
      </c>
      <c r="F5" s="81" t="s">
        <v>3</v>
      </c>
      <c r="G5" s="81" t="s">
        <v>4</v>
      </c>
      <c r="H5" s="81"/>
      <c r="I5" s="81"/>
      <c r="J5" s="81" t="s">
        <v>5</v>
      </c>
      <c r="K5" s="81" t="s">
        <v>6</v>
      </c>
      <c r="L5" s="85" t="s">
        <v>7</v>
      </c>
      <c r="M5" s="2"/>
    </row>
    <row r="6" spans="1:15" x14ac:dyDescent="0.25">
      <c r="A6" s="1"/>
      <c r="B6" s="80"/>
      <c r="C6" s="80"/>
      <c r="D6" s="80"/>
      <c r="E6" s="80"/>
      <c r="F6" s="81"/>
      <c r="G6" s="86" t="s">
        <v>8</v>
      </c>
      <c r="H6" s="86" t="s">
        <v>9</v>
      </c>
      <c r="I6" s="86" t="s">
        <v>10</v>
      </c>
      <c r="J6" s="81"/>
      <c r="K6" s="81"/>
      <c r="L6" s="85"/>
      <c r="M6" s="2"/>
    </row>
    <row r="7" spans="1:15" x14ac:dyDescent="0.25">
      <c r="A7" s="1"/>
      <c r="B7" s="80"/>
      <c r="C7" s="80"/>
      <c r="D7" s="80"/>
      <c r="E7" s="80"/>
      <c r="F7" s="81"/>
      <c r="G7" s="87"/>
      <c r="H7" s="87"/>
      <c r="I7" s="87"/>
      <c r="J7" s="81"/>
      <c r="K7" s="81"/>
      <c r="L7" s="85"/>
      <c r="M7" s="2"/>
    </row>
    <row r="8" spans="1:15" ht="15.75" x14ac:dyDescent="0.25">
      <c r="A8" s="1"/>
      <c r="B8" s="74" t="s">
        <v>76</v>
      </c>
      <c r="C8" s="75"/>
      <c r="D8" s="75"/>
      <c r="E8" s="75"/>
      <c r="F8" s="75"/>
      <c r="G8" s="75"/>
      <c r="H8" s="75"/>
      <c r="I8" s="75"/>
      <c r="J8" s="75"/>
      <c r="K8" s="75"/>
      <c r="L8" s="78"/>
      <c r="M8" s="2"/>
    </row>
    <row r="9" spans="1:15" ht="31.5" x14ac:dyDescent="0.25">
      <c r="A9" s="1"/>
      <c r="B9" s="4" t="s">
        <v>176</v>
      </c>
      <c r="C9" s="5" t="s">
        <v>11</v>
      </c>
      <c r="D9" s="4" t="s">
        <v>12</v>
      </c>
      <c r="E9" s="4" t="s">
        <v>13</v>
      </c>
      <c r="F9" s="6">
        <v>327800</v>
      </c>
      <c r="G9" s="6">
        <v>9407.86</v>
      </c>
      <c r="H9" s="6">
        <v>66533.62</v>
      </c>
      <c r="I9" s="45">
        <v>6589.14</v>
      </c>
      <c r="J9" s="7">
        <v>89846.76</v>
      </c>
      <c r="K9" s="7">
        <v>172377.38</v>
      </c>
      <c r="L9" s="8">
        <f t="shared" ref="L9" si="0">F9-K9</f>
        <v>155422.62</v>
      </c>
      <c r="M9" s="2"/>
    </row>
    <row r="10" spans="1:15" ht="31.5" x14ac:dyDescent="0.25">
      <c r="A10" s="1"/>
      <c r="B10" s="4" t="s">
        <v>177</v>
      </c>
      <c r="C10" s="5" t="s">
        <v>14</v>
      </c>
      <c r="D10" s="4" t="s">
        <v>16</v>
      </c>
      <c r="E10" s="4" t="s">
        <v>17</v>
      </c>
      <c r="F10" s="6">
        <v>80000</v>
      </c>
      <c r="G10" s="6">
        <v>2296</v>
      </c>
      <c r="H10" s="6">
        <v>7400.87</v>
      </c>
      <c r="I10" s="7">
        <v>2432</v>
      </c>
      <c r="J10" s="7">
        <v>22173.599999999999</v>
      </c>
      <c r="K10" s="7">
        <v>34302.47</v>
      </c>
      <c r="L10" s="8">
        <f>F10-K10</f>
        <v>45697.53</v>
      </c>
      <c r="M10" s="2"/>
    </row>
    <row r="11" spans="1:15" ht="31.5" x14ac:dyDescent="0.25">
      <c r="A11" s="1"/>
      <c r="B11" s="4" t="s">
        <v>178</v>
      </c>
      <c r="C11" s="5" t="s">
        <v>14</v>
      </c>
      <c r="D11" s="4" t="s">
        <v>15</v>
      </c>
      <c r="E11" s="4" t="s">
        <v>101</v>
      </c>
      <c r="F11" s="6">
        <v>239580</v>
      </c>
      <c r="G11" s="6">
        <v>6875.95</v>
      </c>
      <c r="H11" s="6">
        <v>44631.65</v>
      </c>
      <c r="I11" s="7">
        <v>6589.14</v>
      </c>
      <c r="J11" s="7">
        <v>9251.3799999999992</v>
      </c>
      <c r="K11" s="7">
        <v>67348.12</v>
      </c>
      <c r="L11" s="8">
        <f>F11-K11</f>
        <v>172231.88</v>
      </c>
      <c r="M11" s="2"/>
    </row>
    <row r="12" spans="1:15" ht="15.75" x14ac:dyDescent="0.25">
      <c r="A12" s="1"/>
      <c r="B12" s="4" t="s">
        <v>66</v>
      </c>
      <c r="C12" s="5" t="s">
        <v>14</v>
      </c>
      <c r="D12" s="4" t="s">
        <v>19</v>
      </c>
      <c r="E12" s="4" t="s">
        <v>17</v>
      </c>
      <c r="F12" s="9">
        <v>65000</v>
      </c>
      <c r="G12" s="6">
        <v>1865.5</v>
      </c>
      <c r="H12" s="9">
        <v>4427.58</v>
      </c>
      <c r="I12" s="7">
        <v>1976</v>
      </c>
      <c r="J12" s="10">
        <v>2425</v>
      </c>
      <c r="K12" s="10">
        <v>10694.08</v>
      </c>
      <c r="L12" s="11">
        <f>F12-K12</f>
        <v>54305.919999999998</v>
      </c>
      <c r="M12" s="2"/>
    </row>
    <row r="13" spans="1:15" ht="48" thickBot="1" x14ac:dyDescent="0.3">
      <c r="A13" s="1"/>
      <c r="B13" s="4" t="s">
        <v>179</v>
      </c>
      <c r="C13" s="5" t="s">
        <v>14</v>
      </c>
      <c r="D13" s="4" t="s">
        <v>110</v>
      </c>
      <c r="E13" s="4" t="s">
        <v>18</v>
      </c>
      <c r="F13" s="6">
        <v>80000</v>
      </c>
      <c r="G13" s="6">
        <v>2296</v>
      </c>
      <c r="H13" s="6">
        <v>6920.92</v>
      </c>
      <c r="I13" s="7">
        <v>2432</v>
      </c>
      <c r="J13" s="7">
        <v>20347.23</v>
      </c>
      <c r="K13" s="7">
        <v>31996.15</v>
      </c>
      <c r="L13" s="8">
        <f>F13-K13</f>
        <v>48003.85</v>
      </c>
      <c r="M13" s="2"/>
    </row>
    <row r="14" spans="1:15" ht="16.5" thickBot="1" x14ac:dyDescent="0.3">
      <c r="A14" s="1"/>
      <c r="B14" s="68"/>
      <c r="C14" s="69"/>
      <c r="D14" s="69"/>
      <c r="E14" s="69"/>
      <c r="F14" s="16">
        <f t="shared" ref="F14:L14" si="1">SUM(F9:F13)</f>
        <v>792380</v>
      </c>
      <c r="G14" s="17">
        <f t="shared" si="1"/>
        <v>22741.31</v>
      </c>
      <c r="H14" s="17">
        <f t="shared" si="1"/>
        <v>129914.63999999998</v>
      </c>
      <c r="I14" s="18">
        <f t="shared" si="1"/>
        <v>20018.28</v>
      </c>
      <c r="J14" s="18">
        <f t="shared" si="1"/>
        <v>144043.97</v>
      </c>
      <c r="K14" s="19">
        <f t="shared" si="1"/>
        <v>316718.2</v>
      </c>
      <c r="L14" s="20">
        <f t="shared" si="1"/>
        <v>475661.8</v>
      </c>
      <c r="M14" s="2"/>
      <c r="N14" s="34"/>
    </row>
    <row r="15" spans="1:15" ht="15.75" x14ac:dyDescent="0.25">
      <c r="A15" s="1"/>
      <c r="B15" s="79" t="s">
        <v>77</v>
      </c>
      <c r="C15" s="72"/>
      <c r="D15" s="72"/>
      <c r="E15" s="72"/>
      <c r="F15" s="72"/>
      <c r="G15" s="72"/>
      <c r="H15" s="72"/>
      <c r="I15" s="72"/>
      <c r="J15" s="72"/>
      <c r="K15" s="72"/>
      <c r="L15" s="73"/>
      <c r="M15" s="2"/>
    </row>
    <row r="16" spans="1:15" ht="47.25" x14ac:dyDescent="0.25">
      <c r="A16" s="1"/>
      <c r="B16" s="4" t="s">
        <v>180</v>
      </c>
      <c r="C16" s="5" t="s">
        <v>14</v>
      </c>
      <c r="D16" s="4" t="s">
        <v>259</v>
      </c>
      <c r="E16" s="4" t="s">
        <v>17</v>
      </c>
      <c r="F16" s="6">
        <v>40000</v>
      </c>
      <c r="G16" s="6">
        <f>F16*0.0287</f>
        <v>1148</v>
      </c>
      <c r="H16" s="6">
        <v>154.68</v>
      </c>
      <c r="I16" s="7">
        <v>1216</v>
      </c>
      <c r="J16" s="7">
        <v>19313.759999999998</v>
      </c>
      <c r="K16" s="7">
        <v>21832.44</v>
      </c>
      <c r="L16" s="8">
        <f t="shared" ref="L16:L20" si="2">F16-K16</f>
        <v>18167.560000000001</v>
      </c>
      <c r="M16" s="2"/>
    </row>
    <row r="17" spans="1:15" ht="78.75" x14ac:dyDescent="0.25">
      <c r="A17" s="1"/>
      <c r="B17" s="4" t="s">
        <v>181</v>
      </c>
      <c r="C17" s="5" t="s">
        <v>14</v>
      </c>
      <c r="D17" s="4" t="s">
        <v>252</v>
      </c>
      <c r="E17" s="4" t="s">
        <v>18</v>
      </c>
      <c r="F17" s="6">
        <v>75000</v>
      </c>
      <c r="G17" s="6">
        <f>F17*0.0287</f>
        <v>2152.5</v>
      </c>
      <c r="H17" s="6">
        <v>6309.38</v>
      </c>
      <c r="I17" s="7">
        <v>2280</v>
      </c>
      <c r="J17" s="7">
        <v>5225</v>
      </c>
      <c r="K17" s="7">
        <v>15966.88</v>
      </c>
      <c r="L17" s="8">
        <f t="shared" si="2"/>
        <v>59033.120000000003</v>
      </c>
      <c r="M17" s="2"/>
    </row>
    <row r="18" spans="1:15" ht="31.5" x14ac:dyDescent="0.25">
      <c r="A18" s="1"/>
      <c r="B18" s="4" t="s">
        <v>182</v>
      </c>
      <c r="C18" s="5" t="s">
        <v>14</v>
      </c>
      <c r="D18" s="4" t="s">
        <v>260</v>
      </c>
      <c r="E18" s="4" t="s">
        <v>17</v>
      </c>
      <c r="F18" s="6">
        <v>45000</v>
      </c>
      <c r="G18" s="6">
        <f>F18*0.0287</f>
        <v>1291.5</v>
      </c>
      <c r="H18" s="6">
        <v>1148.33</v>
      </c>
      <c r="I18" s="7">
        <v>1368</v>
      </c>
      <c r="J18" s="7">
        <v>1325</v>
      </c>
      <c r="K18" s="7">
        <v>5132.83</v>
      </c>
      <c r="L18" s="8">
        <f t="shared" si="2"/>
        <v>39867.17</v>
      </c>
      <c r="M18" s="2"/>
    </row>
    <row r="19" spans="1:15" ht="31.5" x14ac:dyDescent="0.25">
      <c r="A19" s="1"/>
      <c r="B19" s="4" t="s">
        <v>183</v>
      </c>
      <c r="C19" s="5" t="s">
        <v>14</v>
      </c>
      <c r="D19" s="4" t="s">
        <v>142</v>
      </c>
      <c r="E19" s="4" t="s">
        <v>17</v>
      </c>
      <c r="F19" s="9">
        <v>45000</v>
      </c>
      <c r="G19" s="6">
        <f>F19*0.0287</f>
        <v>1291.5</v>
      </c>
      <c r="H19" s="9">
        <v>1148.33</v>
      </c>
      <c r="I19" s="10">
        <v>1368</v>
      </c>
      <c r="J19" s="10">
        <v>6740.48</v>
      </c>
      <c r="K19" s="10">
        <v>10548.31</v>
      </c>
      <c r="L19" s="11">
        <f t="shared" si="2"/>
        <v>34451.69</v>
      </c>
      <c r="M19" s="2"/>
    </row>
    <row r="20" spans="1:15" ht="47.25" x14ac:dyDescent="0.25">
      <c r="A20" s="1"/>
      <c r="B20" s="12" t="s">
        <v>184</v>
      </c>
      <c r="C20" s="5" t="s">
        <v>11</v>
      </c>
      <c r="D20" s="12" t="s">
        <v>221</v>
      </c>
      <c r="E20" s="4" t="s">
        <v>17</v>
      </c>
      <c r="F20" s="6">
        <v>155000</v>
      </c>
      <c r="G20" s="6">
        <f>+F20*0.0287</f>
        <v>4448.5</v>
      </c>
      <c r="H20" s="6">
        <v>25042.74</v>
      </c>
      <c r="I20" s="7">
        <v>4712</v>
      </c>
      <c r="J20" s="7">
        <v>45626.85</v>
      </c>
      <c r="K20" s="7">
        <v>79830.09</v>
      </c>
      <c r="L20" s="8">
        <f t="shared" si="2"/>
        <v>75169.91</v>
      </c>
      <c r="M20" s="2"/>
      <c r="O20" s="35"/>
    </row>
    <row r="21" spans="1:15" ht="16.5" thickBot="1" x14ac:dyDescent="0.3">
      <c r="A21" s="1"/>
      <c r="B21" s="68"/>
      <c r="C21" s="69"/>
      <c r="D21" s="69"/>
      <c r="E21" s="69"/>
      <c r="F21" s="36">
        <f t="shared" ref="F21:L21" si="3">SUM(F16:F20)</f>
        <v>360000</v>
      </c>
      <c r="G21" s="26">
        <f t="shared" si="3"/>
        <v>10332</v>
      </c>
      <c r="H21" s="26">
        <f t="shared" si="3"/>
        <v>33803.460000000006</v>
      </c>
      <c r="I21" s="27">
        <f t="shared" si="3"/>
        <v>10944</v>
      </c>
      <c r="J21" s="27">
        <f t="shared" si="3"/>
        <v>78231.09</v>
      </c>
      <c r="K21" s="28">
        <f t="shared" si="3"/>
        <v>133310.54999999999</v>
      </c>
      <c r="L21" s="29">
        <f t="shared" si="3"/>
        <v>226689.45</v>
      </c>
      <c r="M21" s="2"/>
      <c r="N21" s="34"/>
    </row>
    <row r="22" spans="1:15" ht="15.75" x14ac:dyDescent="0.25">
      <c r="A22" s="1"/>
      <c r="B22" s="79" t="s">
        <v>78</v>
      </c>
      <c r="C22" s="72"/>
      <c r="D22" s="72"/>
      <c r="E22" s="72"/>
      <c r="F22" s="72"/>
      <c r="G22" s="72"/>
      <c r="H22" s="72"/>
      <c r="I22" s="72"/>
      <c r="J22" s="72"/>
      <c r="K22" s="72"/>
      <c r="L22" s="73"/>
      <c r="M22" s="2"/>
    </row>
    <row r="23" spans="1:15" ht="63" x14ac:dyDescent="0.25">
      <c r="A23" s="1"/>
      <c r="B23" s="4" t="s">
        <v>185</v>
      </c>
      <c r="C23" s="5" t="s">
        <v>14</v>
      </c>
      <c r="D23" s="67" t="s">
        <v>229</v>
      </c>
      <c r="E23" s="4" t="s">
        <v>18</v>
      </c>
      <c r="F23" s="6">
        <v>75000</v>
      </c>
      <c r="G23" s="6">
        <v>2152.5</v>
      </c>
      <c r="H23" s="6">
        <v>5541.46</v>
      </c>
      <c r="I23" s="7">
        <v>2280</v>
      </c>
      <c r="J23" s="7">
        <v>20448.09</v>
      </c>
      <c r="K23" s="10">
        <v>30422.05</v>
      </c>
      <c r="L23" s="8">
        <f>F23-K23</f>
        <v>44577.95</v>
      </c>
      <c r="M23" s="2"/>
    </row>
    <row r="24" spans="1:15" ht="48" thickBot="1" x14ac:dyDescent="0.3">
      <c r="A24" s="1"/>
      <c r="B24" s="4" t="s">
        <v>212</v>
      </c>
      <c r="C24" s="5" t="s">
        <v>11</v>
      </c>
      <c r="D24" s="67" t="s">
        <v>222</v>
      </c>
      <c r="E24" s="4" t="s">
        <v>17</v>
      </c>
      <c r="F24" s="9">
        <v>55000</v>
      </c>
      <c r="G24" s="9">
        <v>1578.5</v>
      </c>
      <c r="H24" s="9">
        <v>1983.74</v>
      </c>
      <c r="I24" s="7">
        <v>1672</v>
      </c>
      <c r="J24" s="10">
        <v>5514.56</v>
      </c>
      <c r="K24" s="10">
        <v>10748.8</v>
      </c>
      <c r="L24" s="11">
        <f>F24-K24</f>
        <v>44251.199999999997</v>
      </c>
      <c r="M24" s="2"/>
    </row>
    <row r="25" spans="1:15" ht="16.5" thickBot="1" x14ac:dyDescent="0.3">
      <c r="A25" s="1"/>
      <c r="B25" s="68"/>
      <c r="C25" s="69"/>
      <c r="D25" s="69"/>
      <c r="E25" s="69"/>
      <c r="F25" s="16">
        <f t="shared" ref="F25:L25" si="4">SUM(F23:F24)</f>
        <v>130000</v>
      </c>
      <c r="G25" s="17">
        <f t="shared" si="4"/>
        <v>3731</v>
      </c>
      <c r="H25" s="17">
        <f t="shared" si="4"/>
        <v>7525.2</v>
      </c>
      <c r="I25" s="18">
        <f t="shared" si="4"/>
        <v>3952</v>
      </c>
      <c r="J25" s="18">
        <f t="shared" si="4"/>
        <v>25962.65</v>
      </c>
      <c r="K25" s="19">
        <f t="shared" si="4"/>
        <v>41170.85</v>
      </c>
      <c r="L25" s="20">
        <f t="shared" si="4"/>
        <v>88829.15</v>
      </c>
      <c r="M25" s="2"/>
    </row>
    <row r="26" spans="1:15" ht="15.75" x14ac:dyDescent="0.25">
      <c r="A26" s="1"/>
      <c r="B26" s="70" t="s">
        <v>0</v>
      </c>
      <c r="C26" s="71"/>
      <c r="D26" s="71"/>
      <c r="E26" s="71"/>
      <c r="F26" s="72"/>
      <c r="G26" s="72"/>
      <c r="H26" s="72"/>
      <c r="I26" s="72"/>
      <c r="J26" s="72"/>
      <c r="K26" s="72"/>
      <c r="L26" s="73"/>
      <c r="M26" s="2"/>
    </row>
    <row r="27" spans="1:15" ht="47.25" x14ac:dyDescent="0.25">
      <c r="A27" s="1"/>
      <c r="B27" s="4" t="s">
        <v>188</v>
      </c>
      <c r="C27" s="5" t="s">
        <v>14</v>
      </c>
      <c r="D27" s="4" t="s">
        <v>253</v>
      </c>
      <c r="E27" s="4" t="s">
        <v>17</v>
      </c>
      <c r="F27" s="6">
        <v>47000</v>
      </c>
      <c r="G27" s="6">
        <v>1348.9</v>
      </c>
      <c r="H27" s="6">
        <v>1142.6300000000001</v>
      </c>
      <c r="I27" s="7">
        <f>F27*0.0304</f>
        <v>1428.8</v>
      </c>
      <c r="J27" s="7">
        <v>31019.119999999999</v>
      </c>
      <c r="K27" s="7">
        <v>34939.449999999997</v>
      </c>
      <c r="L27" s="8">
        <f>F27-K27</f>
        <v>12060.550000000003</v>
      </c>
      <c r="M27" s="2"/>
    </row>
    <row r="28" spans="1:15" ht="47.25" x14ac:dyDescent="0.25">
      <c r="A28" s="1"/>
      <c r="B28" s="4" t="s">
        <v>213</v>
      </c>
      <c r="C28" s="5" t="s">
        <v>14</v>
      </c>
      <c r="D28" s="4" t="s">
        <v>21</v>
      </c>
      <c r="E28" s="4" t="s">
        <v>17</v>
      </c>
      <c r="F28" s="6">
        <v>155000</v>
      </c>
      <c r="G28" s="6">
        <v>4448.5</v>
      </c>
      <c r="H28" s="6">
        <v>24562.799999999999</v>
      </c>
      <c r="I28" s="7">
        <f>F28*0.0304</f>
        <v>4712</v>
      </c>
      <c r="J28" s="7">
        <v>51885.47</v>
      </c>
      <c r="K28" s="7">
        <v>85608.77</v>
      </c>
      <c r="L28" s="8">
        <f t="shared" ref="L28:L30" si="5">F28-K28</f>
        <v>69391.23</v>
      </c>
      <c r="M28" s="2"/>
    </row>
    <row r="29" spans="1:15" ht="47.25" x14ac:dyDescent="0.25">
      <c r="A29" s="1"/>
      <c r="B29" s="4" t="s">
        <v>189</v>
      </c>
      <c r="C29" s="5" t="s">
        <v>14</v>
      </c>
      <c r="D29" s="4" t="s">
        <v>68</v>
      </c>
      <c r="E29" s="4" t="s">
        <v>17</v>
      </c>
      <c r="F29" s="6">
        <v>50000</v>
      </c>
      <c r="G29" s="6">
        <v>1148</v>
      </c>
      <c r="H29" s="6">
        <v>442.65</v>
      </c>
      <c r="I29" s="7">
        <f>+F29*0.0304</f>
        <v>1520</v>
      </c>
      <c r="J29" s="7">
        <v>4782.1400000000003</v>
      </c>
      <c r="K29" s="7">
        <v>9591.14</v>
      </c>
      <c r="L29" s="8">
        <f t="shared" si="5"/>
        <v>40408.86</v>
      </c>
      <c r="M29" s="2"/>
    </row>
    <row r="30" spans="1:15" ht="48" thickBot="1" x14ac:dyDescent="0.3">
      <c r="A30" s="1"/>
      <c r="B30" s="4" t="s">
        <v>190</v>
      </c>
      <c r="C30" s="5" t="s">
        <v>14</v>
      </c>
      <c r="D30" s="4" t="s">
        <v>68</v>
      </c>
      <c r="E30" s="4" t="s">
        <v>17</v>
      </c>
      <c r="F30" s="9">
        <v>42000</v>
      </c>
      <c r="G30" s="9">
        <v>1205.4000000000001</v>
      </c>
      <c r="H30" s="9">
        <v>724.92</v>
      </c>
      <c r="I30" s="10">
        <f>+F30*0.0304</f>
        <v>1276.8</v>
      </c>
      <c r="J30" s="10">
        <v>16601.47</v>
      </c>
      <c r="K30" s="7">
        <v>19808.59</v>
      </c>
      <c r="L30" s="11">
        <f t="shared" si="5"/>
        <v>22191.41</v>
      </c>
      <c r="M30" s="2"/>
    </row>
    <row r="31" spans="1:15" ht="16.5" thickBot="1" x14ac:dyDescent="0.3">
      <c r="A31" s="1"/>
      <c r="B31" s="68"/>
      <c r="C31" s="69"/>
      <c r="D31" s="69"/>
      <c r="E31" s="69"/>
      <c r="F31" s="16">
        <f t="shared" ref="F31:L31" si="6">SUM(F27:F30)</f>
        <v>294000</v>
      </c>
      <c r="G31" s="17">
        <f t="shared" si="6"/>
        <v>8150.7999999999993</v>
      </c>
      <c r="H31" s="17">
        <f t="shared" si="6"/>
        <v>26873</v>
      </c>
      <c r="I31" s="18">
        <f t="shared" si="6"/>
        <v>8937.6</v>
      </c>
      <c r="J31" s="18">
        <f t="shared" si="6"/>
        <v>104288.2</v>
      </c>
      <c r="K31" s="19">
        <f t="shared" si="6"/>
        <v>149947.95000000001</v>
      </c>
      <c r="L31" s="20">
        <f t="shared" si="6"/>
        <v>144052.04999999999</v>
      </c>
      <c r="M31" s="2"/>
    </row>
    <row r="32" spans="1:15" ht="15.75" x14ac:dyDescent="0.25">
      <c r="A32" s="1"/>
      <c r="B32" s="70" t="s">
        <v>79</v>
      </c>
      <c r="C32" s="71"/>
      <c r="D32" s="71"/>
      <c r="E32" s="71"/>
      <c r="F32" s="72"/>
      <c r="G32" s="72"/>
      <c r="H32" s="72"/>
      <c r="I32" s="72"/>
      <c r="J32" s="72"/>
      <c r="K32" s="72"/>
      <c r="L32" s="73"/>
      <c r="M32" s="2"/>
    </row>
    <row r="33" spans="1:13" ht="15.75" x14ac:dyDescent="0.25">
      <c r="A33" s="1"/>
      <c r="B33" s="4" t="s">
        <v>22</v>
      </c>
      <c r="C33" s="5" t="s">
        <v>11</v>
      </c>
      <c r="D33" s="4" t="s">
        <v>69</v>
      </c>
      <c r="E33" s="4" t="s">
        <v>17</v>
      </c>
      <c r="F33" s="6">
        <v>46000</v>
      </c>
      <c r="G33" s="6">
        <f>+F33*0.0287</f>
        <v>1320.2</v>
      </c>
      <c r="H33" s="6">
        <v>1289.46</v>
      </c>
      <c r="I33" s="7">
        <f>+F33*0.0304</f>
        <v>1398.4</v>
      </c>
      <c r="J33" s="7">
        <v>4559.37</v>
      </c>
      <c r="K33" s="7">
        <v>8567.43</v>
      </c>
      <c r="L33" s="8">
        <f>F33-K33</f>
        <v>37432.57</v>
      </c>
      <c r="M33" s="2"/>
    </row>
    <row r="34" spans="1:13" ht="32.25" thickBot="1" x14ac:dyDescent="0.3">
      <c r="A34" s="1"/>
      <c r="B34" s="12" t="s">
        <v>80</v>
      </c>
      <c r="C34" s="5" t="s">
        <v>14</v>
      </c>
      <c r="D34" s="12" t="s">
        <v>113</v>
      </c>
      <c r="E34" s="4" t="s">
        <v>17</v>
      </c>
      <c r="F34" s="9">
        <v>55000</v>
      </c>
      <c r="G34" s="6">
        <v>1578.5</v>
      </c>
      <c r="H34" s="9">
        <v>2559.6799999999998</v>
      </c>
      <c r="I34" s="7">
        <v>1672</v>
      </c>
      <c r="J34" s="10">
        <v>10840.39</v>
      </c>
      <c r="K34" s="10">
        <v>16650.57</v>
      </c>
      <c r="L34" s="11">
        <f>F34-K34</f>
        <v>38349.43</v>
      </c>
      <c r="M34" s="2"/>
    </row>
    <row r="35" spans="1:13" ht="16.5" thickBot="1" x14ac:dyDescent="0.3">
      <c r="A35" s="1"/>
      <c r="B35" s="68"/>
      <c r="C35" s="69"/>
      <c r="D35" s="69"/>
      <c r="E35" s="69"/>
      <c r="F35" s="16">
        <f t="shared" ref="F35:L35" si="7">SUM(F33:F34)</f>
        <v>101000</v>
      </c>
      <c r="G35" s="17">
        <f t="shared" si="7"/>
        <v>2898.7</v>
      </c>
      <c r="H35" s="17">
        <f t="shared" si="7"/>
        <v>3849.14</v>
      </c>
      <c r="I35" s="18">
        <f t="shared" si="7"/>
        <v>3070.4</v>
      </c>
      <c r="J35" s="18">
        <f t="shared" si="7"/>
        <v>15399.759999999998</v>
      </c>
      <c r="K35" s="19">
        <f t="shared" si="7"/>
        <v>25218</v>
      </c>
      <c r="L35" s="20">
        <f t="shared" si="7"/>
        <v>75782</v>
      </c>
      <c r="M35" s="2"/>
    </row>
    <row r="36" spans="1:13" ht="15.75" x14ac:dyDescent="0.25">
      <c r="A36" s="1"/>
      <c r="B36" s="74" t="s">
        <v>119</v>
      </c>
      <c r="C36" s="75"/>
      <c r="D36" s="75"/>
      <c r="E36" s="75"/>
      <c r="F36" s="76"/>
      <c r="G36" s="76"/>
      <c r="H36" s="76"/>
      <c r="I36" s="76"/>
      <c r="J36" s="76"/>
      <c r="K36" s="76"/>
      <c r="L36" s="77"/>
      <c r="M36" s="2"/>
    </row>
    <row r="37" spans="1:13" ht="47.25" x14ac:dyDescent="0.25">
      <c r="A37" s="1"/>
      <c r="B37" s="4" t="s">
        <v>23</v>
      </c>
      <c r="C37" s="5" t="s">
        <v>11</v>
      </c>
      <c r="D37" s="4" t="s">
        <v>237</v>
      </c>
      <c r="E37" s="4" t="s">
        <v>18</v>
      </c>
      <c r="F37" s="6">
        <v>155000</v>
      </c>
      <c r="G37" s="6">
        <v>4448.5</v>
      </c>
      <c r="H37" s="6">
        <v>24082.85</v>
      </c>
      <c r="I37" s="7">
        <v>4712</v>
      </c>
      <c r="J37" s="7">
        <v>23491.02</v>
      </c>
      <c r="K37" s="10">
        <v>56734.37</v>
      </c>
      <c r="L37" s="8">
        <f>F37-K37</f>
        <v>98265.63</v>
      </c>
      <c r="M37" s="2"/>
    </row>
    <row r="38" spans="1:13" ht="78.75" x14ac:dyDescent="0.25">
      <c r="A38" s="1"/>
      <c r="B38" s="12" t="s">
        <v>81</v>
      </c>
      <c r="C38" s="5" t="s">
        <v>11</v>
      </c>
      <c r="D38" s="12" t="s">
        <v>254</v>
      </c>
      <c r="E38" s="4" t="s">
        <v>17</v>
      </c>
      <c r="F38" s="6">
        <v>73000</v>
      </c>
      <c r="G38" s="6">
        <v>2095.1</v>
      </c>
      <c r="H38" s="6">
        <v>5933.02</v>
      </c>
      <c r="I38" s="7">
        <v>2219.1999999999998</v>
      </c>
      <c r="J38" s="7">
        <v>13144.17</v>
      </c>
      <c r="K38" s="10">
        <v>23391.49</v>
      </c>
      <c r="L38" s="8">
        <f>F38-K38</f>
        <v>49608.509999999995</v>
      </c>
      <c r="M38" s="2"/>
    </row>
    <row r="39" spans="1:13" ht="48" thickBot="1" x14ac:dyDescent="0.3">
      <c r="A39" s="1"/>
      <c r="B39" s="12" t="s">
        <v>24</v>
      </c>
      <c r="C39" s="5" t="s">
        <v>11</v>
      </c>
      <c r="D39" s="12" t="s">
        <v>223</v>
      </c>
      <c r="E39" s="12" t="s">
        <v>17</v>
      </c>
      <c r="F39" s="9">
        <v>40000</v>
      </c>
      <c r="G39" s="6">
        <v>1148</v>
      </c>
      <c r="H39" s="9">
        <v>442.65</v>
      </c>
      <c r="I39" s="10">
        <v>1216</v>
      </c>
      <c r="J39" s="10">
        <v>6292.14</v>
      </c>
      <c r="K39" s="10">
        <v>9098.7900000000009</v>
      </c>
      <c r="L39" s="11">
        <f>F39-K39</f>
        <v>30901.21</v>
      </c>
      <c r="M39" s="2"/>
    </row>
    <row r="40" spans="1:13" ht="16.5" thickBot="1" x14ac:dyDescent="0.3">
      <c r="A40" s="1"/>
      <c r="B40" s="68"/>
      <c r="C40" s="69"/>
      <c r="D40" s="69"/>
      <c r="E40" s="69"/>
      <c r="F40" s="16">
        <f>SUM(F37:F39)</f>
        <v>268000</v>
      </c>
      <c r="G40" s="17">
        <f t="shared" ref="G40:K40" si="8">SUM(G37:G39)</f>
        <v>7691.6</v>
      </c>
      <c r="H40" s="17">
        <f t="shared" si="8"/>
        <v>30458.52</v>
      </c>
      <c r="I40" s="18">
        <f t="shared" si="8"/>
        <v>8147.2</v>
      </c>
      <c r="J40" s="18">
        <f t="shared" si="8"/>
        <v>42927.33</v>
      </c>
      <c r="K40" s="19">
        <f t="shared" si="8"/>
        <v>89224.65</v>
      </c>
      <c r="L40" s="20">
        <f>SUM(L37:L39)</f>
        <v>178775.35</v>
      </c>
      <c r="M40" s="2"/>
    </row>
    <row r="41" spans="1:13" ht="15.75" x14ac:dyDescent="0.25">
      <c r="A41" s="1"/>
      <c r="B41" s="70" t="s">
        <v>82</v>
      </c>
      <c r="C41" s="71"/>
      <c r="D41" s="71"/>
      <c r="E41" s="71"/>
      <c r="F41" s="72"/>
      <c r="G41" s="72"/>
      <c r="H41" s="72"/>
      <c r="I41" s="72"/>
      <c r="J41" s="72"/>
      <c r="K41" s="72"/>
      <c r="L41" s="73"/>
      <c r="M41" s="2"/>
    </row>
    <row r="42" spans="1:13" ht="78.75" x14ac:dyDescent="0.25">
      <c r="A42" s="1"/>
      <c r="B42" s="12" t="s">
        <v>25</v>
      </c>
      <c r="C42" s="5" t="s">
        <v>11</v>
      </c>
      <c r="D42" s="12" t="s">
        <v>224</v>
      </c>
      <c r="E42" s="12" t="s">
        <v>18</v>
      </c>
      <c r="F42" s="6">
        <v>110000</v>
      </c>
      <c r="G42" s="6">
        <f t="shared" ref="G42:G43" si="9">+F42*0.0287</f>
        <v>3157</v>
      </c>
      <c r="H42" s="6">
        <v>13977.67</v>
      </c>
      <c r="I42" s="10">
        <f>+F42*0.0304</f>
        <v>3344</v>
      </c>
      <c r="J42" s="7">
        <v>10936.21</v>
      </c>
      <c r="K42" s="10">
        <v>31414.880000000001</v>
      </c>
      <c r="L42" s="8">
        <f>F42-K42</f>
        <v>78585.119999999995</v>
      </c>
      <c r="M42" s="2"/>
    </row>
    <row r="43" spans="1:13" ht="48" thickBot="1" x14ac:dyDescent="0.3">
      <c r="A43" s="1"/>
      <c r="B43" s="12" t="s">
        <v>26</v>
      </c>
      <c r="C43" s="5" t="s">
        <v>11</v>
      </c>
      <c r="D43" s="12" t="s">
        <v>223</v>
      </c>
      <c r="E43" s="4" t="s">
        <v>18</v>
      </c>
      <c r="F43" s="9">
        <v>45000</v>
      </c>
      <c r="G43" s="6">
        <f t="shared" si="9"/>
        <v>1291.5</v>
      </c>
      <c r="H43" s="9">
        <v>1148.33</v>
      </c>
      <c r="I43" s="10">
        <f>+F43*0.0304</f>
        <v>1368</v>
      </c>
      <c r="J43" s="10">
        <v>1325</v>
      </c>
      <c r="K43" s="10">
        <v>5132.83</v>
      </c>
      <c r="L43" s="11">
        <f>F43-K43</f>
        <v>39867.17</v>
      </c>
      <c r="M43" s="2"/>
    </row>
    <row r="44" spans="1:13" ht="16.5" thickBot="1" x14ac:dyDescent="0.3">
      <c r="A44" s="1"/>
      <c r="B44" s="68"/>
      <c r="C44" s="69"/>
      <c r="D44" s="69"/>
      <c r="E44" s="69"/>
      <c r="F44" s="16">
        <f>SUM(F42:F43)</f>
        <v>155000</v>
      </c>
      <c r="G44" s="17">
        <f t="shared" ref="G44:K44" si="10">SUM(G42:G43)</f>
        <v>4448.5</v>
      </c>
      <c r="H44" s="17">
        <f t="shared" si="10"/>
        <v>15126</v>
      </c>
      <c r="I44" s="18">
        <f t="shared" si="10"/>
        <v>4712</v>
      </c>
      <c r="J44" s="18">
        <f t="shared" si="10"/>
        <v>12261.21</v>
      </c>
      <c r="K44" s="19">
        <f t="shared" si="10"/>
        <v>36547.71</v>
      </c>
      <c r="L44" s="20">
        <f>SUM(L42:L43)</f>
        <v>118452.29</v>
      </c>
      <c r="M44" s="2"/>
    </row>
    <row r="45" spans="1:13" ht="15.75" x14ac:dyDescent="0.25">
      <c r="A45" s="1"/>
      <c r="B45" s="70" t="s">
        <v>83</v>
      </c>
      <c r="C45" s="71"/>
      <c r="D45" s="71"/>
      <c r="E45" s="71"/>
      <c r="F45" s="72"/>
      <c r="G45" s="72"/>
      <c r="H45" s="72"/>
      <c r="I45" s="72"/>
      <c r="J45" s="72"/>
      <c r="K45" s="72"/>
      <c r="L45" s="73"/>
      <c r="M45" s="2"/>
    </row>
    <row r="46" spans="1:13" ht="48" thickBot="1" x14ac:dyDescent="0.3">
      <c r="A46" s="1"/>
      <c r="B46" s="12" t="s">
        <v>27</v>
      </c>
      <c r="C46" s="5" t="s">
        <v>14</v>
      </c>
      <c r="D46" s="12" t="s">
        <v>102</v>
      </c>
      <c r="E46" s="12" t="s">
        <v>18</v>
      </c>
      <c r="F46" s="9">
        <v>110000</v>
      </c>
      <c r="G46" s="9">
        <f>+F46*0.0287</f>
        <v>3157</v>
      </c>
      <c r="H46" s="9">
        <v>14457.62</v>
      </c>
      <c r="I46" s="10">
        <f>+F46*0.0304</f>
        <v>3344</v>
      </c>
      <c r="J46" s="10">
        <v>2525</v>
      </c>
      <c r="K46" s="10">
        <f>SUM(G46:J46)</f>
        <v>23483.620000000003</v>
      </c>
      <c r="L46" s="11">
        <f>F46-K46</f>
        <v>86516.38</v>
      </c>
      <c r="M46" s="2"/>
    </row>
    <row r="47" spans="1:13" ht="16.5" thickBot="1" x14ac:dyDescent="0.3">
      <c r="A47" s="1"/>
      <c r="B47" s="68"/>
      <c r="C47" s="69"/>
      <c r="D47" s="69"/>
      <c r="E47" s="69"/>
      <c r="F47" s="16">
        <f>SUM(F46:F46)</f>
        <v>110000</v>
      </c>
      <c r="G47" s="17">
        <f t="shared" ref="G47:K47" si="11">SUM(G46:G46)</f>
        <v>3157</v>
      </c>
      <c r="H47" s="17">
        <f t="shared" si="11"/>
        <v>14457.62</v>
      </c>
      <c r="I47" s="18">
        <f t="shared" si="11"/>
        <v>3344</v>
      </c>
      <c r="J47" s="18">
        <f t="shared" si="11"/>
        <v>2525</v>
      </c>
      <c r="K47" s="19">
        <f t="shared" si="11"/>
        <v>23483.620000000003</v>
      </c>
      <c r="L47" s="20">
        <f>SUM(L46:L46)</f>
        <v>86516.38</v>
      </c>
      <c r="M47" s="2"/>
    </row>
    <row r="48" spans="1:13" ht="15.75" x14ac:dyDescent="0.25">
      <c r="A48" s="1"/>
      <c r="B48" s="70" t="s">
        <v>28</v>
      </c>
      <c r="C48" s="71"/>
      <c r="D48" s="71"/>
      <c r="E48" s="71"/>
      <c r="F48" s="72"/>
      <c r="G48" s="72"/>
      <c r="H48" s="72"/>
      <c r="I48" s="72"/>
      <c r="J48" s="72"/>
      <c r="K48" s="72"/>
      <c r="L48" s="73"/>
      <c r="M48" s="2"/>
    </row>
    <row r="49" spans="1:15" ht="31.5" x14ac:dyDescent="0.25">
      <c r="A49" s="1"/>
      <c r="B49" s="4" t="s">
        <v>129</v>
      </c>
      <c r="C49" s="5" t="s">
        <v>14</v>
      </c>
      <c r="D49" s="4" t="s">
        <v>142</v>
      </c>
      <c r="E49" s="4" t="s">
        <v>17</v>
      </c>
      <c r="F49" s="6">
        <v>40000</v>
      </c>
      <c r="G49" s="6">
        <v>1148</v>
      </c>
      <c r="H49" s="6">
        <v>442.65</v>
      </c>
      <c r="I49" s="7">
        <v>1216</v>
      </c>
      <c r="J49" s="7">
        <v>25685.01</v>
      </c>
      <c r="K49" s="7">
        <v>28491.66</v>
      </c>
      <c r="L49" s="8">
        <f>F49-K49</f>
        <v>11508.34</v>
      </c>
      <c r="M49" s="2"/>
    </row>
    <row r="50" spans="1:15" ht="31.5" x14ac:dyDescent="0.25">
      <c r="A50" s="1"/>
      <c r="B50" s="4" t="s">
        <v>130</v>
      </c>
      <c r="C50" s="5" t="s">
        <v>14</v>
      </c>
      <c r="D50" s="4" t="s">
        <v>67</v>
      </c>
      <c r="E50" s="4" t="s">
        <v>18</v>
      </c>
      <c r="F50" s="6">
        <v>60000</v>
      </c>
      <c r="G50" s="6">
        <v>1722</v>
      </c>
      <c r="H50" s="6">
        <v>3486.68</v>
      </c>
      <c r="I50" s="7">
        <v>1824</v>
      </c>
      <c r="J50" s="7">
        <v>1605</v>
      </c>
      <c r="K50" s="7">
        <v>8637.68</v>
      </c>
      <c r="L50" s="8">
        <f t="shared" ref="L50" si="12">F50-K50</f>
        <v>51362.32</v>
      </c>
      <c r="M50" s="2"/>
    </row>
    <row r="51" spans="1:15" ht="31.5" x14ac:dyDescent="0.25">
      <c r="A51" s="1"/>
      <c r="B51" s="12" t="s">
        <v>117</v>
      </c>
      <c r="C51" s="5" t="s">
        <v>11</v>
      </c>
      <c r="D51" s="12" t="s">
        <v>238</v>
      </c>
      <c r="E51" s="12" t="s">
        <v>17</v>
      </c>
      <c r="F51" s="6">
        <v>45000</v>
      </c>
      <c r="G51" s="6">
        <v>1291.5</v>
      </c>
      <c r="H51" s="6">
        <v>1148.33</v>
      </c>
      <c r="I51" s="7">
        <v>1368</v>
      </c>
      <c r="J51" s="7">
        <v>16740.02</v>
      </c>
      <c r="K51" s="7">
        <v>20547.849999999999</v>
      </c>
      <c r="L51" s="8">
        <f>F51-K51</f>
        <v>24452.15</v>
      </c>
      <c r="M51" s="2"/>
    </row>
    <row r="52" spans="1:15" ht="31.5" x14ac:dyDescent="0.25">
      <c r="A52" s="1"/>
      <c r="B52" s="12" t="s">
        <v>215</v>
      </c>
      <c r="C52" s="5" t="s">
        <v>14</v>
      </c>
      <c r="D52" s="12" t="s">
        <v>225</v>
      </c>
      <c r="E52" s="12" t="s">
        <v>18</v>
      </c>
      <c r="F52" s="6">
        <v>55000</v>
      </c>
      <c r="G52" s="6">
        <v>1578.5</v>
      </c>
      <c r="H52" s="6">
        <v>2559.6799999999998</v>
      </c>
      <c r="I52" s="7">
        <v>1672</v>
      </c>
      <c r="J52" s="7">
        <v>13247.86</v>
      </c>
      <c r="K52" s="7">
        <v>19058.04</v>
      </c>
      <c r="L52" s="8">
        <f>F52-K52</f>
        <v>35941.96</v>
      </c>
      <c r="M52" s="2"/>
    </row>
    <row r="53" spans="1:15" ht="31.5" x14ac:dyDescent="0.25">
      <c r="A53" s="1"/>
      <c r="B53" s="12" t="s">
        <v>131</v>
      </c>
      <c r="C53" s="5" t="s">
        <v>11</v>
      </c>
      <c r="D53" s="4" t="s">
        <v>142</v>
      </c>
      <c r="E53" s="12" t="s">
        <v>17</v>
      </c>
      <c r="F53" s="6">
        <v>37000</v>
      </c>
      <c r="G53" s="6">
        <v>1061.9000000000001</v>
      </c>
      <c r="H53" s="6">
        <v>0</v>
      </c>
      <c r="I53" s="7">
        <v>1124.8</v>
      </c>
      <c r="J53" s="7">
        <v>6304.56</v>
      </c>
      <c r="K53" s="7">
        <v>8491.26</v>
      </c>
      <c r="L53" s="8">
        <f>F53-K53</f>
        <v>28508.739999999998</v>
      </c>
      <c r="M53" s="2"/>
    </row>
    <row r="54" spans="1:15" ht="15.75" x14ac:dyDescent="0.25">
      <c r="A54" s="1"/>
      <c r="B54" s="12" t="s">
        <v>132</v>
      </c>
      <c r="C54" s="5" t="s">
        <v>14</v>
      </c>
      <c r="D54" s="12" t="s">
        <v>243</v>
      </c>
      <c r="E54" s="4" t="s">
        <v>17</v>
      </c>
      <c r="F54" s="6">
        <v>42000</v>
      </c>
      <c r="G54" s="6">
        <v>1205.4000000000001</v>
      </c>
      <c r="H54" s="6">
        <v>436.95</v>
      </c>
      <c r="I54" s="7">
        <v>1276.8</v>
      </c>
      <c r="J54" s="7">
        <v>12420.36</v>
      </c>
      <c r="K54" s="7">
        <v>15339.51</v>
      </c>
      <c r="L54" s="8">
        <f t="shared" ref="L54:L57" si="13">F54-K54</f>
        <v>26660.489999999998</v>
      </c>
      <c r="M54" s="2"/>
    </row>
    <row r="55" spans="1:15" ht="31.5" x14ac:dyDescent="0.25">
      <c r="A55" s="1"/>
      <c r="B55" s="12" t="s">
        <v>133</v>
      </c>
      <c r="C55" s="5" t="s">
        <v>11</v>
      </c>
      <c r="D55" s="4" t="s">
        <v>142</v>
      </c>
      <c r="E55" s="4" t="s">
        <v>17</v>
      </c>
      <c r="F55" s="6">
        <v>45000</v>
      </c>
      <c r="G55" s="6">
        <v>1291.5</v>
      </c>
      <c r="H55" s="6">
        <v>572.39</v>
      </c>
      <c r="I55" s="7">
        <v>1368</v>
      </c>
      <c r="J55" s="7">
        <v>5497.93</v>
      </c>
      <c r="K55" s="7">
        <v>8729.82</v>
      </c>
      <c r="L55" s="8">
        <f t="shared" si="13"/>
        <v>36270.18</v>
      </c>
      <c r="M55" s="2"/>
    </row>
    <row r="56" spans="1:15" ht="63" x14ac:dyDescent="0.25">
      <c r="A56" s="1"/>
      <c r="B56" s="12" t="s">
        <v>134</v>
      </c>
      <c r="C56" s="5" t="s">
        <v>11</v>
      </c>
      <c r="D56" s="67" t="s">
        <v>226</v>
      </c>
      <c r="E56" s="4" t="s">
        <v>17</v>
      </c>
      <c r="F56" s="6">
        <v>45000</v>
      </c>
      <c r="G56" s="6">
        <v>1291.5</v>
      </c>
      <c r="H56" s="6">
        <v>1148.33</v>
      </c>
      <c r="I56" s="7">
        <v>1368</v>
      </c>
      <c r="J56" s="7">
        <v>4392.97</v>
      </c>
      <c r="K56" s="7">
        <v>8200.7999999999993</v>
      </c>
      <c r="L56" s="8">
        <f t="shared" si="13"/>
        <v>36799.199999999997</v>
      </c>
      <c r="M56" s="2"/>
      <c r="O56" s="35"/>
    </row>
    <row r="57" spans="1:15" ht="31.5" x14ac:dyDescent="0.25">
      <c r="A57" s="1"/>
      <c r="B57" s="12" t="s">
        <v>136</v>
      </c>
      <c r="C57" s="5" t="s">
        <v>14</v>
      </c>
      <c r="D57" s="4" t="s">
        <v>142</v>
      </c>
      <c r="E57" s="4" t="s">
        <v>17</v>
      </c>
      <c r="F57" s="6">
        <v>30000</v>
      </c>
      <c r="G57" s="6">
        <v>861</v>
      </c>
      <c r="H57" s="6">
        <v>0</v>
      </c>
      <c r="I57" s="7">
        <v>912</v>
      </c>
      <c r="J57" s="7">
        <v>5325</v>
      </c>
      <c r="K57" s="7">
        <v>7098</v>
      </c>
      <c r="L57" s="8">
        <f t="shared" si="13"/>
        <v>22902</v>
      </c>
      <c r="M57" s="2"/>
      <c r="O57" s="35"/>
    </row>
    <row r="58" spans="1:15" ht="31.5" x14ac:dyDescent="0.25">
      <c r="A58" s="1"/>
      <c r="B58" s="4" t="s">
        <v>116</v>
      </c>
      <c r="C58" s="13" t="s">
        <v>11</v>
      </c>
      <c r="D58" s="4" t="s">
        <v>49</v>
      </c>
      <c r="E58" s="4" t="s">
        <v>17</v>
      </c>
      <c r="F58" s="6">
        <v>30000</v>
      </c>
      <c r="G58" s="6">
        <v>861</v>
      </c>
      <c r="H58" s="6">
        <v>0</v>
      </c>
      <c r="I58" s="7">
        <v>912</v>
      </c>
      <c r="J58" s="7">
        <v>2825</v>
      </c>
      <c r="K58" s="7">
        <v>4598</v>
      </c>
      <c r="L58" s="8">
        <f>F58-K58</f>
        <v>25402</v>
      </c>
      <c r="M58" s="2"/>
      <c r="O58" s="35"/>
    </row>
    <row r="59" spans="1:15" ht="16.5" thickBot="1" x14ac:dyDescent="0.3">
      <c r="A59" s="1"/>
      <c r="B59" s="68" t="s">
        <v>65</v>
      </c>
      <c r="C59" s="69"/>
      <c r="D59" s="69"/>
      <c r="E59" s="69"/>
      <c r="F59" s="63">
        <f t="shared" ref="F59:L59" si="14">SUM(F49:F58)</f>
        <v>429000</v>
      </c>
      <c r="G59" s="28">
        <f t="shared" si="14"/>
        <v>12312.3</v>
      </c>
      <c r="H59" s="28">
        <f t="shared" si="14"/>
        <v>9795.01</v>
      </c>
      <c r="I59" s="28">
        <f t="shared" si="14"/>
        <v>13041.6</v>
      </c>
      <c r="J59" s="28">
        <f t="shared" si="14"/>
        <v>94043.709999999992</v>
      </c>
      <c r="K59" s="28">
        <f t="shared" si="14"/>
        <v>129192.61999999998</v>
      </c>
      <c r="L59" s="29">
        <f t="shared" si="14"/>
        <v>299807.37999999995</v>
      </c>
      <c r="M59" s="2"/>
      <c r="N59" s="33"/>
    </row>
    <row r="60" spans="1:15" ht="15.75" x14ac:dyDescent="0.25">
      <c r="A60" s="1"/>
      <c r="B60" s="70" t="s">
        <v>84</v>
      </c>
      <c r="C60" s="71"/>
      <c r="D60" s="71"/>
      <c r="E60" s="71"/>
      <c r="F60" s="72"/>
      <c r="G60" s="72"/>
      <c r="H60" s="72"/>
      <c r="I60" s="72"/>
      <c r="J60" s="72"/>
      <c r="K60" s="72"/>
      <c r="L60" s="73"/>
      <c r="M60" s="2"/>
    </row>
    <row r="61" spans="1:15" ht="47.25" x14ac:dyDescent="0.25">
      <c r="A61" s="1"/>
      <c r="B61" s="4" t="s">
        <v>169</v>
      </c>
      <c r="C61" s="5" t="s">
        <v>220</v>
      </c>
      <c r="D61" s="4" t="s">
        <v>239</v>
      </c>
      <c r="E61" s="4" t="s">
        <v>17</v>
      </c>
      <c r="F61" s="6">
        <v>50000</v>
      </c>
      <c r="G61" s="6">
        <v>1435</v>
      </c>
      <c r="H61" s="6">
        <v>1854</v>
      </c>
      <c r="I61" s="7">
        <v>1520</v>
      </c>
      <c r="J61" s="14">
        <v>11020.89</v>
      </c>
      <c r="K61" s="7">
        <v>15829.89</v>
      </c>
      <c r="L61" s="8">
        <f t="shared" ref="L61:L66" si="15">F61-K61</f>
        <v>34170.11</v>
      </c>
      <c r="M61" s="2"/>
    </row>
    <row r="62" spans="1:15" ht="31.5" customHeight="1" x14ac:dyDescent="0.25">
      <c r="A62" s="1"/>
      <c r="B62" s="4" t="s">
        <v>170</v>
      </c>
      <c r="C62" s="5" t="s">
        <v>14</v>
      </c>
      <c r="D62" s="4" t="s">
        <v>171</v>
      </c>
      <c r="E62" s="4" t="s">
        <v>18</v>
      </c>
      <c r="F62" s="6">
        <v>80000</v>
      </c>
      <c r="G62" s="6">
        <v>2296</v>
      </c>
      <c r="H62" s="6">
        <v>7400.87</v>
      </c>
      <c r="I62" s="7">
        <v>2432</v>
      </c>
      <c r="J62" s="7">
        <v>3745</v>
      </c>
      <c r="K62" s="7">
        <v>15873.87</v>
      </c>
      <c r="L62" s="8">
        <f>F62-K62</f>
        <v>64126.13</v>
      </c>
      <c r="M62" s="2"/>
    </row>
    <row r="63" spans="1:15" ht="31.5" x14ac:dyDescent="0.25">
      <c r="A63" s="1"/>
      <c r="B63" s="4" t="s">
        <v>172</v>
      </c>
      <c r="C63" s="5" t="s">
        <v>14</v>
      </c>
      <c r="D63" s="4" t="s">
        <v>142</v>
      </c>
      <c r="E63" s="4" t="s">
        <v>18</v>
      </c>
      <c r="F63" s="6">
        <v>42000</v>
      </c>
      <c r="G63" s="6">
        <v>1205.4000000000001</v>
      </c>
      <c r="H63" s="6">
        <v>724.92</v>
      </c>
      <c r="I63" s="7">
        <v>1276.8</v>
      </c>
      <c r="J63" s="7">
        <v>805</v>
      </c>
      <c r="K63" s="7">
        <v>4012.12</v>
      </c>
      <c r="L63" s="8">
        <f t="shared" si="15"/>
        <v>37987.879999999997</v>
      </c>
      <c r="M63" s="2"/>
    </row>
    <row r="64" spans="1:15" ht="31.5" x14ac:dyDescent="0.25">
      <c r="A64" s="1"/>
      <c r="B64" s="4" t="s">
        <v>217</v>
      </c>
      <c r="C64" s="5" t="s">
        <v>14</v>
      </c>
      <c r="D64" s="4" t="s">
        <v>240</v>
      </c>
      <c r="E64" s="4" t="s">
        <v>18</v>
      </c>
      <c r="F64" s="6">
        <v>46000</v>
      </c>
      <c r="G64" s="6">
        <v>1320.2</v>
      </c>
      <c r="H64" s="6">
        <v>10001.49</v>
      </c>
      <c r="I64" s="7">
        <v>1398.4</v>
      </c>
      <c r="J64" s="30">
        <v>4244.78</v>
      </c>
      <c r="K64" s="7">
        <v>7964.87</v>
      </c>
      <c r="L64" s="8">
        <f>F64-K64</f>
        <v>38035.129999999997</v>
      </c>
      <c r="M64" s="2"/>
    </row>
    <row r="65" spans="1:13" ht="31.5" x14ac:dyDescent="0.25">
      <c r="A65" s="1"/>
      <c r="B65" s="4" t="s">
        <v>173</v>
      </c>
      <c r="C65" s="5" t="s">
        <v>11</v>
      </c>
      <c r="D65" s="4" t="s">
        <v>142</v>
      </c>
      <c r="E65" s="4" t="s">
        <v>17</v>
      </c>
      <c r="F65" s="6">
        <v>40000</v>
      </c>
      <c r="G65" s="6">
        <v>1148</v>
      </c>
      <c r="H65" s="6">
        <v>442.65</v>
      </c>
      <c r="I65" s="7">
        <v>1216</v>
      </c>
      <c r="J65" s="7">
        <v>14674.85</v>
      </c>
      <c r="K65" s="7">
        <v>17481.5</v>
      </c>
      <c r="L65" s="8">
        <f t="shared" si="15"/>
        <v>22518.5</v>
      </c>
      <c r="M65" s="2"/>
    </row>
    <row r="66" spans="1:13" ht="31.5" x14ac:dyDescent="0.25">
      <c r="A66" s="1"/>
      <c r="B66" s="4" t="s">
        <v>174</v>
      </c>
      <c r="C66" s="5" t="s">
        <v>11</v>
      </c>
      <c r="D66" s="4" t="s">
        <v>142</v>
      </c>
      <c r="E66" s="4" t="s">
        <v>17</v>
      </c>
      <c r="F66" s="9">
        <v>45000</v>
      </c>
      <c r="G66" s="6">
        <v>1291.5</v>
      </c>
      <c r="H66" s="9">
        <v>0</v>
      </c>
      <c r="I66" s="7">
        <v>1368</v>
      </c>
      <c r="J66" s="10">
        <v>4164.5600000000004</v>
      </c>
      <c r="K66" s="7">
        <v>6824.06</v>
      </c>
      <c r="L66" s="8">
        <f t="shared" si="15"/>
        <v>38175.94</v>
      </c>
      <c r="M66" s="2"/>
    </row>
    <row r="67" spans="1:13" ht="48" thickBot="1" x14ac:dyDescent="0.3">
      <c r="A67" s="1"/>
      <c r="B67" s="4" t="s">
        <v>227</v>
      </c>
      <c r="C67" s="5" t="s">
        <v>14</v>
      </c>
      <c r="D67" s="4" t="s">
        <v>228</v>
      </c>
      <c r="E67" s="4" t="s">
        <v>18</v>
      </c>
      <c r="F67" s="9">
        <v>130000</v>
      </c>
      <c r="G67" s="6">
        <v>3731</v>
      </c>
      <c r="H67" s="9">
        <v>19162.12</v>
      </c>
      <c r="I67" s="7">
        <v>3952</v>
      </c>
      <c r="J67" s="15">
        <v>30463.59</v>
      </c>
      <c r="K67" s="7">
        <v>57308.71</v>
      </c>
      <c r="L67" s="11">
        <f>F67-K67</f>
        <v>72691.290000000008</v>
      </c>
      <c r="M67" s="2"/>
    </row>
    <row r="68" spans="1:13" ht="16.5" thickBot="1" x14ac:dyDescent="0.3">
      <c r="A68" s="1"/>
      <c r="B68" s="68"/>
      <c r="C68" s="69"/>
      <c r="D68" s="69"/>
      <c r="E68" s="69"/>
      <c r="F68" s="16">
        <f t="shared" ref="F68:L68" si="16">SUM(F61:F67)</f>
        <v>433000</v>
      </c>
      <c r="G68" s="17">
        <f t="shared" si="16"/>
        <v>12427.099999999999</v>
      </c>
      <c r="H68" s="17">
        <f t="shared" si="16"/>
        <v>39586.050000000003</v>
      </c>
      <c r="I68" s="25">
        <f t="shared" si="16"/>
        <v>13163.2</v>
      </c>
      <c r="J68" s="25">
        <f t="shared" si="16"/>
        <v>69118.67</v>
      </c>
      <c r="K68" s="31">
        <f t="shared" si="16"/>
        <v>125295.02000000002</v>
      </c>
      <c r="L68" s="20">
        <f t="shared" si="16"/>
        <v>307704.98</v>
      </c>
      <c r="M68" s="2"/>
    </row>
    <row r="69" spans="1:13" ht="15.75" x14ac:dyDescent="0.25">
      <c r="A69" s="1"/>
      <c r="B69" s="70" t="s">
        <v>85</v>
      </c>
      <c r="C69" s="71"/>
      <c r="D69" s="71"/>
      <c r="E69" s="71"/>
      <c r="F69" s="72"/>
      <c r="G69" s="72"/>
      <c r="H69" s="72"/>
      <c r="I69" s="72"/>
      <c r="J69" s="72"/>
      <c r="K69" s="72"/>
      <c r="L69" s="73"/>
      <c r="M69" s="2"/>
    </row>
    <row r="70" spans="1:13" ht="47.25" x14ac:dyDescent="0.25">
      <c r="A70" s="1"/>
      <c r="B70" s="4" t="s">
        <v>29</v>
      </c>
      <c r="C70" s="5" t="s">
        <v>14</v>
      </c>
      <c r="D70" s="4" t="s">
        <v>103</v>
      </c>
      <c r="E70" s="4" t="s">
        <v>17</v>
      </c>
      <c r="F70" s="6">
        <v>130000</v>
      </c>
      <c r="G70" s="6">
        <v>3731</v>
      </c>
      <c r="H70" s="6">
        <v>18682.169999999998</v>
      </c>
      <c r="I70" s="10">
        <f>+F70*0.0304</f>
        <v>3952</v>
      </c>
      <c r="J70" s="7">
        <v>12192.32</v>
      </c>
      <c r="K70" s="7">
        <v>38557.49</v>
      </c>
      <c r="L70" s="8">
        <f>F70-K70</f>
        <v>91442.510000000009</v>
      </c>
      <c r="M70" s="2"/>
    </row>
    <row r="71" spans="1:13" ht="32.25" thickBot="1" x14ac:dyDescent="0.3">
      <c r="A71" s="1"/>
      <c r="B71" s="4" t="s">
        <v>186</v>
      </c>
      <c r="C71" s="5" t="s">
        <v>14</v>
      </c>
      <c r="D71" s="4" t="s">
        <v>187</v>
      </c>
      <c r="E71" s="4" t="s">
        <v>18</v>
      </c>
      <c r="F71" s="9">
        <v>75000</v>
      </c>
      <c r="G71" s="9">
        <v>2152.5</v>
      </c>
      <c r="H71" s="9">
        <v>6309.38</v>
      </c>
      <c r="I71" s="7">
        <v>2280</v>
      </c>
      <c r="J71" s="10">
        <v>8303.58</v>
      </c>
      <c r="K71" s="10">
        <v>19045.46</v>
      </c>
      <c r="L71" s="8">
        <f>F71-K71</f>
        <v>55954.54</v>
      </c>
      <c r="M71" s="2"/>
    </row>
    <row r="72" spans="1:13" ht="16.5" thickBot="1" x14ac:dyDescent="0.3">
      <c r="A72" s="1"/>
      <c r="B72" s="68"/>
      <c r="C72" s="69"/>
      <c r="D72" s="69"/>
      <c r="E72" s="69"/>
      <c r="F72" s="16">
        <f t="shared" ref="F72:L72" si="17">SUM(F70:F71)</f>
        <v>205000</v>
      </c>
      <c r="G72" s="17">
        <f t="shared" si="17"/>
        <v>5883.5</v>
      </c>
      <c r="H72" s="17">
        <f t="shared" si="17"/>
        <v>24991.55</v>
      </c>
      <c r="I72" s="18">
        <f t="shared" si="17"/>
        <v>6232</v>
      </c>
      <c r="J72" s="18">
        <f t="shared" si="17"/>
        <v>20495.900000000001</v>
      </c>
      <c r="K72" s="19">
        <f t="shared" si="17"/>
        <v>57602.95</v>
      </c>
      <c r="L72" s="20">
        <f t="shared" si="17"/>
        <v>147397.05000000002</v>
      </c>
      <c r="M72" s="2"/>
    </row>
    <row r="73" spans="1:13" ht="15.75" x14ac:dyDescent="0.25">
      <c r="A73" s="1"/>
      <c r="B73" s="70" t="s">
        <v>86</v>
      </c>
      <c r="C73" s="71"/>
      <c r="D73" s="71"/>
      <c r="E73" s="71"/>
      <c r="F73" s="72"/>
      <c r="G73" s="72"/>
      <c r="H73" s="72"/>
      <c r="I73" s="72"/>
      <c r="J73" s="72"/>
      <c r="K73" s="72"/>
      <c r="L73" s="73"/>
      <c r="M73" s="2"/>
    </row>
    <row r="74" spans="1:13" ht="47.25" x14ac:dyDescent="0.25">
      <c r="A74" s="1"/>
      <c r="B74" s="4" t="s">
        <v>87</v>
      </c>
      <c r="C74" s="5" t="s">
        <v>14</v>
      </c>
      <c r="D74" s="4" t="s">
        <v>30</v>
      </c>
      <c r="E74" s="4" t="s">
        <v>17</v>
      </c>
      <c r="F74" s="6">
        <v>130000</v>
      </c>
      <c r="G74" s="6">
        <f>+F74*0.0287</f>
        <v>3731</v>
      </c>
      <c r="H74" s="6">
        <v>19162.12</v>
      </c>
      <c r="I74" s="7">
        <f>+F74*0.0304</f>
        <v>3952</v>
      </c>
      <c r="J74" s="7">
        <v>33373.81</v>
      </c>
      <c r="K74" s="7">
        <v>60218.93</v>
      </c>
      <c r="L74" s="8">
        <f>F74-K74</f>
        <v>69781.070000000007</v>
      </c>
      <c r="M74" s="2"/>
    </row>
    <row r="75" spans="1:13" ht="48" thickBot="1" x14ac:dyDescent="0.3">
      <c r="A75" s="1"/>
      <c r="B75" s="12" t="s">
        <v>88</v>
      </c>
      <c r="C75" s="5" t="s">
        <v>14</v>
      </c>
      <c r="D75" s="4" t="s">
        <v>104</v>
      </c>
      <c r="E75" s="4" t="s">
        <v>18</v>
      </c>
      <c r="F75" s="6">
        <v>50000</v>
      </c>
      <c r="G75" s="6">
        <f t="shared" ref="G75" si="18">+F75*0.0287</f>
        <v>1435</v>
      </c>
      <c r="H75" s="6">
        <v>1566.03</v>
      </c>
      <c r="I75" s="7">
        <f>+F75*0.0304</f>
        <v>1520</v>
      </c>
      <c r="J75" s="7">
        <v>2844.78</v>
      </c>
      <c r="K75" s="7">
        <v>7365.81</v>
      </c>
      <c r="L75" s="8">
        <f>F75-K75</f>
        <v>42634.19</v>
      </c>
      <c r="M75" s="2"/>
    </row>
    <row r="76" spans="1:13" ht="16.5" thickBot="1" x14ac:dyDescent="0.3">
      <c r="A76" s="1"/>
      <c r="B76" s="68"/>
      <c r="C76" s="69"/>
      <c r="D76" s="69"/>
      <c r="E76" s="69"/>
      <c r="F76" s="16">
        <f t="shared" ref="F76:L76" si="19">SUM(F74:F75)</f>
        <v>180000</v>
      </c>
      <c r="G76" s="17">
        <f t="shared" si="19"/>
        <v>5166</v>
      </c>
      <c r="H76" s="17">
        <f t="shared" si="19"/>
        <v>20728.149999999998</v>
      </c>
      <c r="I76" s="18">
        <f t="shared" si="19"/>
        <v>5472</v>
      </c>
      <c r="J76" s="18">
        <f t="shared" si="19"/>
        <v>36218.589999999997</v>
      </c>
      <c r="K76" s="19">
        <f t="shared" si="19"/>
        <v>67584.740000000005</v>
      </c>
      <c r="L76" s="20">
        <f t="shared" si="19"/>
        <v>112415.26000000001</v>
      </c>
      <c r="M76" s="2"/>
    </row>
    <row r="77" spans="1:13" ht="15.75" x14ac:dyDescent="0.25">
      <c r="A77" s="1"/>
      <c r="B77" s="70" t="s">
        <v>89</v>
      </c>
      <c r="C77" s="71"/>
      <c r="D77" s="71"/>
      <c r="E77" s="71"/>
      <c r="F77" s="72"/>
      <c r="G77" s="72"/>
      <c r="H77" s="72"/>
      <c r="I77" s="72"/>
      <c r="J77" s="72"/>
      <c r="K77" s="72"/>
      <c r="L77" s="73"/>
      <c r="M77" s="2"/>
    </row>
    <row r="78" spans="1:13" ht="31.5" x14ac:dyDescent="0.25">
      <c r="A78" s="1"/>
      <c r="B78" s="4" t="s">
        <v>143</v>
      </c>
      <c r="C78" s="5" t="s">
        <v>11</v>
      </c>
      <c r="D78" s="4" t="s">
        <v>230</v>
      </c>
      <c r="E78" s="4" t="s">
        <v>17</v>
      </c>
      <c r="F78" s="6">
        <v>38000</v>
      </c>
      <c r="G78" s="6">
        <v>1090.5999999999999</v>
      </c>
      <c r="H78" s="6">
        <v>160.38</v>
      </c>
      <c r="I78" s="7">
        <v>1155.2</v>
      </c>
      <c r="J78" s="7">
        <v>14670.03</v>
      </c>
      <c r="K78" s="7">
        <v>17076.21</v>
      </c>
      <c r="L78" s="8">
        <f>F78-K78</f>
        <v>20923.79</v>
      </c>
      <c r="M78" s="2"/>
    </row>
    <row r="79" spans="1:13" ht="31.5" x14ac:dyDescent="0.25">
      <c r="A79" s="1"/>
      <c r="B79" s="4" t="s">
        <v>144</v>
      </c>
      <c r="C79" s="5" t="s">
        <v>11</v>
      </c>
      <c r="D79" s="4" t="s">
        <v>70</v>
      </c>
      <c r="E79" s="4" t="s">
        <v>31</v>
      </c>
      <c r="F79" s="6">
        <v>33000</v>
      </c>
      <c r="G79" s="6">
        <v>947.1</v>
      </c>
      <c r="H79" s="6">
        <v>0</v>
      </c>
      <c r="I79" s="7">
        <v>1003.2</v>
      </c>
      <c r="J79" s="7">
        <v>325</v>
      </c>
      <c r="K79" s="7">
        <v>2275.3000000000002</v>
      </c>
      <c r="L79" s="8">
        <f t="shared" ref="L79:L97" si="20">F79-K79</f>
        <v>30724.7</v>
      </c>
      <c r="M79" s="2"/>
    </row>
    <row r="80" spans="1:13" ht="31.5" x14ac:dyDescent="0.25">
      <c r="A80" s="1"/>
      <c r="B80" s="4" t="s">
        <v>218</v>
      </c>
      <c r="C80" s="5" t="s">
        <v>14</v>
      </c>
      <c r="D80" s="4" t="s">
        <v>32</v>
      </c>
      <c r="E80" s="4" t="s">
        <v>31</v>
      </c>
      <c r="F80" s="6">
        <v>29000</v>
      </c>
      <c r="G80" s="6">
        <v>832.3</v>
      </c>
      <c r="H80" s="6">
        <v>0</v>
      </c>
      <c r="I80" s="7">
        <v>881.6</v>
      </c>
      <c r="J80" s="7">
        <v>15341.73</v>
      </c>
      <c r="K80" s="7">
        <v>17055.63</v>
      </c>
      <c r="L80" s="8">
        <f t="shared" si="20"/>
        <v>11944.369999999999</v>
      </c>
      <c r="M80" s="2"/>
    </row>
    <row r="81" spans="1:13" ht="31.5" x14ac:dyDescent="0.25">
      <c r="A81" s="1"/>
      <c r="B81" s="4" t="s">
        <v>145</v>
      </c>
      <c r="C81" s="5" t="s">
        <v>11</v>
      </c>
      <c r="D81" s="4" t="s">
        <v>32</v>
      </c>
      <c r="E81" s="4" t="s">
        <v>31</v>
      </c>
      <c r="F81" s="6">
        <v>28000</v>
      </c>
      <c r="G81" s="6">
        <v>803.6</v>
      </c>
      <c r="H81" s="6">
        <v>0</v>
      </c>
      <c r="I81" s="7">
        <v>851.2</v>
      </c>
      <c r="J81" s="7">
        <v>8521.25</v>
      </c>
      <c r="K81" s="7">
        <v>10176.049999999999</v>
      </c>
      <c r="L81" s="8">
        <f t="shared" ref="L81:L92" si="21">F81-K81</f>
        <v>17823.95</v>
      </c>
      <c r="M81" s="2"/>
    </row>
    <row r="82" spans="1:13" ht="31.5" x14ac:dyDescent="0.25">
      <c r="A82" s="1"/>
      <c r="B82" s="4" t="s">
        <v>146</v>
      </c>
      <c r="C82" s="5" t="s">
        <v>11</v>
      </c>
      <c r="D82" s="4" t="s">
        <v>32</v>
      </c>
      <c r="E82" s="4" t="s">
        <v>31</v>
      </c>
      <c r="F82" s="6">
        <v>28000</v>
      </c>
      <c r="G82" s="6">
        <v>803.6</v>
      </c>
      <c r="H82" s="6">
        <v>0</v>
      </c>
      <c r="I82" s="7">
        <v>851.2</v>
      </c>
      <c r="J82" s="7">
        <v>13897.82</v>
      </c>
      <c r="K82" s="7">
        <v>15552.62</v>
      </c>
      <c r="L82" s="8">
        <f t="shared" si="21"/>
        <v>12447.38</v>
      </c>
      <c r="M82" s="2"/>
    </row>
    <row r="83" spans="1:13" ht="31.5" x14ac:dyDescent="0.25">
      <c r="A83" s="1"/>
      <c r="B83" s="12" t="s">
        <v>33</v>
      </c>
      <c r="C83" s="5" t="s">
        <v>14</v>
      </c>
      <c r="D83" s="12" t="s">
        <v>32</v>
      </c>
      <c r="E83" s="4" t="s">
        <v>31</v>
      </c>
      <c r="F83" s="6">
        <v>28000</v>
      </c>
      <c r="G83" s="6">
        <v>803.6</v>
      </c>
      <c r="H83" s="6">
        <v>0</v>
      </c>
      <c r="I83" s="7">
        <v>851.2</v>
      </c>
      <c r="J83" s="7">
        <v>5752.35</v>
      </c>
      <c r="K83" s="7">
        <v>7407.15</v>
      </c>
      <c r="L83" s="8">
        <f t="shared" si="21"/>
        <v>20592.849999999999</v>
      </c>
      <c r="M83" s="2"/>
    </row>
    <row r="84" spans="1:13" ht="31.5" x14ac:dyDescent="0.25">
      <c r="A84" s="1"/>
      <c r="B84" s="4" t="s">
        <v>147</v>
      </c>
      <c r="C84" s="5" t="s">
        <v>14</v>
      </c>
      <c r="D84" s="4" t="s">
        <v>32</v>
      </c>
      <c r="E84" s="4" t="s">
        <v>31</v>
      </c>
      <c r="F84" s="6">
        <v>28000</v>
      </c>
      <c r="G84" s="6">
        <v>803.6</v>
      </c>
      <c r="H84" s="6">
        <v>0</v>
      </c>
      <c r="I84" s="7">
        <v>851.2</v>
      </c>
      <c r="J84" s="7">
        <v>4705</v>
      </c>
      <c r="K84" s="7">
        <v>6359.8</v>
      </c>
      <c r="L84" s="8">
        <f t="shared" si="21"/>
        <v>21640.2</v>
      </c>
      <c r="M84" s="2"/>
    </row>
    <row r="85" spans="1:13" ht="31.5" x14ac:dyDescent="0.25">
      <c r="A85" s="1"/>
      <c r="B85" s="4" t="s">
        <v>148</v>
      </c>
      <c r="C85" s="5" t="s">
        <v>14</v>
      </c>
      <c r="D85" s="4" t="s">
        <v>32</v>
      </c>
      <c r="E85" s="4" t="s">
        <v>31</v>
      </c>
      <c r="F85" s="6">
        <v>33000</v>
      </c>
      <c r="G85" s="6">
        <v>947.1</v>
      </c>
      <c r="H85" s="6">
        <v>0</v>
      </c>
      <c r="I85" s="7">
        <v>1003.2</v>
      </c>
      <c r="J85" s="7">
        <v>1104</v>
      </c>
      <c r="K85" s="7">
        <v>3054.3</v>
      </c>
      <c r="L85" s="8">
        <f t="shared" si="21"/>
        <v>29945.7</v>
      </c>
      <c r="M85" s="2"/>
    </row>
    <row r="86" spans="1:13" ht="31.5" x14ac:dyDescent="0.25">
      <c r="A86" s="1"/>
      <c r="B86" s="4" t="s">
        <v>149</v>
      </c>
      <c r="C86" s="5" t="s">
        <v>11</v>
      </c>
      <c r="D86" s="4" t="s">
        <v>165</v>
      </c>
      <c r="E86" s="4" t="s">
        <v>18</v>
      </c>
      <c r="F86" s="6">
        <v>45000</v>
      </c>
      <c r="G86" s="6">
        <v>1291.5</v>
      </c>
      <c r="H86" s="6">
        <v>1148.33</v>
      </c>
      <c r="I86" s="7">
        <v>1368</v>
      </c>
      <c r="J86" s="7">
        <v>525</v>
      </c>
      <c r="K86" s="7">
        <v>4332.83</v>
      </c>
      <c r="L86" s="8">
        <f t="shared" si="21"/>
        <v>40667.17</v>
      </c>
      <c r="M86" s="2"/>
    </row>
    <row r="87" spans="1:13" ht="31.5" x14ac:dyDescent="0.25">
      <c r="A87" s="1"/>
      <c r="B87" s="4" t="s">
        <v>150</v>
      </c>
      <c r="C87" s="5" t="s">
        <v>11</v>
      </c>
      <c r="D87" s="4" t="s">
        <v>34</v>
      </c>
      <c r="E87" s="4" t="s">
        <v>31</v>
      </c>
      <c r="F87" s="6">
        <v>33000</v>
      </c>
      <c r="G87" s="6">
        <v>947.1</v>
      </c>
      <c r="H87" s="6">
        <v>0</v>
      </c>
      <c r="I87" s="7">
        <v>1003.2</v>
      </c>
      <c r="J87" s="7">
        <v>1965</v>
      </c>
      <c r="K87" s="7">
        <v>3915.3</v>
      </c>
      <c r="L87" s="8">
        <f t="shared" si="21"/>
        <v>29084.7</v>
      </c>
      <c r="M87" s="2"/>
    </row>
    <row r="88" spans="1:13" ht="31.5" x14ac:dyDescent="0.25">
      <c r="A88" s="1"/>
      <c r="B88" s="4" t="s">
        <v>151</v>
      </c>
      <c r="C88" s="5" t="s">
        <v>11</v>
      </c>
      <c r="D88" s="4" t="s">
        <v>35</v>
      </c>
      <c r="E88" s="4" t="s">
        <v>31</v>
      </c>
      <c r="F88" s="6">
        <v>33000</v>
      </c>
      <c r="G88" s="6">
        <v>947.1</v>
      </c>
      <c r="H88" s="6">
        <v>0</v>
      </c>
      <c r="I88" s="7">
        <v>1003.2</v>
      </c>
      <c r="J88" s="7">
        <v>14083.97</v>
      </c>
      <c r="K88" s="7">
        <v>16034.27</v>
      </c>
      <c r="L88" s="8">
        <f t="shared" si="21"/>
        <v>16965.73</v>
      </c>
      <c r="M88" s="2"/>
    </row>
    <row r="89" spans="1:13" ht="24.75" customHeight="1" x14ac:dyDescent="0.25">
      <c r="A89" s="1"/>
      <c r="B89" s="4" t="s">
        <v>36</v>
      </c>
      <c r="C89" s="5" t="s">
        <v>14</v>
      </c>
      <c r="D89" s="4" t="s">
        <v>37</v>
      </c>
      <c r="E89" s="4" t="s">
        <v>17</v>
      </c>
      <c r="F89" s="6">
        <v>45000</v>
      </c>
      <c r="G89" s="6">
        <v>1291.5</v>
      </c>
      <c r="H89" s="6">
        <v>1148.33</v>
      </c>
      <c r="I89" s="7">
        <v>1368</v>
      </c>
      <c r="J89" s="7">
        <v>325</v>
      </c>
      <c r="K89" s="7">
        <v>4132.83</v>
      </c>
      <c r="L89" s="8">
        <f t="shared" si="21"/>
        <v>40867.17</v>
      </c>
      <c r="M89" s="2"/>
    </row>
    <row r="90" spans="1:13" ht="31.5" x14ac:dyDescent="0.25">
      <c r="A90" s="1"/>
      <c r="B90" s="4" t="s">
        <v>152</v>
      </c>
      <c r="C90" s="5" t="s">
        <v>11</v>
      </c>
      <c r="D90" s="4" t="s">
        <v>241</v>
      </c>
      <c r="E90" s="4" t="s">
        <v>17</v>
      </c>
      <c r="F90" s="6">
        <v>45000</v>
      </c>
      <c r="G90" s="6">
        <v>1291.5</v>
      </c>
      <c r="H90" s="6">
        <v>860.36</v>
      </c>
      <c r="I90" s="7">
        <v>1368</v>
      </c>
      <c r="J90" s="7">
        <v>4244.78</v>
      </c>
      <c r="K90" s="7">
        <v>7764.64</v>
      </c>
      <c r="L90" s="8">
        <f t="shared" si="21"/>
        <v>37235.360000000001</v>
      </c>
      <c r="M90" s="2"/>
    </row>
    <row r="91" spans="1:13" ht="31.5" x14ac:dyDescent="0.25">
      <c r="A91" s="1"/>
      <c r="B91" s="4" t="s">
        <v>153</v>
      </c>
      <c r="C91" s="5" t="s">
        <v>11</v>
      </c>
      <c r="D91" s="4" t="s">
        <v>165</v>
      </c>
      <c r="E91" s="4" t="s">
        <v>31</v>
      </c>
      <c r="F91" s="6">
        <v>45000</v>
      </c>
      <c r="G91" s="6">
        <v>1291.5</v>
      </c>
      <c r="H91" s="6">
        <v>572.39</v>
      </c>
      <c r="I91" s="7">
        <v>1368</v>
      </c>
      <c r="J91" s="7">
        <v>14562.34</v>
      </c>
      <c r="K91" s="7">
        <v>17794.23</v>
      </c>
      <c r="L91" s="8">
        <f t="shared" si="21"/>
        <v>27205.77</v>
      </c>
      <c r="M91" s="2"/>
    </row>
    <row r="92" spans="1:13" ht="31.5" x14ac:dyDescent="0.25">
      <c r="A92" s="1"/>
      <c r="B92" s="4" t="s">
        <v>154</v>
      </c>
      <c r="C92" s="5" t="s">
        <v>11</v>
      </c>
      <c r="D92" s="4" t="s">
        <v>166</v>
      </c>
      <c r="E92" s="4" t="s">
        <v>31</v>
      </c>
      <c r="F92" s="6">
        <v>28000</v>
      </c>
      <c r="G92" s="6">
        <v>803.6</v>
      </c>
      <c r="H92" s="6">
        <v>0</v>
      </c>
      <c r="I92" s="7">
        <v>851.2</v>
      </c>
      <c r="J92" s="7">
        <v>8510.82</v>
      </c>
      <c r="K92" s="7">
        <v>10165.620000000001</v>
      </c>
      <c r="L92" s="8">
        <f t="shared" si="21"/>
        <v>17834.379999999997</v>
      </c>
      <c r="M92" s="2"/>
    </row>
    <row r="93" spans="1:13" ht="31.5" x14ac:dyDescent="0.25">
      <c r="A93" s="1"/>
      <c r="B93" s="12" t="s">
        <v>155</v>
      </c>
      <c r="C93" s="5" t="s">
        <v>11</v>
      </c>
      <c r="D93" s="12" t="s">
        <v>39</v>
      </c>
      <c r="E93" s="4" t="s">
        <v>31</v>
      </c>
      <c r="F93" s="6">
        <v>33000</v>
      </c>
      <c r="G93" s="6">
        <v>947.1</v>
      </c>
      <c r="H93" s="6">
        <v>0</v>
      </c>
      <c r="I93" s="7">
        <v>1003.2</v>
      </c>
      <c r="J93" s="7">
        <v>4755.78</v>
      </c>
      <c r="K93" s="7">
        <v>6706.08</v>
      </c>
      <c r="L93" s="8">
        <f>F93-K93</f>
        <v>26293.919999999998</v>
      </c>
      <c r="M93" s="2"/>
    </row>
    <row r="94" spans="1:13" ht="31.5" x14ac:dyDescent="0.25">
      <c r="A94" s="1"/>
      <c r="B94" s="12" t="s">
        <v>156</v>
      </c>
      <c r="C94" s="5" t="s">
        <v>11</v>
      </c>
      <c r="D94" s="12" t="s">
        <v>39</v>
      </c>
      <c r="E94" s="4" t="s">
        <v>31</v>
      </c>
      <c r="F94" s="6">
        <v>30000</v>
      </c>
      <c r="G94" s="6">
        <v>861</v>
      </c>
      <c r="H94" s="6">
        <v>0</v>
      </c>
      <c r="I94" s="7">
        <v>912</v>
      </c>
      <c r="J94" s="7">
        <v>6563.41</v>
      </c>
      <c r="K94" s="7">
        <v>8336.41</v>
      </c>
      <c r="L94" s="8">
        <f>F94-K94</f>
        <v>21663.59</v>
      </c>
      <c r="M94" s="2"/>
    </row>
    <row r="95" spans="1:13" ht="31.5" x14ac:dyDescent="0.25">
      <c r="A95" s="1"/>
      <c r="B95" s="12" t="s">
        <v>157</v>
      </c>
      <c r="C95" s="5" t="s">
        <v>11</v>
      </c>
      <c r="D95" s="64" t="s">
        <v>167</v>
      </c>
      <c r="E95" s="4" t="s">
        <v>31</v>
      </c>
      <c r="F95" s="6">
        <v>33000</v>
      </c>
      <c r="G95" s="6">
        <v>947.1</v>
      </c>
      <c r="H95" s="6">
        <v>0</v>
      </c>
      <c r="I95" s="7">
        <v>1003.2</v>
      </c>
      <c r="J95" s="7">
        <v>7998.36</v>
      </c>
      <c r="K95" s="7">
        <v>9948.66</v>
      </c>
      <c r="L95" s="8">
        <f t="shared" si="20"/>
        <v>23051.34</v>
      </c>
      <c r="M95" s="2"/>
    </row>
    <row r="96" spans="1:13" ht="31.5" x14ac:dyDescent="0.25">
      <c r="A96" s="1"/>
      <c r="B96" s="12" t="s">
        <v>158</v>
      </c>
      <c r="C96" s="5" t="s">
        <v>11</v>
      </c>
      <c r="D96" s="12" t="s">
        <v>72</v>
      </c>
      <c r="E96" s="4" t="s">
        <v>31</v>
      </c>
      <c r="F96" s="6">
        <v>28000</v>
      </c>
      <c r="G96" s="6">
        <v>803.6</v>
      </c>
      <c r="H96" s="6">
        <v>0</v>
      </c>
      <c r="I96" s="7">
        <v>851.2</v>
      </c>
      <c r="J96" s="7">
        <v>5325</v>
      </c>
      <c r="K96" s="7">
        <v>6979.8</v>
      </c>
      <c r="L96" s="8">
        <f t="shared" si="20"/>
        <v>21020.2</v>
      </c>
      <c r="M96" s="2"/>
    </row>
    <row r="97" spans="1:13" ht="31.5" x14ac:dyDescent="0.25">
      <c r="A97" s="1"/>
      <c r="B97" s="12" t="s">
        <v>159</v>
      </c>
      <c r="C97" s="5" t="s">
        <v>11</v>
      </c>
      <c r="D97" s="12" t="s">
        <v>166</v>
      </c>
      <c r="E97" s="4" t="s">
        <v>31</v>
      </c>
      <c r="F97" s="6">
        <v>28000</v>
      </c>
      <c r="G97" s="6">
        <v>803.6</v>
      </c>
      <c r="H97" s="6">
        <v>0</v>
      </c>
      <c r="I97" s="7">
        <v>851.2</v>
      </c>
      <c r="J97" s="7">
        <v>9208.2199999999993</v>
      </c>
      <c r="K97" s="7">
        <v>10863.02</v>
      </c>
      <c r="L97" s="8">
        <f t="shared" si="20"/>
        <v>17136.98</v>
      </c>
      <c r="M97" s="2"/>
    </row>
    <row r="98" spans="1:13" ht="31.5" x14ac:dyDescent="0.25">
      <c r="A98" s="1"/>
      <c r="B98" s="12" t="s">
        <v>160</v>
      </c>
      <c r="C98" s="5" t="s">
        <v>11</v>
      </c>
      <c r="D98" s="12" t="s">
        <v>168</v>
      </c>
      <c r="E98" s="4" t="s">
        <v>31</v>
      </c>
      <c r="F98" s="6">
        <v>28000</v>
      </c>
      <c r="G98" s="6">
        <v>803.6</v>
      </c>
      <c r="H98" s="6">
        <v>0</v>
      </c>
      <c r="I98" s="7">
        <v>851.2</v>
      </c>
      <c r="J98" s="7">
        <v>2862.07</v>
      </c>
      <c r="K98" s="7">
        <v>4516.87</v>
      </c>
      <c r="L98" s="8">
        <f t="shared" ref="L98:L99" si="22">F98-K98</f>
        <v>23483.13</v>
      </c>
      <c r="M98" s="2"/>
    </row>
    <row r="99" spans="1:13" ht="31.5" x14ac:dyDescent="0.25">
      <c r="A99" s="1"/>
      <c r="B99" s="12" t="s">
        <v>161</v>
      </c>
      <c r="C99" s="5" t="s">
        <v>14</v>
      </c>
      <c r="D99" s="12" t="s">
        <v>242</v>
      </c>
      <c r="E99" s="4" t="s">
        <v>31</v>
      </c>
      <c r="F99" s="6">
        <v>26000</v>
      </c>
      <c r="G99" s="6">
        <v>746.2</v>
      </c>
      <c r="H99" s="6">
        <v>0</v>
      </c>
      <c r="I99" s="7">
        <v>790.4</v>
      </c>
      <c r="J99" s="7">
        <v>3207.94</v>
      </c>
      <c r="K99" s="7">
        <v>4744.54</v>
      </c>
      <c r="L99" s="8">
        <f t="shared" si="22"/>
        <v>21255.46</v>
      </c>
      <c r="M99" s="2"/>
    </row>
    <row r="100" spans="1:13" ht="31.5" x14ac:dyDescent="0.25">
      <c r="A100" s="1"/>
      <c r="B100" s="12" t="s">
        <v>162</v>
      </c>
      <c r="C100" s="5" t="s">
        <v>14</v>
      </c>
      <c r="D100" s="12" t="s">
        <v>32</v>
      </c>
      <c r="E100" s="4" t="s">
        <v>31</v>
      </c>
      <c r="F100" s="6">
        <v>26000</v>
      </c>
      <c r="G100" s="6">
        <v>746.2</v>
      </c>
      <c r="H100" s="6">
        <v>0</v>
      </c>
      <c r="I100" s="7">
        <v>790.4</v>
      </c>
      <c r="J100" s="7">
        <v>3405.72</v>
      </c>
      <c r="K100" s="7">
        <v>4942.32</v>
      </c>
      <c r="L100" s="8">
        <f t="shared" ref="L100" si="23">F100-K100</f>
        <v>21057.68</v>
      </c>
      <c r="M100" s="2"/>
    </row>
    <row r="101" spans="1:13" ht="31.5" x14ac:dyDescent="0.25">
      <c r="A101" s="1"/>
      <c r="B101" s="12" t="s">
        <v>163</v>
      </c>
      <c r="C101" s="5" t="s">
        <v>11</v>
      </c>
      <c r="D101" s="12" t="s">
        <v>70</v>
      </c>
      <c r="E101" s="4" t="s">
        <v>31</v>
      </c>
      <c r="F101" s="6">
        <v>30000</v>
      </c>
      <c r="G101" s="6">
        <v>861</v>
      </c>
      <c r="H101" s="6">
        <v>0</v>
      </c>
      <c r="I101" s="7">
        <v>912</v>
      </c>
      <c r="J101" s="7">
        <v>3095.62</v>
      </c>
      <c r="K101" s="7">
        <v>4868.62</v>
      </c>
      <c r="L101" s="8">
        <f t="shared" ref="L101:L102" si="24">F101-K101</f>
        <v>25131.38</v>
      </c>
      <c r="M101" s="2"/>
    </row>
    <row r="102" spans="1:13" ht="31.5" x14ac:dyDescent="0.25">
      <c r="A102" s="1"/>
      <c r="B102" s="12" t="s">
        <v>164</v>
      </c>
      <c r="C102" s="5" t="s">
        <v>14</v>
      </c>
      <c r="D102" s="12" t="s">
        <v>37</v>
      </c>
      <c r="E102" s="4" t="s">
        <v>31</v>
      </c>
      <c r="F102" s="6">
        <v>30000</v>
      </c>
      <c r="G102" s="6">
        <v>861</v>
      </c>
      <c r="H102" s="6">
        <v>0</v>
      </c>
      <c r="I102" s="7">
        <v>912</v>
      </c>
      <c r="J102" s="7">
        <v>2825</v>
      </c>
      <c r="K102" s="7">
        <v>4598</v>
      </c>
      <c r="L102" s="8">
        <f t="shared" si="24"/>
        <v>25402</v>
      </c>
      <c r="M102" s="2"/>
    </row>
    <row r="103" spans="1:13" ht="16.5" thickBot="1" x14ac:dyDescent="0.3">
      <c r="A103" s="1"/>
      <c r="B103" s="68"/>
      <c r="C103" s="69"/>
      <c r="D103" s="69"/>
      <c r="E103" s="69"/>
      <c r="F103" s="36">
        <f>SUM(F78:F102)</f>
        <v>811000</v>
      </c>
      <c r="G103" s="26">
        <f>SUM(G78:G102)</f>
        <v>23275.699999999997</v>
      </c>
      <c r="H103" s="26">
        <f>SUM(H78:H101)</f>
        <v>3889.79</v>
      </c>
      <c r="I103" s="27">
        <f>SUM(I78:I102)</f>
        <v>24654.400000000009</v>
      </c>
      <c r="J103" s="27">
        <f>SUM(J78:J102)</f>
        <v>157781.21000000002</v>
      </c>
      <c r="K103" s="28">
        <f>SUM(K78:K102)</f>
        <v>209601.1</v>
      </c>
      <c r="L103" s="29">
        <f>SUM(L78:L102)</f>
        <v>601398.90000000014</v>
      </c>
      <c r="M103" s="2"/>
    </row>
    <row r="104" spans="1:13" ht="15.75" x14ac:dyDescent="0.25">
      <c r="A104" s="1"/>
      <c r="B104" s="70" t="s">
        <v>175</v>
      </c>
      <c r="C104" s="71"/>
      <c r="D104" s="71"/>
      <c r="E104" s="71"/>
      <c r="F104" s="72"/>
      <c r="G104" s="72"/>
      <c r="H104" s="72"/>
      <c r="I104" s="72"/>
      <c r="J104" s="72"/>
      <c r="K104" s="72"/>
      <c r="L104" s="73"/>
      <c r="M104" s="2"/>
    </row>
    <row r="105" spans="1:13" ht="63" x14ac:dyDescent="0.25">
      <c r="A105" s="1"/>
      <c r="B105" s="4" t="s">
        <v>120</v>
      </c>
      <c r="C105" s="5" t="s">
        <v>14</v>
      </c>
      <c r="D105" s="66" t="s">
        <v>231</v>
      </c>
      <c r="E105" s="4" t="s">
        <v>17</v>
      </c>
      <c r="F105" s="6">
        <v>130000</v>
      </c>
      <c r="G105" s="6">
        <f>+F105*0.0287</f>
        <v>3731</v>
      </c>
      <c r="H105" s="6">
        <v>18682.169999999998</v>
      </c>
      <c r="I105" s="7">
        <v>3952</v>
      </c>
      <c r="J105" s="7">
        <v>38462.699999999997</v>
      </c>
      <c r="K105" s="7">
        <v>64827.87</v>
      </c>
      <c r="L105" s="8">
        <f>F105-K105</f>
        <v>65172.13</v>
      </c>
      <c r="M105" s="2"/>
    </row>
    <row r="106" spans="1:13" ht="15.75" x14ac:dyDescent="0.25">
      <c r="A106" s="1"/>
      <c r="B106" s="60"/>
      <c r="C106" s="59"/>
      <c r="D106" s="61"/>
      <c r="E106" s="61"/>
      <c r="F106" s="22">
        <f t="shared" ref="F106:L106" si="25">F105</f>
        <v>130000</v>
      </c>
      <c r="G106" s="22">
        <f t="shared" si="25"/>
        <v>3731</v>
      </c>
      <c r="H106" s="22">
        <f t="shared" si="25"/>
        <v>18682.169999999998</v>
      </c>
      <c r="I106" s="62">
        <f t="shared" si="25"/>
        <v>3952</v>
      </c>
      <c r="J106" s="62">
        <f t="shared" si="25"/>
        <v>38462.699999999997</v>
      </c>
      <c r="K106" s="62">
        <f t="shared" si="25"/>
        <v>64827.87</v>
      </c>
      <c r="L106" s="23">
        <f t="shared" si="25"/>
        <v>65172.13</v>
      </c>
      <c r="M106" s="2"/>
    </row>
    <row r="107" spans="1:13" ht="15.75" x14ac:dyDescent="0.25">
      <c r="A107" s="1"/>
      <c r="B107" s="70" t="s">
        <v>90</v>
      </c>
      <c r="C107" s="71"/>
      <c r="D107" s="71"/>
      <c r="E107" s="71"/>
      <c r="F107" s="72"/>
      <c r="G107" s="72"/>
      <c r="H107" s="72"/>
      <c r="I107" s="72"/>
      <c r="J107" s="72"/>
      <c r="K107" s="72"/>
      <c r="L107" s="73"/>
      <c r="M107" s="2"/>
    </row>
    <row r="108" spans="1:13" ht="31.5" x14ac:dyDescent="0.25">
      <c r="A108" s="1"/>
      <c r="B108" s="4" t="s">
        <v>137</v>
      </c>
      <c r="C108" s="5" t="s">
        <v>11</v>
      </c>
      <c r="D108" s="4" t="s">
        <v>232</v>
      </c>
      <c r="E108" s="4" t="s">
        <v>17</v>
      </c>
      <c r="F108" s="6">
        <v>42000</v>
      </c>
      <c r="G108" s="6">
        <v>1205.4000000000001</v>
      </c>
      <c r="H108" s="6">
        <v>724.92</v>
      </c>
      <c r="I108" s="7">
        <v>1276.8</v>
      </c>
      <c r="J108" s="7">
        <v>14788.06</v>
      </c>
      <c r="K108" s="7">
        <v>17995.18</v>
      </c>
      <c r="L108" s="8">
        <f>F108-K108</f>
        <v>24004.82</v>
      </c>
      <c r="M108" s="2"/>
    </row>
    <row r="109" spans="1:13" ht="47.25" x14ac:dyDescent="0.25">
      <c r="A109" s="1"/>
      <c r="B109" s="4" t="s">
        <v>138</v>
      </c>
      <c r="C109" s="5" t="s">
        <v>11</v>
      </c>
      <c r="D109" s="66" t="s">
        <v>233</v>
      </c>
      <c r="E109" s="4" t="s">
        <v>17</v>
      </c>
      <c r="F109" s="6">
        <v>53000</v>
      </c>
      <c r="G109" s="6">
        <v>1521.1</v>
      </c>
      <c r="H109" s="6">
        <v>2277.41</v>
      </c>
      <c r="I109" s="7">
        <v>1611.2</v>
      </c>
      <c r="J109" s="7">
        <v>19532.16</v>
      </c>
      <c r="K109" s="7">
        <v>24941.87</v>
      </c>
      <c r="L109" s="8">
        <f>F109-K109</f>
        <v>28058.13</v>
      </c>
      <c r="M109" s="2"/>
    </row>
    <row r="110" spans="1:13" ht="15.75" x14ac:dyDescent="0.25">
      <c r="A110" s="1"/>
      <c r="B110" s="4" t="s">
        <v>139</v>
      </c>
      <c r="C110" s="5" t="s">
        <v>14</v>
      </c>
      <c r="D110" s="4" t="s">
        <v>243</v>
      </c>
      <c r="E110" s="4" t="s">
        <v>17</v>
      </c>
      <c r="F110" s="6">
        <v>48000</v>
      </c>
      <c r="G110" s="6">
        <v>1377.6</v>
      </c>
      <c r="H110" s="6">
        <v>1571.73</v>
      </c>
      <c r="I110" s="7">
        <v>1459.2</v>
      </c>
      <c r="J110" s="7">
        <v>7721.17</v>
      </c>
      <c r="K110" s="7">
        <v>12129.7</v>
      </c>
      <c r="L110" s="8">
        <f>F110-K110</f>
        <v>35870.300000000003</v>
      </c>
      <c r="M110" s="2"/>
    </row>
    <row r="111" spans="1:13" ht="31.5" x14ac:dyDescent="0.25">
      <c r="A111" s="1"/>
      <c r="B111" s="4" t="s">
        <v>140</v>
      </c>
      <c r="C111" s="5" t="s">
        <v>11</v>
      </c>
      <c r="D111" s="4" t="s">
        <v>142</v>
      </c>
      <c r="E111" s="4" t="s">
        <v>17</v>
      </c>
      <c r="F111" s="6">
        <v>38000</v>
      </c>
      <c r="G111" s="6">
        <v>1090.5999999999999</v>
      </c>
      <c r="H111" s="6">
        <v>160.38</v>
      </c>
      <c r="I111" s="7">
        <v>1155.2</v>
      </c>
      <c r="J111" s="7">
        <v>1325</v>
      </c>
      <c r="K111" s="7">
        <v>3731.18</v>
      </c>
      <c r="L111" s="8">
        <f>F111-K111</f>
        <v>34268.82</v>
      </c>
      <c r="M111" s="2"/>
    </row>
    <row r="112" spans="1:13" ht="32.25" thickBot="1" x14ac:dyDescent="0.3">
      <c r="A112" s="1"/>
      <c r="B112" s="4" t="s">
        <v>141</v>
      </c>
      <c r="C112" s="5" t="s">
        <v>11</v>
      </c>
      <c r="D112" s="4" t="s">
        <v>142</v>
      </c>
      <c r="E112" s="4" t="s">
        <v>17</v>
      </c>
      <c r="F112" s="9">
        <v>38000</v>
      </c>
      <c r="G112" s="9">
        <v>1090.5999999999999</v>
      </c>
      <c r="H112" s="9">
        <v>160.38</v>
      </c>
      <c r="I112" s="10">
        <v>1155.2</v>
      </c>
      <c r="J112" s="10">
        <v>11912.05</v>
      </c>
      <c r="K112" s="10">
        <v>14318.23</v>
      </c>
      <c r="L112" s="11">
        <f>F112-K112</f>
        <v>23681.77</v>
      </c>
      <c r="M112" s="2"/>
    </row>
    <row r="113" spans="1:14" ht="16.5" thickBot="1" x14ac:dyDescent="0.3">
      <c r="A113" s="1"/>
      <c r="B113" s="68"/>
      <c r="C113" s="69"/>
      <c r="D113" s="69"/>
      <c r="E113" s="69"/>
      <c r="F113" s="16">
        <f t="shared" ref="F113:L113" si="26">SUM(F108:F112)</f>
        <v>219000</v>
      </c>
      <c r="G113" s="17">
        <f t="shared" si="26"/>
        <v>6285.3000000000011</v>
      </c>
      <c r="H113" s="17">
        <f t="shared" si="26"/>
        <v>4894.82</v>
      </c>
      <c r="I113" s="18">
        <f t="shared" si="26"/>
        <v>6657.5999999999995</v>
      </c>
      <c r="J113" s="18">
        <f t="shared" si="26"/>
        <v>55278.44</v>
      </c>
      <c r="K113" s="19">
        <f t="shared" si="26"/>
        <v>73116.160000000003</v>
      </c>
      <c r="L113" s="20">
        <f t="shared" si="26"/>
        <v>145883.84</v>
      </c>
      <c r="M113" s="2"/>
    </row>
    <row r="114" spans="1:14" ht="15.75" x14ac:dyDescent="0.25">
      <c r="A114" s="1"/>
      <c r="B114" s="70" t="s">
        <v>91</v>
      </c>
      <c r="C114" s="71"/>
      <c r="D114" s="71"/>
      <c r="E114" s="71"/>
      <c r="F114" s="72"/>
      <c r="G114" s="72"/>
      <c r="H114" s="72"/>
      <c r="I114" s="72"/>
      <c r="J114" s="72"/>
      <c r="K114" s="72"/>
      <c r="L114" s="73"/>
      <c r="M114" s="2"/>
    </row>
    <row r="115" spans="1:14" ht="31.5" x14ac:dyDescent="0.25">
      <c r="A115" s="1"/>
      <c r="B115" s="4" t="s">
        <v>40</v>
      </c>
      <c r="C115" s="5" t="s">
        <v>14</v>
      </c>
      <c r="D115" s="12" t="s">
        <v>244</v>
      </c>
      <c r="E115" s="4" t="s">
        <v>18</v>
      </c>
      <c r="F115" s="6">
        <v>43000</v>
      </c>
      <c r="G115" s="6">
        <f>+F115*0.0287</f>
        <v>1234.0999999999999</v>
      </c>
      <c r="H115" s="6">
        <v>578.09</v>
      </c>
      <c r="I115" s="7">
        <f>+F115*0.0304</f>
        <v>1307.2</v>
      </c>
      <c r="J115" s="7">
        <v>20453.66</v>
      </c>
      <c r="K115" s="7">
        <v>23573.05</v>
      </c>
      <c r="L115" s="8">
        <f>F115-K115</f>
        <v>19426.95</v>
      </c>
      <c r="M115" s="2"/>
    </row>
    <row r="116" spans="1:14" ht="32.25" thickBot="1" x14ac:dyDescent="0.3">
      <c r="A116" s="1"/>
      <c r="B116" s="12" t="s">
        <v>41</v>
      </c>
      <c r="C116" s="5" t="s">
        <v>11</v>
      </c>
      <c r="D116" s="12" t="s">
        <v>244</v>
      </c>
      <c r="E116" s="12" t="s">
        <v>17</v>
      </c>
      <c r="F116" s="9">
        <v>46000</v>
      </c>
      <c r="G116" s="6">
        <f>+F116*0.0287</f>
        <v>1320.2</v>
      </c>
      <c r="H116" s="9">
        <v>1001.49</v>
      </c>
      <c r="I116" s="10">
        <f>+F116*0.0304</f>
        <v>1398.4</v>
      </c>
      <c r="J116" s="10">
        <v>7698.94</v>
      </c>
      <c r="K116" s="7">
        <v>11419.03</v>
      </c>
      <c r="L116" s="11">
        <f>F116-K116</f>
        <v>34580.97</v>
      </c>
      <c r="M116" s="2"/>
    </row>
    <row r="117" spans="1:14" ht="16.5" thickBot="1" x14ac:dyDescent="0.3">
      <c r="A117" s="1"/>
      <c r="B117" s="68"/>
      <c r="C117" s="69"/>
      <c r="D117" s="69"/>
      <c r="E117" s="69"/>
      <c r="F117" s="16">
        <f>SUM(F115:F116)</f>
        <v>89000</v>
      </c>
      <c r="G117" s="17">
        <f t="shared" ref="G117:K117" si="27">SUM(G115:G116)</f>
        <v>2554.3000000000002</v>
      </c>
      <c r="H117" s="17">
        <f t="shared" si="27"/>
        <v>1579.58</v>
      </c>
      <c r="I117" s="18">
        <f t="shared" si="27"/>
        <v>2705.6000000000004</v>
      </c>
      <c r="J117" s="18">
        <f t="shared" si="27"/>
        <v>28152.6</v>
      </c>
      <c r="K117" s="19">
        <f t="shared" si="27"/>
        <v>34992.080000000002</v>
      </c>
      <c r="L117" s="20">
        <f>SUM(L115:L116)</f>
        <v>54007.92</v>
      </c>
      <c r="M117" s="2"/>
      <c r="N117" s="34"/>
    </row>
    <row r="118" spans="1:14" ht="15.75" x14ac:dyDescent="0.25">
      <c r="A118" s="1"/>
      <c r="B118" s="70" t="s">
        <v>42</v>
      </c>
      <c r="C118" s="71"/>
      <c r="D118" s="71"/>
      <c r="E118" s="71"/>
      <c r="F118" s="72"/>
      <c r="G118" s="72"/>
      <c r="H118" s="72"/>
      <c r="I118" s="72"/>
      <c r="J118" s="72"/>
      <c r="K118" s="72"/>
      <c r="L118" s="73"/>
      <c r="M118" s="2"/>
    </row>
    <row r="119" spans="1:14" ht="48" thickBot="1" x14ac:dyDescent="0.3">
      <c r="A119" s="1"/>
      <c r="B119" s="4" t="s">
        <v>92</v>
      </c>
      <c r="C119" s="5" t="s">
        <v>11</v>
      </c>
      <c r="D119" s="4" t="s">
        <v>43</v>
      </c>
      <c r="E119" s="4" t="s">
        <v>18</v>
      </c>
      <c r="F119" s="6">
        <v>170000</v>
      </c>
      <c r="G119" s="6">
        <f>F119*0.0287</f>
        <v>4879</v>
      </c>
      <c r="H119" s="6">
        <v>27611.23</v>
      </c>
      <c r="I119" s="7">
        <f>F119*0.0304</f>
        <v>5168</v>
      </c>
      <c r="J119" s="7">
        <v>43142.97</v>
      </c>
      <c r="K119" s="7">
        <v>80801.2</v>
      </c>
      <c r="L119" s="8">
        <f t="shared" ref="L119" si="28">F119-K119</f>
        <v>89198.8</v>
      </c>
      <c r="M119" s="2"/>
    </row>
    <row r="120" spans="1:14" ht="16.5" thickBot="1" x14ac:dyDescent="0.3">
      <c r="A120" s="1"/>
      <c r="B120" s="68"/>
      <c r="C120" s="69"/>
      <c r="D120" s="69"/>
      <c r="E120" s="69"/>
      <c r="F120" s="16">
        <f t="shared" ref="F120:L120" si="29">SUM(F119:F119)</f>
        <v>170000</v>
      </c>
      <c r="G120" s="17">
        <f t="shared" si="29"/>
        <v>4879</v>
      </c>
      <c r="H120" s="17">
        <f t="shared" si="29"/>
        <v>27611.23</v>
      </c>
      <c r="I120" s="18">
        <f t="shared" si="29"/>
        <v>5168</v>
      </c>
      <c r="J120" s="18">
        <f t="shared" si="29"/>
        <v>43142.97</v>
      </c>
      <c r="K120" s="19">
        <f t="shared" si="29"/>
        <v>80801.2</v>
      </c>
      <c r="L120" s="20">
        <f t="shared" si="29"/>
        <v>89198.8</v>
      </c>
      <c r="M120" s="2"/>
      <c r="N120" s="34"/>
    </row>
    <row r="121" spans="1:14" ht="15.75" x14ac:dyDescent="0.25">
      <c r="A121" s="1"/>
      <c r="B121" s="79" t="s">
        <v>75</v>
      </c>
      <c r="C121" s="72"/>
      <c r="D121" s="72"/>
      <c r="E121" s="72"/>
      <c r="F121" s="72"/>
      <c r="G121" s="72"/>
      <c r="H121" s="72"/>
      <c r="I121" s="72"/>
      <c r="J121" s="72"/>
      <c r="K121" s="72"/>
      <c r="L121" s="73"/>
      <c r="M121" s="2"/>
    </row>
    <row r="122" spans="1:14" ht="63" x14ac:dyDescent="0.25">
      <c r="A122" s="1"/>
      <c r="B122" s="4" t="s">
        <v>111</v>
      </c>
      <c r="C122" s="5" t="s">
        <v>11</v>
      </c>
      <c r="D122" s="4" t="s">
        <v>105</v>
      </c>
      <c r="E122" s="4" t="s">
        <v>18</v>
      </c>
      <c r="F122" s="6">
        <v>110000</v>
      </c>
      <c r="G122" s="6">
        <f>F122*0.0287</f>
        <v>3157</v>
      </c>
      <c r="H122" s="6">
        <v>14457.62</v>
      </c>
      <c r="I122" s="7">
        <f>F122*0.0304</f>
        <v>3344</v>
      </c>
      <c r="J122" s="7">
        <v>3481.36</v>
      </c>
      <c r="K122" s="7">
        <v>24439.98</v>
      </c>
      <c r="L122" s="8">
        <f>F122-K122</f>
        <v>85560.02</v>
      </c>
      <c r="M122" s="2"/>
    </row>
    <row r="123" spans="1:14" ht="48" thickBot="1" x14ac:dyDescent="0.3">
      <c r="A123" s="1"/>
      <c r="B123" s="4" t="s">
        <v>46</v>
      </c>
      <c r="C123" s="5" t="s">
        <v>14</v>
      </c>
      <c r="D123" s="4" t="s">
        <v>71</v>
      </c>
      <c r="E123" s="4" t="s">
        <v>18</v>
      </c>
      <c r="F123" s="6">
        <v>60000</v>
      </c>
      <c r="G123" s="6">
        <f>F123*0.0287</f>
        <v>1722</v>
      </c>
      <c r="H123" s="6">
        <v>3486.68</v>
      </c>
      <c r="I123" s="7">
        <f>F123*0.0304</f>
        <v>1824</v>
      </c>
      <c r="J123" s="7">
        <v>14300.01</v>
      </c>
      <c r="K123" s="7">
        <v>21332.69</v>
      </c>
      <c r="L123" s="8">
        <f>F123-K123</f>
        <v>38667.31</v>
      </c>
      <c r="M123" s="2"/>
    </row>
    <row r="124" spans="1:14" ht="16.5" thickBot="1" x14ac:dyDescent="0.3">
      <c r="A124" s="1"/>
      <c r="B124" s="68"/>
      <c r="C124" s="69"/>
      <c r="D124" s="69"/>
      <c r="E124" s="69"/>
      <c r="F124" s="43">
        <f t="shared" ref="F124:L124" si="30">SUM(F122:F123)</f>
        <v>170000</v>
      </c>
      <c r="G124" s="19">
        <f t="shared" si="30"/>
        <v>4879</v>
      </c>
      <c r="H124" s="19">
        <f t="shared" si="30"/>
        <v>17944.3</v>
      </c>
      <c r="I124" s="19">
        <f t="shared" si="30"/>
        <v>5168</v>
      </c>
      <c r="J124" s="19">
        <f t="shared" si="30"/>
        <v>17781.37</v>
      </c>
      <c r="K124" s="19">
        <f t="shared" si="30"/>
        <v>45772.67</v>
      </c>
      <c r="L124" s="20">
        <f t="shared" si="30"/>
        <v>124227.33</v>
      </c>
      <c r="M124" s="2"/>
      <c r="N124" s="34"/>
    </row>
    <row r="125" spans="1:14" ht="15.75" x14ac:dyDescent="0.25">
      <c r="A125" s="1"/>
      <c r="B125" s="79" t="s">
        <v>93</v>
      </c>
      <c r="C125" s="72"/>
      <c r="D125" s="72"/>
      <c r="E125" s="72"/>
      <c r="F125" s="72"/>
      <c r="G125" s="72"/>
      <c r="H125" s="72"/>
      <c r="I125" s="72"/>
      <c r="J125" s="72"/>
      <c r="K125" s="72"/>
      <c r="L125" s="73"/>
      <c r="M125" s="2"/>
    </row>
    <row r="126" spans="1:14" ht="31.5" x14ac:dyDescent="0.25">
      <c r="A126" s="1"/>
      <c r="B126" s="4" t="s">
        <v>191</v>
      </c>
      <c r="C126" s="5" t="s">
        <v>14</v>
      </c>
      <c r="D126" s="4" t="s">
        <v>194</v>
      </c>
      <c r="E126" s="4" t="s">
        <v>17</v>
      </c>
      <c r="F126" s="6">
        <v>60000</v>
      </c>
      <c r="G126" s="6">
        <f>F126*0.0287</f>
        <v>1722</v>
      </c>
      <c r="H126" s="6">
        <v>3102.72</v>
      </c>
      <c r="I126" s="7">
        <f>+F126*0.0304</f>
        <v>1824</v>
      </c>
      <c r="J126" s="7">
        <v>24382.25</v>
      </c>
      <c r="K126" s="7">
        <v>31030.97</v>
      </c>
      <c r="L126" s="8">
        <f>F126-K126</f>
        <v>28969.03</v>
      </c>
      <c r="M126" s="2"/>
    </row>
    <row r="127" spans="1:14" ht="31.5" x14ac:dyDescent="0.25">
      <c r="A127" s="1"/>
      <c r="B127" s="4" t="s">
        <v>192</v>
      </c>
      <c r="C127" s="5" t="s">
        <v>11</v>
      </c>
      <c r="D127" s="4" t="s">
        <v>245</v>
      </c>
      <c r="E127" s="4" t="s">
        <v>18</v>
      </c>
      <c r="F127" s="6">
        <v>110000</v>
      </c>
      <c r="G127" s="6">
        <f>F127*0.0287</f>
        <v>3157</v>
      </c>
      <c r="H127" s="6">
        <v>14457.62</v>
      </c>
      <c r="I127" s="7">
        <f>+F127*0.0304</f>
        <v>3344</v>
      </c>
      <c r="J127" s="7">
        <v>22516.54</v>
      </c>
      <c r="K127" s="7">
        <v>43475.16</v>
      </c>
      <c r="L127" s="8">
        <f>F127-K127</f>
        <v>66524.84</v>
      </c>
      <c r="M127" s="2"/>
    </row>
    <row r="128" spans="1:14" ht="32.25" thickBot="1" x14ac:dyDescent="0.3">
      <c r="A128" s="1"/>
      <c r="B128" s="4" t="s">
        <v>193</v>
      </c>
      <c r="C128" s="5" t="s">
        <v>14</v>
      </c>
      <c r="D128" s="4" t="s">
        <v>234</v>
      </c>
      <c r="E128" s="4" t="s">
        <v>17</v>
      </c>
      <c r="F128" s="9">
        <v>60000</v>
      </c>
      <c r="G128" s="9">
        <f>F128*0.0287</f>
        <v>1722</v>
      </c>
      <c r="H128" s="9">
        <v>3102.72</v>
      </c>
      <c r="I128" s="10">
        <f>+F128*0.0304</f>
        <v>1824</v>
      </c>
      <c r="J128" s="10">
        <v>21749.75</v>
      </c>
      <c r="K128" s="7">
        <v>28398.47</v>
      </c>
      <c r="L128" s="11">
        <f>F128-K128</f>
        <v>31601.53</v>
      </c>
      <c r="M128" s="2"/>
    </row>
    <row r="129" spans="1:14" ht="16.5" thickBot="1" x14ac:dyDescent="0.3">
      <c r="A129" s="1"/>
      <c r="B129" s="68"/>
      <c r="C129" s="69"/>
      <c r="D129" s="69"/>
      <c r="E129" s="69"/>
      <c r="F129" s="16">
        <f t="shared" ref="F129:L129" si="31">SUM(F126:F128)</f>
        <v>230000</v>
      </c>
      <c r="G129" s="17">
        <f t="shared" si="31"/>
        <v>6601</v>
      </c>
      <c r="H129" s="17">
        <f t="shared" si="31"/>
        <v>20663.060000000001</v>
      </c>
      <c r="I129" s="18">
        <f t="shared" si="31"/>
        <v>6992</v>
      </c>
      <c r="J129" s="19">
        <f t="shared" si="31"/>
        <v>68648.540000000008</v>
      </c>
      <c r="K129" s="19">
        <f t="shared" si="31"/>
        <v>102904.6</v>
      </c>
      <c r="L129" s="20">
        <f t="shared" si="31"/>
        <v>127095.4</v>
      </c>
      <c r="M129" s="2"/>
      <c r="N129" s="34"/>
    </row>
    <row r="130" spans="1:14" ht="15.75" x14ac:dyDescent="0.25">
      <c r="A130" s="1"/>
      <c r="B130" s="79" t="s">
        <v>94</v>
      </c>
      <c r="C130" s="72"/>
      <c r="D130" s="72"/>
      <c r="E130" s="72"/>
      <c r="F130" s="72"/>
      <c r="G130" s="72"/>
      <c r="H130" s="72"/>
      <c r="I130" s="72"/>
      <c r="J130" s="72"/>
      <c r="K130" s="72"/>
      <c r="L130" s="73"/>
      <c r="M130" s="2"/>
    </row>
    <row r="131" spans="1:14" ht="63" x14ac:dyDescent="0.25">
      <c r="A131" s="1"/>
      <c r="B131" s="4" t="s">
        <v>47</v>
      </c>
      <c r="C131" s="5" t="s">
        <v>11</v>
      </c>
      <c r="D131" s="4" t="s">
        <v>106</v>
      </c>
      <c r="E131" s="4" t="s">
        <v>18</v>
      </c>
      <c r="F131" s="6">
        <v>110000</v>
      </c>
      <c r="G131" s="6">
        <f>F131*0.0287</f>
        <v>3157</v>
      </c>
      <c r="H131" s="6">
        <v>14457.62</v>
      </c>
      <c r="I131" s="7">
        <f>+F131*0.0304</f>
        <v>3344</v>
      </c>
      <c r="J131" s="7">
        <v>5325</v>
      </c>
      <c r="K131" s="7">
        <v>26283.62</v>
      </c>
      <c r="L131" s="8">
        <f>F131-K131</f>
        <v>83716.38</v>
      </c>
      <c r="M131" s="2"/>
    </row>
    <row r="132" spans="1:14" ht="47.25" x14ac:dyDescent="0.25">
      <c r="A132" s="1"/>
      <c r="B132" s="12" t="s">
        <v>44</v>
      </c>
      <c r="C132" s="5" t="s">
        <v>11</v>
      </c>
      <c r="D132" s="12" t="s">
        <v>246</v>
      </c>
      <c r="E132" s="4" t="s">
        <v>18</v>
      </c>
      <c r="F132" s="6">
        <v>50000</v>
      </c>
      <c r="G132" s="6">
        <f>F132*0.0287</f>
        <v>1435</v>
      </c>
      <c r="H132" s="6">
        <v>1854</v>
      </c>
      <c r="I132" s="7">
        <f>+F132*0.0304</f>
        <v>1520</v>
      </c>
      <c r="J132" s="7">
        <v>7071.43</v>
      </c>
      <c r="K132" s="7">
        <v>11880.43</v>
      </c>
      <c r="L132" s="8">
        <f>F132-K132</f>
        <v>38119.57</v>
      </c>
      <c r="M132" s="2"/>
    </row>
    <row r="133" spans="1:14" ht="47.25" x14ac:dyDescent="0.25">
      <c r="A133" s="1"/>
      <c r="B133" s="4" t="s">
        <v>45</v>
      </c>
      <c r="C133" s="5" t="s">
        <v>14</v>
      </c>
      <c r="D133" s="12" t="s">
        <v>246</v>
      </c>
      <c r="E133" s="4" t="s">
        <v>18</v>
      </c>
      <c r="F133" s="6">
        <v>50000</v>
      </c>
      <c r="G133" s="6">
        <v>1435</v>
      </c>
      <c r="H133" s="6">
        <v>1566.03</v>
      </c>
      <c r="I133" s="7">
        <f>+F133*0.0304</f>
        <v>1520</v>
      </c>
      <c r="J133" s="7">
        <v>4010.79</v>
      </c>
      <c r="K133" s="7">
        <v>8531.82</v>
      </c>
      <c r="L133" s="8">
        <f>F133-K133</f>
        <v>41468.18</v>
      </c>
      <c r="M133" s="2"/>
    </row>
    <row r="134" spans="1:14" ht="16.5" thickBot="1" x14ac:dyDescent="0.3">
      <c r="A134" s="1"/>
      <c r="B134" s="68"/>
      <c r="C134" s="69"/>
      <c r="D134" s="69"/>
      <c r="E134" s="69"/>
      <c r="F134" s="46">
        <f t="shared" ref="F134:L134" si="32">SUM(F131:F133)</f>
        <v>210000</v>
      </c>
      <c r="G134" s="47">
        <f t="shared" si="32"/>
        <v>6027</v>
      </c>
      <c r="H134" s="47">
        <f t="shared" si="32"/>
        <v>17877.650000000001</v>
      </c>
      <c r="I134" s="27">
        <f t="shared" si="32"/>
        <v>6384</v>
      </c>
      <c r="J134" s="27">
        <f t="shared" si="32"/>
        <v>16407.22</v>
      </c>
      <c r="K134" s="28">
        <f t="shared" si="32"/>
        <v>46695.87</v>
      </c>
      <c r="L134" s="29">
        <f t="shared" si="32"/>
        <v>163304.13</v>
      </c>
      <c r="M134" s="2"/>
      <c r="N134" s="34"/>
    </row>
    <row r="135" spans="1:14" ht="15.75" x14ac:dyDescent="0.25">
      <c r="A135" s="1"/>
      <c r="B135" s="79" t="s">
        <v>48</v>
      </c>
      <c r="C135" s="72"/>
      <c r="D135" s="72"/>
      <c r="E135" s="72"/>
      <c r="F135" s="72"/>
      <c r="G135" s="72"/>
      <c r="H135" s="72"/>
      <c r="I135" s="72"/>
      <c r="J135" s="72"/>
      <c r="K135" s="72"/>
      <c r="L135" s="73"/>
      <c r="M135" s="2"/>
    </row>
    <row r="136" spans="1:14" ht="47.25" x14ac:dyDescent="0.25">
      <c r="A136" s="1"/>
      <c r="B136" s="4" t="s">
        <v>195</v>
      </c>
      <c r="C136" s="5" t="s">
        <v>11</v>
      </c>
      <c r="D136" s="4" t="s">
        <v>235</v>
      </c>
      <c r="E136" s="4" t="s">
        <v>17</v>
      </c>
      <c r="F136" s="6">
        <v>38000</v>
      </c>
      <c r="G136" s="6">
        <v>1090.5999999999999</v>
      </c>
      <c r="H136" s="6">
        <v>160.38</v>
      </c>
      <c r="I136" s="7">
        <v>1155.2</v>
      </c>
      <c r="J136" s="7">
        <v>15336</v>
      </c>
      <c r="K136" s="7">
        <v>17742.18</v>
      </c>
      <c r="L136" s="8">
        <f t="shared" ref="L136:L153" si="33">F136-K136</f>
        <v>20257.82</v>
      </c>
      <c r="M136" s="2"/>
    </row>
    <row r="137" spans="1:14" ht="47.25" x14ac:dyDescent="0.25">
      <c r="A137" s="1"/>
      <c r="B137" s="4" t="s">
        <v>196</v>
      </c>
      <c r="C137" s="5" t="s">
        <v>11</v>
      </c>
      <c r="D137" s="4" t="s">
        <v>247</v>
      </c>
      <c r="E137" s="4" t="s">
        <v>17</v>
      </c>
      <c r="F137" s="6">
        <v>45000</v>
      </c>
      <c r="G137" s="6">
        <v>1291.5</v>
      </c>
      <c r="H137" s="6">
        <v>1148.33</v>
      </c>
      <c r="I137" s="7">
        <v>1368</v>
      </c>
      <c r="J137" s="7">
        <v>18901.849999999999</v>
      </c>
      <c r="K137" s="7">
        <v>22709.68</v>
      </c>
      <c r="L137" s="8">
        <f t="shared" si="33"/>
        <v>22290.32</v>
      </c>
      <c r="M137" s="2"/>
    </row>
    <row r="138" spans="1:14" ht="47.25" x14ac:dyDescent="0.25">
      <c r="A138" s="1"/>
      <c r="B138" s="4" t="s">
        <v>197</v>
      </c>
      <c r="C138" s="5" t="s">
        <v>11</v>
      </c>
      <c r="D138" s="4" t="s">
        <v>248</v>
      </c>
      <c r="E138" s="4" t="s">
        <v>18</v>
      </c>
      <c r="F138" s="6">
        <v>155000</v>
      </c>
      <c r="G138" s="6">
        <v>4448.5</v>
      </c>
      <c r="H138" s="6">
        <v>24562.799999999999</v>
      </c>
      <c r="I138" s="7">
        <v>4712</v>
      </c>
      <c r="J138" s="7">
        <v>24327.9</v>
      </c>
      <c r="K138" s="7">
        <v>58051.199999999997</v>
      </c>
      <c r="L138" s="8">
        <f t="shared" si="33"/>
        <v>96948.800000000003</v>
      </c>
      <c r="M138" s="2"/>
    </row>
    <row r="139" spans="1:14" ht="47.25" x14ac:dyDescent="0.25">
      <c r="A139" s="1"/>
      <c r="B139" s="12" t="s">
        <v>198</v>
      </c>
      <c r="C139" s="5" t="s">
        <v>11</v>
      </c>
      <c r="D139" s="4" t="s">
        <v>236</v>
      </c>
      <c r="E139" s="12" t="s">
        <v>17</v>
      </c>
      <c r="F139" s="6">
        <v>37000</v>
      </c>
      <c r="G139" s="6">
        <v>1061.9000000000001</v>
      </c>
      <c r="H139" s="6">
        <v>0</v>
      </c>
      <c r="I139" s="7">
        <v>1124.8</v>
      </c>
      <c r="J139" s="7">
        <v>6566.21</v>
      </c>
      <c r="K139" s="7">
        <v>8752.91</v>
      </c>
      <c r="L139" s="8">
        <f t="shared" si="33"/>
        <v>28247.09</v>
      </c>
      <c r="M139" s="2"/>
    </row>
    <row r="140" spans="1:14" ht="47.25" x14ac:dyDescent="0.25">
      <c r="A140" s="1"/>
      <c r="B140" s="12" t="s">
        <v>199</v>
      </c>
      <c r="C140" s="5" t="s">
        <v>11</v>
      </c>
      <c r="D140" s="4" t="s">
        <v>236</v>
      </c>
      <c r="E140" s="12" t="s">
        <v>17</v>
      </c>
      <c r="F140" s="6">
        <v>40000</v>
      </c>
      <c r="G140" s="6">
        <v>1148</v>
      </c>
      <c r="H140" s="6">
        <v>442.65</v>
      </c>
      <c r="I140" s="7">
        <v>1216</v>
      </c>
      <c r="J140" s="7">
        <v>18263.52</v>
      </c>
      <c r="K140" s="7">
        <v>21070.17</v>
      </c>
      <c r="L140" s="8">
        <f>F140-K140</f>
        <v>18929.830000000002</v>
      </c>
      <c r="M140" s="2"/>
    </row>
    <row r="141" spans="1:14" ht="31.5" x14ac:dyDescent="0.25">
      <c r="A141" s="1"/>
      <c r="B141" s="4" t="s">
        <v>200</v>
      </c>
      <c r="C141" s="5" t="s">
        <v>11</v>
      </c>
      <c r="D141" s="4" t="s">
        <v>49</v>
      </c>
      <c r="E141" s="4" t="s">
        <v>17</v>
      </c>
      <c r="F141" s="6">
        <v>38000</v>
      </c>
      <c r="G141" s="6">
        <v>1090.5999999999999</v>
      </c>
      <c r="H141" s="6">
        <v>160.38</v>
      </c>
      <c r="I141" s="7">
        <v>1155.2</v>
      </c>
      <c r="J141" s="7">
        <v>2325</v>
      </c>
      <c r="K141" s="7">
        <v>4731.18</v>
      </c>
      <c r="L141" s="8">
        <f t="shared" si="33"/>
        <v>33268.82</v>
      </c>
      <c r="M141" s="2"/>
    </row>
    <row r="142" spans="1:14" ht="31.5" x14ac:dyDescent="0.25">
      <c r="A142" s="1"/>
      <c r="B142" s="4" t="s">
        <v>249</v>
      </c>
      <c r="C142" s="5" t="s">
        <v>11</v>
      </c>
      <c r="D142" s="4" t="s">
        <v>49</v>
      </c>
      <c r="E142" s="4" t="s">
        <v>18</v>
      </c>
      <c r="F142" s="6">
        <v>38000</v>
      </c>
      <c r="G142" s="6">
        <v>1090.5999999999999</v>
      </c>
      <c r="H142" s="6">
        <v>160.38</v>
      </c>
      <c r="I142" s="7">
        <v>1155.2</v>
      </c>
      <c r="J142" s="7">
        <v>25</v>
      </c>
      <c r="K142" s="7">
        <v>2431.1799999999998</v>
      </c>
      <c r="L142" s="8">
        <f t="shared" si="33"/>
        <v>35568.82</v>
      </c>
      <c r="M142" s="2"/>
    </row>
    <row r="143" spans="1:14" ht="31.5" x14ac:dyDescent="0.25">
      <c r="A143" s="1"/>
      <c r="B143" s="4" t="s">
        <v>201</v>
      </c>
      <c r="C143" s="5" t="s">
        <v>14</v>
      </c>
      <c r="D143" s="4" t="s">
        <v>49</v>
      </c>
      <c r="E143" s="4" t="s">
        <v>18</v>
      </c>
      <c r="F143" s="6">
        <v>38000</v>
      </c>
      <c r="G143" s="6">
        <v>1090.5999999999999</v>
      </c>
      <c r="H143" s="6">
        <v>0</v>
      </c>
      <c r="I143" s="7">
        <v>1155.2</v>
      </c>
      <c r="J143" s="7">
        <v>7450.16</v>
      </c>
      <c r="K143" s="7">
        <v>9695.9599999999991</v>
      </c>
      <c r="L143" s="8">
        <f t="shared" si="33"/>
        <v>28304.04</v>
      </c>
      <c r="M143" s="2"/>
    </row>
    <row r="144" spans="1:14" ht="31.5" x14ac:dyDescent="0.25">
      <c r="A144" s="1"/>
      <c r="B144" s="4" t="s">
        <v>202</v>
      </c>
      <c r="C144" s="5" t="s">
        <v>14</v>
      </c>
      <c r="D144" s="4" t="s">
        <v>49</v>
      </c>
      <c r="E144" s="4" t="s">
        <v>17</v>
      </c>
      <c r="F144" s="6">
        <v>38000</v>
      </c>
      <c r="G144" s="6">
        <v>1090.5999999999999</v>
      </c>
      <c r="H144" s="6">
        <v>160.38</v>
      </c>
      <c r="I144" s="7">
        <v>1155.2</v>
      </c>
      <c r="J144" s="7">
        <v>16261.65</v>
      </c>
      <c r="K144" s="7">
        <v>18667.830000000002</v>
      </c>
      <c r="L144" s="8">
        <f t="shared" si="33"/>
        <v>19332.169999999998</v>
      </c>
      <c r="M144" s="2"/>
    </row>
    <row r="145" spans="1:15" ht="31.5" x14ac:dyDescent="0.25">
      <c r="A145" s="1"/>
      <c r="B145" s="4" t="s">
        <v>203</v>
      </c>
      <c r="C145" s="5" t="s">
        <v>14</v>
      </c>
      <c r="D145" s="4" t="s">
        <v>49</v>
      </c>
      <c r="E145" s="4" t="s">
        <v>18</v>
      </c>
      <c r="F145" s="6">
        <v>38000</v>
      </c>
      <c r="G145" s="6">
        <v>1090.5999999999999</v>
      </c>
      <c r="H145" s="6">
        <v>160.38</v>
      </c>
      <c r="I145" s="7">
        <v>1155.2</v>
      </c>
      <c r="J145" s="7">
        <v>16100.1</v>
      </c>
      <c r="K145" s="7">
        <v>18506.28</v>
      </c>
      <c r="L145" s="8">
        <f t="shared" si="33"/>
        <v>19493.72</v>
      </c>
      <c r="M145" s="2"/>
    </row>
    <row r="146" spans="1:15" ht="31.5" x14ac:dyDescent="0.25">
      <c r="A146" s="1"/>
      <c r="B146" s="4" t="s">
        <v>204</v>
      </c>
      <c r="C146" s="5" t="s">
        <v>14</v>
      </c>
      <c r="D146" s="4" t="s">
        <v>49</v>
      </c>
      <c r="E146" s="4" t="s">
        <v>17</v>
      </c>
      <c r="F146" s="6">
        <v>38000</v>
      </c>
      <c r="G146" s="6">
        <v>1090.5999999999999</v>
      </c>
      <c r="H146" s="6">
        <v>160.38</v>
      </c>
      <c r="I146" s="7">
        <v>1155.2</v>
      </c>
      <c r="J146" s="7">
        <v>16602.12</v>
      </c>
      <c r="K146" s="7">
        <v>19008.3</v>
      </c>
      <c r="L146" s="8">
        <f t="shared" si="33"/>
        <v>18991.7</v>
      </c>
      <c r="M146" s="2"/>
    </row>
    <row r="147" spans="1:15" ht="31.5" x14ac:dyDescent="0.25">
      <c r="A147" s="1"/>
      <c r="B147" s="4" t="s">
        <v>219</v>
      </c>
      <c r="C147" s="5" t="s">
        <v>11</v>
      </c>
      <c r="D147" s="4" t="s">
        <v>49</v>
      </c>
      <c r="E147" s="4" t="s">
        <v>18</v>
      </c>
      <c r="F147" s="6">
        <v>38000</v>
      </c>
      <c r="G147" s="6">
        <v>1090.5999999999999</v>
      </c>
      <c r="H147" s="6">
        <v>160.38</v>
      </c>
      <c r="I147" s="7">
        <v>1155.2</v>
      </c>
      <c r="J147" s="7">
        <v>2985.75</v>
      </c>
      <c r="K147" s="7">
        <v>5391.93</v>
      </c>
      <c r="L147" s="8">
        <f t="shared" si="33"/>
        <v>32608.07</v>
      </c>
      <c r="M147" s="2"/>
    </row>
    <row r="148" spans="1:15" ht="31.5" x14ac:dyDescent="0.25">
      <c r="A148" s="1"/>
      <c r="B148" s="12" t="s">
        <v>205</v>
      </c>
      <c r="C148" s="5" t="s">
        <v>11</v>
      </c>
      <c r="D148" s="12" t="s">
        <v>49</v>
      </c>
      <c r="E148" s="4" t="s">
        <v>17</v>
      </c>
      <c r="F148" s="6">
        <v>35000</v>
      </c>
      <c r="G148" s="6">
        <v>1004.5</v>
      </c>
      <c r="H148" s="6">
        <v>0</v>
      </c>
      <c r="I148" s="7">
        <v>1064</v>
      </c>
      <c r="J148" s="7">
        <v>14277.02</v>
      </c>
      <c r="K148" s="7">
        <v>16345.52</v>
      </c>
      <c r="L148" s="8">
        <f t="shared" si="33"/>
        <v>18654.48</v>
      </c>
      <c r="M148" s="2"/>
    </row>
    <row r="149" spans="1:15" ht="31.5" x14ac:dyDescent="0.25">
      <c r="A149" s="1"/>
      <c r="B149" s="4" t="s">
        <v>206</v>
      </c>
      <c r="C149" s="5" t="s">
        <v>14</v>
      </c>
      <c r="D149" s="4" t="s">
        <v>49</v>
      </c>
      <c r="E149" s="4" t="s">
        <v>18</v>
      </c>
      <c r="F149" s="6">
        <v>38000</v>
      </c>
      <c r="G149" s="6">
        <v>1090.5999999999999</v>
      </c>
      <c r="H149" s="6">
        <v>160.38</v>
      </c>
      <c r="I149" s="7">
        <v>1155.2</v>
      </c>
      <c r="J149" s="7">
        <v>25</v>
      </c>
      <c r="K149" s="7">
        <v>2431.1799999999998</v>
      </c>
      <c r="L149" s="8">
        <f t="shared" si="33"/>
        <v>35568.82</v>
      </c>
      <c r="M149" s="2"/>
    </row>
    <row r="150" spans="1:15" ht="31.5" x14ac:dyDescent="0.25">
      <c r="A150" s="1"/>
      <c r="B150" s="4" t="s">
        <v>214</v>
      </c>
      <c r="C150" s="5" t="s">
        <v>14</v>
      </c>
      <c r="D150" s="4" t="s">
        <v>49</v>
      </c>
      <c r="E150" s="4" t="s">
        <v>17</v>
      </c>
      <c r="F150" s="6">
        <v>38000</v>
      </c>
      <c r="G150" s="6">
        <v>1090.5999999999999</v>
      </c>
      <c r="H150" s="6">
        <v>160.38</v>
      </c>
      <c r="I150" s="7">
        <v>1155.2</v>
      </c>
      <c r="J150" s="7">
        <v>21025</v>
      </c>
      <c r="K150" s="7">
        <v>23431.18</v>
      </c>
      <c r="L150" s="8">
        <f t="shared" si="33"/>
        <v>14568.82</v>
      </c>
      <c r="M150" s="2"/>
    </row>
    <row r="151" spans="1:15" ht="31.5" x14ac:dyDescent="0.25">
      <c r="A151" s="1"/>
      <c r="B151" s="4" t="s">
        <v>50</v>
      </c>
      <c r="C151" s="5" t="s">
        <v>14</v>
      </c>
      <c r="D151" s="4" t="s">
        <v>49</v>
      </c>
      <c r="E151" s="4" t="s">
        <v>17</v>
      </c>
      <c r="F151" s="6">
        <v>38000</v>
      </c>
      <c r="G151" s="6">
        <v>1090.5999999999999</v>
      </c>
      <c r="H151" s="6">
        <v>160.38</v>
      </c>
      <c r="I151" s="7">
        <v>1155.2</v>
      </c>
      <c r="J151" s="7">
        <v>9422.7800000000007</v>
      </c>
      <c r="K151" s="7">
        <v>11828.96</v>
      </c>
      <c r="L151" s="8">
        <f t="shared" si="33"/>
        <v>26171.040000000001</v>
      </c>
      <c r="M151" s="2"/>
    </row>
    <row r="152" spans="1:15" ht="47.25" x14ac:dyDescent="0.25">
      <c r="A152" s="1"/>
      <c r="B152" s="4" t="s">
        <v>207</v>
      </c>
      <c r="C152" s="5" t="s">
        <v>14</v>
      </c>
      <c r="D152" s="4" t="s">
        <v>250</v>
      </c>
      <c r="E152" s="4" t="s">
        <v>17</v>
      </c>
      <c r="F152" s="6">
        <v>45000</v>
      </c>
      <c r="G152" s="6">
        <v>1291.5</v>
      </c>
      <c r="H152" s="6">
        <v>1148.33</v>
      </c>
      <c r="I152" s="7">
        <v>1368</v>
      </c>
      <c r="J152" s="7">
        <v>14216.08</v>
      </c>
      <c r="K152" s="7">
        <v>18023.91</v>
      </c>
      <c r="L152" s="8">
        <f>F152-K152</f>
        <v>26976.09</v>
      </c>
      <c r="M152" s="2"/>
    </row>
    <row r="153" spans="1:15" ht="31.5" x14ac:dyDescent="0.25">
      <c r="A153" s="1"/>
      <c r="B153" s="4" t="s">
        <v>208</v>
      </c>
      <c r="C153" s="5" t="s">
        <v>14</v>
      </c>
      <c r="D153" s="4" t="s">
        <v>49</v>
      </c>
      <c r="E153" s="4" t="s">
        <v>17</v>
      </c>
      <c r="F153" s="6">
        <v>38000</v>
      </c>
      <c r="G153" s="6">
        <v>1090.5999999999999</v>
      </c>
      <c r="H153" s="6">
        <v>160.38</v>
      </c>
      <c r="I153" s="7">
        <v>1155.2</v>
      </c>
      <c r="J153" s="7">
        <v>4350</v>
      </c>
      <c r="K153" s="7">
        <v>6756.18</v>
      </c>
      <c r="L153" s="8">
        <f t="shared" si="33"/>
        <v>31243.82</v>
      </c>
      <c r="M153" s="2"/>
    </row>
    <row r="154" spans="1:15" ht="31.5" x14ac:dyDescent="0.25">
      <c r="A154" s="1"/>
      <c r="B154" s="12" t="s">
        <v>209</v>
      </c>
      <c r="C154" s="5" t="s">
        <v>11</v>
      </c>
      <c r="D154" s="4" t="s">
        <v>49</v>
      </c>
      <c r="E154" s="4" t="s">
        <v>17</v>
      </c>
      <c r="F154" s="6">
        <v>38000</v>
      </c>
      <c r="G154" s="6">
        <v>1090.5999999999999</v>
      </c>
      <c r="H154" s="6">
        <v>160.38</v>
      </c>
      <c r="I154" s="7">
        <v>1155.2</v>
      </c>
      <c r="J154" s="7">
        <v>3208.13</v>
      </c>
      <c r="K154" s="7">
        <v>5614.31</v>
      </c>
      <c r="L154" s="8">
        <f t="shared" ref="L154:L157" si="34">F154-K154</f>
        <v>32385.69</v>
      </c>
      <c r="M154" s="2"/>
    </row>
    <row r="155" spans="1:15" ht="47.25" x14ac:dyDescent="0.25">
      <c r="A155" s="1"/>
      <c r="B155" s="4" t="s">
        <v>210</v>
      </c>
      <c r="C155" s="13" t="s">
        <v>14</v>
      </c>
      <c r="D155" s="4" t="s">
        <v>236</v>
      </c>
      <c r="E155" s="4" t="s">
        <v>17</v>
      </c>
      <c r="F155" s="6">
        <v>45000</v>
      </c>
      <c r="G155" s="6">
        <v>1291.5</v>
      </c>
      <c r="H155" s="6">
        <v>1148.33</v>
      </c>
      <c r="I155" s="7">
        <v>1368</v>
      </c>
      <c r="J155" s="7">
        <v>4756.4799999999996</v>
      </c>
      <c r="K155" s="7">
        <v>8564.31</v>
      </c>
      <c r="L155" s="8">
        <f t="shared" si="34"/>
        <v>36435.69</v>
      </c>
      <c r="M155" s="2"/>
    </row>
    <row r="156" spans="1:15" ht="47.25" x14ac:dyDescent="0.25">
      <c r="A156" s="1"/>
      <c r="B156" s="4" t="s">
        <v>115</v>
      </c>
      <c r="C156" s="13" t="s">
        <v>11</v>
      </c>
      <c r="D156" s="4" t="s">
        <v>236</v>
      </c>
      <c r="E156" s="4" t="s">
        <v>17</v>
      </c>
      <c r="F156" s="6">
        <v>39000</v>
      </c>
      <c r="G156" s="6">
        <v>1119.3</v>
      </c>
      <c r="H156" s="6">
        <v>301.52</v>
      </c>
      <c r="I156" s="7">
        <v>1185.5999999999999</v>
      </c>
      <c r="J156" s="7">
        <v>10540.88</v>
      </c>
      <c r="K156" s="7">
        <v>13147.3</v>
      </c>
      <c r="L156" s="8">
        <f t="shared" si="34"/>
        <v>25852.7</v>
      </c>
      <c r="M156" s="2"/>
    </row>
    <row r="157" spans="1:15" ht="31.5" x14ac:dyDescent="0.25">
      <c r="A157" s="1"/>
      <c r="B157" s="4" t="s">
        <v>211</v>
      </c>
      <c r="C157" s="13" t="s">
        <v>14</v>
      </c>
      <c r="D157" s="4" t="s">
        <v>49</v>
      </c>
      <c r="E157" s="4" t="s">
        <v>17</v>
      </c>
      <c r="F157" s="6">
        <v>33000</v>
      </c>
      <c r="G157" s="6">
        <v>947.1</v>
      </c>
      <c r="H157" s="6">
        <v>0</v>
      </c>
      <c r="I157" s="7">
        <v>1003.2</v>
      </c>
      <c r="J157" s="7">
        <v>525</v>
      </c>
      <c r="K157" s="7">
        <v>2475.3000000000002</v>
      </c>
      <c r="L157" s="8">
        <f t="shared" si="34"/>
        <v>30524.7</v>
      </c>
      <c r="M157" s="2"/>
    </row>
    <row r="158" spans="1:15" ht="32.25" thickBot="1" x14ac:dyDescent="0.3">
      <c r="A158" s="1"/>
      <c r="B158" s="4" t="s">
        <v>258</v>
      </c>
      <c r="C158" s="5" t="s">
        <v>14</v>
      </c>
      <c r="D158" s="4" t="s">
        <v>142</v>
      </c>
      <c r="E158" s="4" t="s">
        <v>17</v>
      </c>
      <c r="F158" s="6">
        <v>35000</v>
      </c>
      <c r="G158" s="6">
        <f>F158*0.0287</f>
        <v>1004.5</v>
      </c>
      <c r="H158" s="6">
        <v>0</v>
      </c>
      <c r="I158" s="7">
        <f>+F158*0.0304</f>
        <v>1064</v>
      </c>
      <c r="J158" s="7">
        <v>325</v>
      </c>
      <c r="K158" s="7">
        <v>2393.5</v>
      </c>
      <c r="L158" s="8">
        <f>F158-K158</f>
        <v>32606.5</v>
      </c>
      <c r="M158" s="2"/>
    </row>
    <row r="159" spans="1:15" ht="16.5" thickBot="1" x14ac:dyDescent="0.3">
      <c r="A159" s="1"/>
      <c r="B159" s="68"/>
      <c r="C159" s="69"/>
      <c r="D159" s="69"/>
      <c r="E159" s="69"/>
      <c r="F159" s="16">
        <f t="shared" ref="F159:L159" si="35">SUM(F136:F158)</f>
        <v>1003000</v>
      </c>
      <c r="G159" s="17">
        <f t="shared" si="35"/>
        <v>28786.099999999991</v>
      </c>
      <c r="H159" s="17">
        <f t="shared" si="35"/>
        <v>30676.520000000015</v>
      </c>
      <c r="I159" s="18">
        <f t="shared" si="35"/>
        <v>30491.200000000008</v>
      </c>
      <c r="J159" s="18">
        <f t="shared" si="35"/>
        <v>227816.63</v>
      </c>
      <c r="K159" s="19">
        <f t="shared" si="35"/>
        <v>317770.4499999999</v>
      </c>
      <c r="L159" s="20">
        <f t="shared" si="35"/>
        <v>685229.54999999981</v>
      </c>
      <c r="M159" s="2"/>
      <c r="N159" s="34"/>
      <c r="O159" s="33"/>
    </row>
    <row r="160" spans="1:15" ht="15.75" x14ac:dyDescent="0.25">
      <c r="A160" s="1"/>
      <c r="B160" s="79" t="s">
        <v>95</v>
      </c>
      <c r="C160" s="72"/>
      <c r="D160" s="72"/>
      <c r="E160" s="72"/>
      <c r="F160" s="72"/>
      <c r="G160" s="72"/>
      <c r="H160" s="72"/>
      <c r="I160" s="72"/>
      <c r="J160" s="72"/>
      <c r="K160" s="72"/>
      <c r="L160" s="73"/>
      <c r="M160" s="2"/>
    </row>
    <row r="161" spans="1:14" ht="15.75" x14ac:dyDescent="0.25">
      <c r="A161" s="1"/>
      <c r="B161" s="50"/>
      <c r="C161" s="51"/>
      <c r="D161" s="50"/>
      <c r="E161" s="50"/>
      <c r="F161" s="9"/>
      <c r="G161" s="9"/>
      <c r="H161" s="9"/>
      <c r="I161" s="10"/>
      <c r="J161" s="10"/>
      <c r="K161" s="10"/>
      <c r="L161" s="11"/>
      <c r="M161" s="2"/>
    </row>
    <row r="162" spans="1:14" ht="15.75" x14ac:dyDescent="0.25">
      <c r="A162" s="1"/>
      <c r="B162" s="4"/>
      <c r="C162" s="5"/>
      <c r="D162" s="4"/>
      <c r="E162" s="4"/>
      <c r="F162" s="53">
        <v>0</v>
      </c>
      <c r="G162" s="53">
        <v>0</v>
      </c>
      <c r="H162" s="53">
        <v>0</v>
      </c>
      <c r="I162" s="54">
        <v>0</v>
      </c>
      <c r="J162" s="54">
        <v>0</v>
      </c>
      <c r="K162" s="54">
        <f t="shared" ref="K162:L162" si="36">SUM(K161:K161)</f>
        <v>0</v>
      </c>
      <c r="L162" s="55">
        <f t="shared" si="36"/>
        <v>0</v>
      </c>
      <c r="M162" s="2"/>
    </row>
    <row r="163" spans="1:14" ht="15.75" x14ac:dyDescent="0.25">
      <c r="A163" s="1"/>
      <c r="B163" s="79" t="s">
        <v>121</v>
      </c>
      <c r="C163" s="72"/>
      <c r="D163" s="72"/>
      <c r="E163" s="72"/>
      <c r="F163" s="72"/>
      <c r="G163" s="72"/>
      <c r="H163" s="72"/>
      <c r="I163" s="72"/>
      <c r="J163" s="72"/>
      <c r="K163" s="72"/>
      <c r="L163" s="73"/>
      <c r="M163" s="2"/>
    </row>
    <row r="164" spans="1:14" ht="31.5" x14ac:dyDescent="0.25">
      <c r="A164" s="1"/>
      <c r="B164" s="4" t="s">
        <v>122</v>
      </c>
      <c r="C164" s="5" t="s">
        <v>11</v>
      </c>
      <c r="D164" s="4" t="s">
        <v>142</v>
      </c>
      <c r="E164" s="4" t="s">
        <v>17</v>
      </c>
      <c r="F164" s="9">
        <v>35000</v>
      </c>
      <c r="G164" s="9">
        <f>F164*0.0287</f>
        <v>1004.5</v>
      </c>
      <c r="H164" s="9">
        <v>0</v>
      </c>
      <c r="I164" s="10">
        <v>1064</v>
      </c>
      <c r="J164" s="10">
        <v>1825</v>
      </c>
      <c r="K164" s="10">
        <f>SUM(G164:J164)</f>
        <v>3893.5</v>
      </c>
      <c r="L164" s="11">
        <f>F164-K164</f>
        <v>31106.5</v>
      </c>
      <c r="M164" s="2"/>
    </row>
    <row r="165" spans="1:14" ht="47.25" x14ac:dyDescent="0.25">
      <c r="A165" s="1"/>
      <c r="B165" s="4" t="s">
        <v>64</v>
      </c>
      <c r="C165" s="5" t="s">
        <v>11</v>
      </c>
      <c r="D165" s="4" t="s">
        <v>123</v>
      </c>
      <c r="E165" s="4" t="s">
        <v>18</v>
      </c>
      <c r="F165" s="9">
        <v>65000</v>
      </c>
      <c r="G165" s="9">
        <f>F165*0.0287</f>
        <v>1865.5</v>
      </c>
      <c r="H165" s="9">
        <v>4427.58</v>
      </c>
      <c r="I165" s="10">
        <f>+F165*0.0304</f>
        <v>1976</v>
      </c>
      <c r="J165" s="10">
        <v>8309.25</v>
      </c>
      <c r="K165" s="7">
        <v>16578.330000000002</v>
      </c>
      <c r="L165" s="11">
        <f>F165-K165</f>
        <v>48421.67</v>
      </c>
      <c r="M165" s="2"/>
    </row>
    <row r="166" spans="1:14" ht="15.75" x14ac:dyDescent="0.25">
      <c r="A166" s="1"/>
      <c r="B166" s="68"/>
      <c r="C166" s="69"/>
      <c r="D166" s="69"/>
      <c r="E166" s="69"/>
      <c r="F166" s="22">
        <f>SUM(F164:F165)</f>
        <v>100000</v>
      </c>
      <c r="G166" s="22">
        <f>F166*0.0287</f>
        <v>2870</v>
      </c>
      <c r="H166" s="22">
        <f>H165+H164</f>
        <v>4427.58</v>
      </c>
      <c r="I166" s="62">
        <f>I165+I164</f>
        <v>3040</v>
      </c>
      <c r="J166" s="62">
        <f>J165+J164</f>
        <v>10134.25</v>
      </c>
      <c r="K166" s="62">
        <f>SUM(K164:K165)</f>
        <v>20471.830000000002</v>
      </c>
      <c r="L166" s="23">
        <f>F166-K166</f>
        <v>79528.17</v>
      </c>
      <c r="M166" s="2"/>
      <c r="N166" s="34"/>
    </row>
    <row r="167" spans="1:14" ht="15.75" x14ac:dyDescent="0.25">
      <c r="A167" s="1"/>
      <c r="B167" s="79" t="s">
        <v>96</v>
      </c>
      <c r="C167" s="72"/>
      <c r="D167" s="72"/>
      <c r="E167" s="72"/>
      <c r="F167" s="72"/>
      <c r="G167" s="72"/>
      <c r="H167" s="72"/>
      <c r="I167" s="72"/>
      <c r="J167" s="72"/>
      <c r="K167" s="72"/>
      <c r="L167" s="73"/>
      <c r="M167" s="2"/>
    </row>
    <row r="168" spans="1:14" ht="47.25" x14ac:dyDescent="0.25">
      <c r="A168" s="1"/>
      <c r="B168" s="4" t="s">
        <v>51</v>
      </c>
      <c r="C168" s="5" t="s">
        <v>11</v>
      </c>
      <c r="D168" s="4" t="s">
        <v>107</v>
      </c>
      <c r="E168" s="4" t="s">
        <v>18</v>
      </c>
      <c r="F168" s="6">
        <v>170000</v>
      </c>
      <c r="G168" s="6">
        <f>F168*0.0287</f>
        <v>4879</v>
      </c>
      <c r="H168" s="6">
        <v>28571.119999999999</v>
      </c>
      <c r="I168" s="7">
        <f>F168*0.0304</f>
        <v>5168</v>
      </c>
      <c r="J168" s="7">
        <v>27307.8</v>
      </c>
      <c r="K168" s="7">
        <v>65925.919999999998</v>
      </c>
      <c r="L168" s="8">
        <f t="shared" ref="L168:L170" si="37">F168-K168</f>
        <v>104074.08</v>
      </c>
      <c r="M168" s="2"/>
    </row>
    <row r="169" spans="1:14" ht="63" x14ac:dyDescent="0.25">
      <c r="A169" s="1"/>
      <c r="B169" s="4" t="s">
        <v>97</v>
      </c>
      <c r="C169" s="5" t="s">
        <v>14</v>
      </c>
      <c r="D169" s="4" t="s">
        <v>251</v>
      </c>
      <c r="E169" s="4" t="s">
        <v>17</v>
      </c>
      <c r="F169" s="6">
        <v>85000</v>
      </c>
      <c r="G169" s="6">
        <f>F169*0.0287</f>
        <v>2439.5</v>
      </c>
      <c r="H169" s="6">
        <v>8097.05</v>
      </c>
      <c r="I169" s="7">
        <f>+F169*0.0304</f>
        <v>2584</v>
      </c>
      <c r="J169" s="7">
        <v>32563.88</v>
      </c>
      <c r="K169" s="7">
        <v>45684.43</v>
      </c>
      <c r="L169" s="8">
        <f t="shared" si="37"/>
        <v>39315.57</v>
      </c>
      <c r="M169" s="2"/>
    </row>
    <row r="170" spans="1:14" ht="31.5" x14ac:dyDescent="0.25">
      <c r="A170" s="1"/>
      <c r="B170" s="4" t="s">
        <v>52</v>
      </c>
      <c r="C170" s="5" t="s">
        <v>11</v>
      </c>
      <c r="D170" s="4" t="s">
        <v>108</v>
      </c>
      <c r="E170" s="4" t="s">
        <v>17</v>
      </c>
      <c r="F170" s="6">
        <v>75000</v>
      </c>
      <c r="G170" s="6">
        <f>F170*0.0287</f>
        <v>2152.5</v>
      </c>
      <c r="H170" s="6">
        <v>5925.42</v>
      </c>
      <c r="I170" s="7">
        <f>+F170*0.0304</f>
        <v>2280</v>
      </c>
      <c r="J170" s="7">
        <v>25755.95</v>
      </c>
      <c r="K170" s="7">
        <v>36113.89</v>
      </c>
      <c r="L170" s="8">
        <f t="shared" si="37"/>
        <v>38886.11</v>
      </c>
      <c r="M170" s="2"/>
    </row>
    <row r="171" spans="1:14" ht="31.5" x14ac:dyDescent="0.25">
      <c r="A171" s="1"/>
      <c r="B171" s="4" t="s">
        <v>98</v>
      </c>
      <c r="C171" s="5" t="s">
        <v>11</v>
      </c>
      <c r="D171" s="4" t="s">
        <v>114</v>
      </c>
      <c r="E171" s="4" t="s">
        <v>17</v>
      </c>
      <c r="F171" s="6">
        <v>48000</v>
      </c>
      <c r="G171" s="6">
        <f>F171*0.0287</f>
        <v>1377.6</v>
      </c>
      <c r="H171" s="6">
        <v>1571.73</v>
      </c>
      <c r="I171" s="7">
        <f>+F171*0.0304</f>
        <v>1459.2</v>
      </c>
      <c r="J171" s="7">
        <v>7643.62</v>
      </c>
      <c r="K171" s="7">
        <v>12052.15</v>
      </c>
      <c r="L171" s="8">
        <f>F171-K171</f>
        <v>35947.85</v>
      </c>
      <c r="M171" s="2"/>
    </row>
    <row r="172" spans="1:14" ht="31.5" x14ac:dyDescent="0.25">
      <c r="A172" s="1"/>
      <c r="B172" s="4" t="s">
        <v>118</v>
      </c>
      <c r="C172" s="5" t="s">
        <v>11</v>
      </c>
      <c r="D172" s="4" t="s">
        <v>142</v>
      </c>
      <c r="E172" s="4" t="s">
        <v>17</v>
      </c>
      <c r="F172" s="6">
        <v>40000</v>
      </c>
      <c r="G172" s="6">
        <f>F172*0.0287</f>
        <v>1148</v>
      </c>
      <c r="H172" s="6">
        <v>442.65</v>
      </c>
      <c r="I172" s="7">
        <f>+F172*0.0304</f>
        <v>1216</v>
      </c>
      <c r="J172" s="7">
        <v>325</v>
      </c>
      <c r="K172" s="7">
        <v>3131.65</v>
      </c>
      <c r="L172" s="8">
        <f t="shared" ref="L172" si="38">F172-K172</f>
        <v>36868.35</v>
      </c>
      <c r="M172" s="2"/>
    </row>
    <row r="173" spans="1:14" ht="32.25" thickBot="1" x14ac:dyDescent="0.3">
      <c r="A173" s="1"/>
      <c r="B173" s="4" t="s">
        <v>135</v>
      </c>
      <c r="C173" s="65" t="s">
        <v>11</v>
      </c>
      <c r="D173" s="4" t="s">
        <v>142</v>
      </c>
      <c r="E173" s="65" t="s">
        <v>17</v>
      </c>
      <c r="F173" s="9">
        <v>45000</v>
      </c>
      <c r="G173" s="9">
        <v>1291.5</v>
      </c>
      <c r="H173" s="9">
        <v>860.36</v>
      </c>
      <c r="I173" s="10">
        <v>1368</v>
      </c>
      <c r="J173" s="10">
        <v>2244.7800000000002</v>
      </c>
      <c r="K173" s="10">
        <v>5764.64</v>
      </c>
      <c r="L173" s="11">
        <f>F173-K173</f>
        <v>39235.360000000001</v>
      </c>
      <c r="M173" s="2"/>
      <c r="N173" s="34"/>
    </row>
    <row r="174" spans="1:14" ht="16.5" thickBot="1" x14ac:dyDescent="0.3">
      <c r="A174" s="1"/>
      <c r="B174" s="68"/>
      <c r="C174" s="69"/>
      <c r="D174" s="69"/>
      <c r="E174" s="69"/>
      <c r="F174" s="16">
        <f t="shared" ref="F174:L174" si="39">SUM(F168:F173)</f>
        <v>463000</v>
      </c>
      <c r="G174" s="17">
        <f t="shared" si="39"/>
        <v>13288.1</v>
      </c>
      <c r="H174" s="17">
        <f t="shared" si="39"/>
        <v>45468.33</v>
      </c>
      <c r="I174" s="18">
        <f t="shared" si="39"/>
        <v>14075.2</v>
      </c>
      <c r="J174" s="18">
        <f t="shared" si="39"/>
        <v>95841.03</v>
      </c>
      <c r="K174" s="19">
        <f t="shared" si="39"/>
        <v>168672.68</v>
      </c>
      <c r="L174" s="20">
        <f t="shared" si="39"/>
        <v>294327.32</v>
      </c>
      <c r="M174" s="2"/>
      <c r="N174" s="34"/>
    </row>
    <row r="175" spans="1:14" ht="15.75" x14ac:dyDescent="0.25">
      <c r="A175" s="1"/>
      <c r="B175" s="79" t="s">
        <v>99</v>
      </c>
      <c r="C175" s="72"/>
      <c r="D175" s="72"/>
      <c r="E175" s="72"/>
      <c r="F175" s="72"/>
      <c r="G175" s="72"/>
      <c r="H175" s="72"/>
      <c r="I175" s="72"/>
      <c r="J175" s="72"/>
      <c r="K175" s="72"/>
      <c r="L175" s="73"/>
      <c r="M175" s="2"/>
    </row>
    <row r="176" spans="1:14" ht="63.75" thickBot="1" x14ac:dyDescent="0.3">
      <c r="A176" s="1"/>
      <c r="B176" s="4" t="s">
        <v>216</v>
      </c>
      <c r="C176" s="5" t="s">
        <v>11</v>
      </c>
      <c r="D176" s="4" t="s">
        <v>109</v>
      </c>
      <c r="E176" s="4" t="s">
        <v>17</v>
      </c>
      <c r="F176" s="9">
        <v>130000</v>
      </c>
      <c r="G176" s="9">
        <f>F176*0.0287</f>
        <v>3731</v>
      </c>
      <c r="H176" s="9">
        <v>18202.23</v>
      </c>
      <c r="I176" s="10">
        <f>+F176*0.0304</f>
        <v>3952</v>
      </c>
      <c r="J176" s="10">
        <v>27590.54</v>
      </c>
      <c r="K176" s="10">
        <v>53475.77</v>
      </c>
      <c r="L176" s="11">
        <f>F176-K176</f>
        <v>76524.23000000001</v>
      </c>
      <c r="M176" s="2"/>
    </row>
    <row r="177" spans="1:14" ht="16.5" thickBot="1" x14ac:dyDescent="0.3">
      <c r="A177" s="1"/>
      <c r="B177" s="68"/>
      <c r="C177" s="69"/>
      <c r="D177" s="69"/>
      <c r="E177" s="69"/>
      <c r="F177" s="16">
        <f>SUM(F176)</f>
        <v>130000</v>
      </c>
      <c r="G177" s="17">
        <f t="shared" ref="G177:K177" si="40">SUM(G176)</f>
        <v>3731</v>
      </c>
      <c r="H177" s="17">
        <f t="shared" si="40"/>
        <v>18202.23</v>
      </c>
      <c r="I177" s="18">
        <f t="shared" si="40"/>
        <v>3952</v>
      </c>
      <c r="J177" s="18">
        <f t="shared" si="40"/>
        <v>27590.54</v>
      </c>
      <c r="K177" s="19">
        <f t="shared" si="40"/>
        <v>53475.77</v>
      </c>
      <c r="L177" s="20">
        <f>SUM(L176)</f>
        <v>76524.23000000001</v>
      </c>
      <c r="M177" s="2"/>
      <c r="N177" s="34"/>
    </row>
    <row r="178" spans="1:14" ht="15.75" x14ac:dyDescent="0.25">
      <c r="A178" s="1"/>
      <c r="B178" s="79" t="s">
        <v>53</v>
      </c>
      <c r="C178" s="72"/>
      <c r="D178" s="72"/>
      <c r="E178" s="72"/>
      <c r="F178" s="72"/>
      <c r="G178" s="72"/>
      <c r="H178" s="72"/>
      <c r="I178" s="72"/>
      <c r="J178" s="72"/>
      <c r="K178" s="72"/>
      <c r="L178" s="73"/>
      <c r="M178" s="2"/>
    </row>
    <row r="179" spans="1:14" ht="31.5" x14ac:dyDescent="0.25">
      <c r="A179" s="1"/>
      <c r="B179" s="4" t="s">
        <v>124</v>
      </c>
      <c r="C179" s="5" t="s">
        <v>14</v>
      </c>
      <c r="D179" s="4" t="s">
        <v>32</v>
      </c>
      <c r="E179" s="4" t="s">
        <v>31</v>
      </c>
      <c r="F179" s="6">
        <v>28000</v>
      </c>
      <c r="G179" s="6">
        <v>803.6</v>
      </c>
      <c r="H179" s="6">
        <v>0</v>
      </c>
      <c r="I179" s="7">
        <v>851.2</v>
      </c>
      <c r="J179" s="7">
        <v>4146.43</v>
      </c>
      <c r="K179" s="7">
        <v>5801.23</v>
      </c>
      <c r="L179" s="8">
        <f>F179-K179</f>
        <v>22198.77</v>
      </c>
      <c r="M179" s="2"/>
    </row>
    <row r="180" spans="1:14" ht="33.75" customHeight="1" x14ac:dyDescent="0.25">
      <c r="A180" s="1"/>
      <c r="B180" s="4" t="s">
        <v>125</v>
      </c>
      <c r="C180" s="5" t="s">
        <v>14</v>
      </c>
      <c r="D180" s="4" t="s">
        <v>142</v>
      </c>
      <c r="E180" s="4" t="s">
        <v>17</v>
      </c>
      <c r="F180" s="6">
        <v>38000</v>
      </c>
      <c r="G180" s="6">
        <v>1090.5999999999999</v>
      </c>
      <c r="H180" s="6">
        <v>0</v>
      </c>
      <c r="I180" s="7">
        <v>1155.2</v>
      </c>
      <c r="J180" s="7">
        <v>3244.78</v>
      </c>
      <c r="K180" s="7">
        <v>5490.58</v>
      </c>
      <c r="L180" s="8">
        <f t="shared" ref="L180:L184" si="41">F180-K180</f>
        <v>32509.42</v>
      </c>
      <c r="M180" s="2"/>
    </row>
    <row r="181" spans="1:14" ht="30.75" customHeight="1" x14ac:dyDescent="0.25">
      <c r="A181" s="1"/>
      <c r="B181" s="4" t="s">
        <v>126</v>
      </c>
      <c r="C181" s="5" t="s">
        <v>14</v>
      </c>
      <c r="D181" s="4" t="s">
        <v>142</v>
      </c>
      <c r="E181" s="4" t="s">
        <v>17</v>
      </c>
      <c r="F181" s="6">
        <v>27000</v>
      </c>
      <c r="G181" s="6">
        <v>774.9</v>
      </c>
      <c r="H181" s="6">
        <v>0</v>
      </c>
      <c r="I181" s="7">
        <v>820.8</v>
      </c>
      <c r="J181" s="7">
        <v>5604</v>
      </c>
      <c r="K181" s="7">
        <v>7199.7</v>
      </c>
      <c r="L181" s="8">
        <f t="shared" si="41"/>
        <v>19800.3</v>
      </c>
      <c r="M181" s="2"/>
    </row>
    <row r="182" spans="1:14" ht="31.5" x14ac:dyDescent="0.25">
      <c r="A182" s="1"/>
      <c r="B182" s="4" t="s">
        <v>54</v>
      </c>
      <c r="C182" s="5" t="s">
        <v>14</v>
      </c>
      <c r="D182" s="4" t="s">
        <v>32</v>
      </c>
      <c r="E182" s="4" t="s">
        <v>31</v>
      </c>
      <c r="F182" s="6">
        <v>25000</v>
      </c>
      <c r="G182" s="6">
        <v>717.5</v>
      </c>
      <c r="H182" s="6">
        <v>0</v>
      </c>
      <c r="I182" s="7">
        <v>760</v>
      </c>
      <c r="J182" s="7">
        <v>6708.62</v>
      </c>
      <c r="K182" s="7">
        <v>8186.12</v>
      </c>
      <c r="L182" s="8">
        <f t="shared" si="41"/>
        <v>16813.88</v>
      </c>
      <c r="M182" s="2"/>
    </row>
    <row r="183" spans="1:14" ht="31.5" x14ac:dyDescent="0.25">
      <c r="A183" s="1"/>
      <c r="B183" s="4" t="s">
        <v>127</v>
      </c>
      <c r="C183" s="5" t="s">
        <v>11</v>
      </c>
      <c r="D183" s="4" t="s">
        <v>38</v>
      </c>
      <c r="E183" s="4" t="s">
        <v>31</v>
      </c>
      <c r="F183" s="6">
        <v>25000</v>
      </c>
      <c r="G183" s="6">
        <v>717.5</v>
      </c>
      <c r="H183" s="6">
        <v>0</v>
      </c>
      <c r="I183" s="7">
        <v>760</v>
      </c>
      <c r="J183" s="7">
        <v>6407.29</v>
      </c>
      <c r="K183" s="7">
        <v>7884.79</v>
      </c>
      <c r="L183" s="8">
        <f t="shared" si="41"/>
        <v>17115.21</v>
      </c>
      <c r="M183" s="2"/>
    </row>
    <row r="184" spans="1:14" ht="44.25" customHeight="1" x14ac:dyDescent="0.25">
      <c r="A184" s="1"/>
      <c r="B184" s="4" t="s">
        <v>255</v>
      </c>
      <c r="C184" s="5" t="s">
        <v>14</v>
      </c>
      <c r="D184" s="4" t="s">
        <v>68</v>
      </c>
      <c r="E184" s="4" t="s">
        <v>18</v>
      </c>
      <c r="F184" s="9">
        <v>40000</v>
      </c>
      <c r="G184" s="6">
        <v>1148</v>
      </c>
      <c r="H184" s="9">
        <v>154.68</v>
      </c>
      <c r="I184" s="7">
        <v>1216</v>
      </c>
      <c r="J184" s="10">
        <v>4850.78</v>
      </c>
      <c r="K184" s="7">
        <v>7369.46</v>
      </c>
      <c r="L184" s="11">
        <f t="shared" si="41"/>
        <v>32630.54</v>
      </c>
      <c r="M184" s="2"/>
    </row>
    <row r="185" spans="1:14" ht="32.25" thickBot="1" x14ac:dyDescent="0.3">
      <c r="A185" s="1"/>
      <c r="B185" s="4" t="s">
        <v>128</v>
      </c>
      <c r="C185" s="5" t="s">
        <v>14</v>
      </c>
      <c r="D185" s="4" t="s">
        <v>142</v>
      </c>
      <c r="E185" s="4" t="s">
        <v>18</v>
      </c>
      <c r="F185" s="6">
        <v>45000</v>
      </c>
      <c r="G185" s="6">
        <v>1291.5</v>
      </c>
      <c r="H185" s="6">
        <v>1148.33</v>
      </c>
      <c r="I185" s="7">
        <v>1368</v>
      </c>
      <c r="J185" s="7">
        <v>12323.53</v>
      </c>
      <c r="K185" s="7">
        <v>16131.36</v>
      </c>
      <c r="L185" s="8">
        <f>F185-K185</f>
        <v>28868.639999999999</v>
      </c>
      <c r="M185" s="2"/>
    </row>
    <row r="186" spans="1:14" ht="16.5" thickBot="1" x14ac:dyDescent="0.3">
      <c r="A186" s="1"/>
      <c r="B186" s="100"/>
      <c r="C186" s="101"/>
      <c r="D186" s="101"/>
      <c r="E186" s="102"/>
      <c r="F186" s="16">
        <f t="shared" ref="F186:L186" si="42">SUM(F179:F185)</f>
        <v>228000</v>
      </c>
      <c r="G186" s="17">
        <f t="shared" si="42"/>
        <v>6543.6</v>
      </c>
      <c r="H186" s="17">
        <f t="shared" si="42"/>
        <v>1303.01</v>
      </c>
      <c r="I186" s="18">
        <f t="shared" si="42"/>
        <v>6931.2</v>
      </c>
      <c r="J186" s="18">
        <f t="shared" si="42"/>
        <v>43285.43</v>
      </c>
      <c r="K186" s="44">
        <f t="shared" si="42"/>
        <v>58063.24</v>
      </c>
      <c r="L186" s="20">
        <f t="shared" si="42"/>
        <v>169936.76</v>
      </c>
      <c r="M186" s="2"/>
    </row>
    <row r="187" spans="1:14" ht="15.75" x14ac:dyDescent="0.25">
      <c r="A187" s="1"/>
      <c r="B187" s="48"/>
      <c r="C187" s="49"/>
      <c r="D187" s="49"/>
      <c r="E187" s="49"/>
      <c r="F187" s="56"/>
      <c r="G187" s="56"/>
      <c r="H187" s="56"/>
      <c r="I187" s="57"/>
      <c r="J187" s="57"/>
      <c r="K187" s="57"/>
      <c r="L187" s="58"/>
      <c r="M187" s="2"/>
    </row>
    <row r="188" spans="1:14" ht="15.75" x14ac:dyDescent="0.25">
      <c r="A188" s="1"/>
      <c r="B188" s="91"/>
      <c r="C188" s="92"/>
      <c r="D188" s="92"/>
      <c r="E188" s="92"/>
      <c r="F188" s="92"/>
      <c r="G188" s="92"/>
      <c r="H188" s="92"/>
      <c r="I188" s="92"/>
      <c r="J188" s="92"/>
      <c r="K188" s="92"/>
      <c r="L188" s="93"/>
      <c r="M188" s="2"/>
    </row>
    <row r="189" spans="1:14" ht="47.25" x14ac:dyDescent="0.25">
      <c r="A189" s="1"/>
      <c r="B189" s="94"/>
      <c r="C189" s="95"/>
      <c r="D189" s="96"/>
      <c r="E189" s="21" t="s">
        <v>55</v>
      </c>
      <c r="F189" s="22">
        <f>F186+F177+F174+F166+F159+F134+F129+F124+F120+F117+F113+F106+F103+F76+F72+F68+F59+F47+F44+F40+F35+F31+F25+F21+F14</f>
        <v>7410380</v>
      </c>
      <c r="G189" s="97"/>
      <c r="H189" s="98"/>
      <c r="I189" s="98"/>
      <c r="J189" s="99"/>
      <c r="K189" s="21" t="s">
        <v>56</v>
      </c>
      <c r="L189" s="23">
        <f>L186+L177+L174+L166+L159+L134+L129+L124+L120+L117+L113+L106+L103+L76+L72+L68+L59+L47+L44+L40+L35+L31+L25+L21+L14</f>
        <v>4937917.6199999992</v>
      </c>
      <c r="M189" s="2"/>
    </row>
    <row r="190" spans="1:14" ht="15.75" x14ac:dyDescent="0.25">
      <c r="A190" s="1"/>
      <c r="B190" s="88"/>
      <c r="C190" s="89"/>
      <c r="D190" s="89"/>
      <c r="E190" s="89"/>
      <c r="F190" s="89"/>
      <c r="G190" s="89"/>
      <c r="H190" s="89"/>
      <c r="I190" s="89"/>
      <c r="J190" s="89"/>
      <c r="K190" s="89"/>
      <c r="L190" s="90"/>
      <c r="M190" s="2"/>
    </row>
    <row r="191" spans="1:14" ht="15.75" x14ac:dyDescent="0.25">
      <c r="A191" s="1"/>
      <c r="B191" s="112" t="s">
        <v>57</v>
      </c>
      <c r="C191" s="112"/>
      <c r="D191" s="112"/>
      <c r="E191" s="112"/>
      <c r="F191" s="37"/>
      <c r="G191" s="37"/>
      <c r="H191" s="37"/>
      <c r="I191" s="37"/>
      <c r="J191" s="37"/>
      <c r="K191" s="37"/>
      <c r="L191" s="38"/>
      <c r="M191" s="2"/>
    </row>
    <row r="192" spans="1:14" ht="15.75" x14ac:dyDescent="0.25">
      <c r="A192" s="1"/>
      <c r="B192" s="116" t="s">
        <v>58</v>
      </c>
      <c r="C192" s="116"/>
      <c r="D192" s="113">
        <v>526136.98</v>
      </c>
      <c r="E192" s="113"/>
      <c r="F192" s="39"/>
      <c r="G192" s="39"/>
      <c r="H192" s="39"/>
      <c r="I192" s="39"/>
      <c r="J192" s="39"/>
      <c r="K192" s="39"/>
      <c r="L192" s="40"/>
      <c r="M192" s="2"/>
    </row>
    <row r="193" spans="1:15" ht="15.75" x14ac:dyDescent="0.25">
      <c r="A193" s="1"/>
      <c r="B193" s="116" t="s">
        <v>59</v>
      </c>
      <c r="C193" s="116"/>
      <c r="D193" s="113">
        <v>68679.42</v>
      </c>
      <c r="E193" s="113"/>
      <c r="F193" s="39"/>
      <c r="G193" s="39"/>
      <c r="H193" s="39"/>
      <c r="I193" s="39"/>
      <c r="J193" s="39"/>
      <c r="K193" s="39"/>
      <c r="L193" s="40"/>
      <c r="M193" s="2"/>
    </row>
    <row r="194" spans="1:15" ht="15.75" x14ac:dyDescent="0.25">
      <c r="A194" s="1"/>
      <c r="B194" s="117" t="s">
        <v>60</v>
      </c>
      <c r="C194" s="117"/>
      <c r="D194" s="114">
        <v>515903.56</v>
      </c>
      <c r="E194" s="114"/>
      <c r="F194" s="39"/>
      <c r="G194" s="39"/>
      <c r="H194" s="39"/>
      <c r="I194" s="39"/>
      <c r="J194" s="39"/>
      <c r="K194" s="39"/>
      <c r="L194" s="40"/>
      <c r="M194" s="2"/>
    </row>
    <row r="195" spans="1:15" ht="15.75" x14ac:dyDescent="0.25">
      <c r="A195" s="1"/>
      <c r="B195" s="112" t="s">
        <v>61</v>
      </c>
      <c r="C195" s="112"/>
      <c r="D195" s="115">
        <f>SUM(D192:D194)</f>
        <v>1110719.96</v>
      </c>
      <c r="E195" s="115"/>
      <c r="F195" s="41"/>
      <c r="G195" s="41"/>
      <c r="H195" s="41"/>
      <c r="I195" s="41"/>
      <c r="J195" s="41"/>
      <c r="K195" s="41"/>
      <c r="L195" s="42"/>
      <c r="M195" s="2"/>
      <c r="O195" t="s">
        <v>65</v>
      </c>
    </row>
    <row r="196" spans="1:15" ht="74.25" customHeight="1" x14ac:dyDescent="0.25">
      <c r="A196" s="1"/>
      <c r="B196" s="70" t="s">
        <v>257</v>
      </c>
      <c r="C196" s="71"/>
      <c r="D196" s="71"/>
      <c r="E196" s="71"/>
      <c r="F196" s="71"/>
      <c r="G196" s="71"/>
      <c r="H196" s="71"/>
      <c r="I196" s="71"/>
      <c r="J196" s="71"/>
      <c r="K196" s="71"/>
      <c r="L196" s="103"/>
      <c r="M196" s="2"/>
    </row>
    <row r="197" spans="1:15" ht="72.75" customHeight="1" x14ac:dyDescent="0.25">
      <c r="A197" s="1"/>
      <c r="B197" s="105"/>
      <c r="C197" s="106"/>
      <c r="D197" s="24" t="s">
        <v>62</v>
      </c>
      <c r="E197" s="109" t="s">
        <v>20</v>
      </c>
      <c r="F197" s="110"/>
      <c r="G197" s="111"/>
      <c r="H197" s="24" t="s">
        <v>63</v>
      </c>
      <c r="I197" s="107" t="s">
        <v>74</v>
      </c>
      <c r="J197" s="108"/>
      <c r="K197" s="108"/>
      <c r="L197" s="106"/>
      <c r="M197" s="2"/>
    </row>
    <row r="198" spans="1:15" ht="15.75" x14ac:dyDescent="0.25">
      <c r="A198" s="1"/>
      <c r="B198" s="104"/>
      <c r="C198" s="104"/>
      <c r="D198" s="104"/>
      <c r="E198" s="104"/>
      <c r="F198" s="104"/>
      <c r="G198" s="104"/>
      <c r="H198" s="104"/>
      <c r="I198" s="104"/>
      <c r="J198" s="104"/>
      <c r="K198" s="104"/>
      <c r="L198" s="104"/>
      <c r="M198" s="2"/>
    </row>
    <row r="200" spans="1:15" x14ac:dyDescent="0.25">
      <c r="H200" s="32"/>
    </row>
    <row r="201" spans="1:15" x14ac:dyDescent="0.25">
      <c r="H201" s="32"/>
    </row>
    <row r="202" spans="1:15" x14ac:dyDescent="0.25">
      <c r="H202" s="32"/>
    </row>
  </sheetData>
  <mergeCells count="83">
    <mergeCell ref="B191:E191"/>
    <mergeCell ref="D192:E192"/>
    <mergeCell ref="D193:E193"/>
    <mergeCell ref="D194:E194"/>
    <mergeCell ref="D195:E195"/>
    <mergeCell ref="B192:C192"/>
    <mergeCell ref="B193:C193"/>
    <mergeCell ref="B194:C194"/>
    <mergeCell ref="B195:C195"/>
    <mergeCell ref="B196:L196"/>
    <mergeCell ref="B198:L198"/>
    <mergeCell ref="B197:C197"/>
    <mergeCell ref="I197:L197"/>
    <mergeCell ref="E197:G197"/>
    <mergeCell ref="B186:E186"/>
    <mergeCell ref="B160:L160"/>
    <mergeCell ref="B166:E166"/>
    <mergeCell ref="B167:L167"/>
    <mergeCell ref="B174:E174"/>
    <mergeCell ref="B175:L175"/>
    <mergeCell ref="B177:E177"/>
    <mergeCell ref="B178:L178"/>
    <mergeCell ref="B163:L163"/>
    <mergeCell ref="B190:L190"/>
    <mergeCell ref="B159:E159"/>
    <mergeCell ref="B114:L114"/>
    <mergeCell ref="B117:E117"/>
    <mergeCell ref="B118:L118"/>
    <mergeCell ref="B120:E120"/>
    <mergeCell ref="B121:L121"/>
    <mergeCell ref="B124:E124"/>
    <mergeCell ref="B125:L125"/>
    <mergeCell ref="B129:E129"/>
    <mergeCell ref="B130:L130"/>
    <mergeCell ref="B134:E134"/>
    <mergeCell ref="B135:L135"/>
    <mergeCell ref="B188:L188"/>
    <mergeCell ref="B189:D189"/>
    <mergeCell ref="G189:J189"/>
    <mergeCell ref="B113:E113"/>
    <mergeCell ref="B48:L48"/>
    <mergeCell ref="B59:E59"/>
    <mergeCell ref="B60:L60"/>
    <mergeCell ref="B68:E68"/>
    <mergeCell ref="B69:L69"/>
    <mergeCell ref="B72:E72"/>
    <mergeCell ref="B73:L73"/>
    <mergeCell ref="B76:E76"/>
    <mergeCell ref="B77:L77"/>
    <mergeCell ref="B103:E103"/>
    <mergeCell ref="B107:L107"/>
    <mergeCell ref="B104:L104"/>
    <mergeCell ref="D5:D7"/>
    <mergeCell ref="E5:E7"/>
    <mergeCell ref="F5:F7"/>
    <mergeCell ref="B2:L2"/>
    <mergeCell ref="B3:L3"/>
    <mergeCell ref="B4:L4"/>
    <mergeCell ref="G5:I5"/>
    <mergeCell ref="J5:J7"/>
    <mergeCell ref="K5:K7"/>
    <mergeCell ref="L5:L7"/>
    <mergeCell ref="G6:G7"/>
    <mergeCell ref="H6:H7"/>
    <mergeCell ref="I6:I7"/>
    <mergeCell ref="B5:B7"/>
    <mergeCell ref="C5:C7"/>
    <mergeCell ref="B25:E25"/>
    <mergeCell ref="B8:L8"/>
    <mergeCell ref="B14:E14"/>
    <mergeCell ref="B15:L15"/>
    <mergeCell ref="B21:E21"/>
    <mergeCell ref="B22:L22"/>
    <mergeCell ref="B47:E47"/>
    <mergeCell ref="B26:L26"/>
    <mergeCell ref="B31:E31"/>
    <mergeCell ref="B32:L32"/>
    <mergeCell ref="B35:E35"/>
    <mergeCell ref="B36:L36"/>
    <mergeCell ref="B40:E40"/>
    <mergeCell ref="B41:L41"/>
    <mergeCell ref="B44:E44"/>
    <mergeCell ref="B45:L45"/>
  </mergeCells>
  <printOptions horizontalCentered="1"/>
  <pageMargins left="0.35433070866141736" right="0.27559055118110237" top="0.25" bottom="0.28999999999999998" header="0.27" footer="0.27559055118110237"/>
  <pageSetup paperSize="5" scale="62" orientation="landscape" r:id="rId1"/>
  <headerFooter>
    <oddFooter>Página &amp;P</oddFooter>
  </headerFooter>
  <rowBreaks count="9" manualBreakCount="9">
    <brk id="25" max="12" man="1"/>
    <brk id="44" max="12" man="1"/>
    <brk id="68" max="12" man="1"/>
    <brk id="91" max="12" man="1"/>
    <brk id="106" max="12" man="1"/>
    <brk id="129" max="12" man="1"/>
    <brk id="146" max="12" man="1"/>
    <brk id="166" max="12" man="1"/>
    <brk id="186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Geraldine Peña</dc:creator>
  <cp:lastModifiedBy>Waleska Benzan</cp:lastModifiedBy>
  <cp:lastPrinted>2025-12-18T14:16:00Z</cp:lastPrinted>
  <dcterms:created xsi:type="dcterms:W3CDTF">2021-07-20T15:29:34Z</dcterms:created>
  <dcterms:modified xsi:type="dcterms:W3CDTF">2026-02-11T15:17:29Z</dcterms:modified>
</cp:coreProperties>
</file>