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04283AE-EB3A-4B4F-A00C-9954304E2AD6}" xr6:coauthVersionLast="47" xr6:coauthVersionMax="47" xr10:uidLastSave="{00000000-0000-0000-0000-000000000000}"/>
  <bookViews>
    <workbookView xWindow="-120" yWindow="-120" windowWidth="29040" windowHeight="15720" tabRatio="891" activeTab="3" xr2:uid="{00000000-000D-0000-FFFF-FFFF00000000}"/>
  </bookViews>
  <sheets>
    <sheet name="Datos Generales" sheetId="19" r:id="rId1"/>
    <sheet name="02-43 Inv. de Bienes de Consumo" sheetId="9" state="hidden" r:id="rId2"/>
    <sheet name="02-43 Inv. de Bienes de Consum" sheetId="40" r:id="rId3"/>
    <sheet name="LEV.SUMINISTRO JUNIO 2026" sheetId="41" r:id="rId4"/>
  </sheets>
  <externalReferences>
    <externalReference r:id="rId5"/>
  </externalReferences>
  <definedNames>
    <definedName name="_xlnm._FilterDatabase" localSheetId="2" hidden="1">'02-43 Inv. de Bienes de Consum'!$C$18:$L$20</definedName>
    <definedName name="_xlcn.LinkedTable_Tabla41" hidden="1">Tabla4</definedName>
    <definedName name="_xlcn.LinkedTable_Tabla461" hidden="1">Tabla46</definedName>
    <definedName name="_xlnm.Print_Area" localSheetId="2">'02-43 Inv. de Bienes de Consum'!$B$1:$M$293</definedName>
    <definedName name="_xlnm.Print_Area" localSheetId="1">'02-43 Inv. de Bienes de Consumo'!$C$1:$L$114</definedName>
    <definedName name="_xlnm.Print_Titles" localSheetId="2">'02-43 Inv. de Bienes de Consum'!$18:$20</definedName>
    <definedName name="_xlnm.Print_Titles" localSheetId="1">'02-43 Inv. de Bienes de Consumo'!$14:$14</definedName>
    <definedName name="_xlnm.Print_Titles" localSheetId="3">'LEV.SUMINISTRO JUNIO 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4" name="Tabla4" connection="LinkedTable_Tabla4"/>
          <x15:modelTable id="Tabla46" name="Tabla46" connection="LinkedTable_Tabla46"/>
        </x15:modelTables>
        <x15:modelRelationships>
          <x15:modelRelationship fromTable="Tabla46" fromColumn="Columna1" toTable="Tabla4" toColumn="Columna1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41" l="1"/>
  <c r="J78" i="41"/>
  <c r="J123" i="41"/>
  <c r="J152" i="41"/>
  <c r="J164" i="41"/>
  <c r="J167" i="41"/>
  <c r="J178" i="41"/>
  <c r="G12" i="40"/>
  <c r="K35" i="40"/>
  <c r="K44" i="40"/>
  <c r="K133" i="40"/>
  <c r="K180" i="40"/>
  <c r="K245" i="40"/>
  <c r="J195" i="41"/>
  <c r="J198" i="41"/>
  <c r="J201" i="41"/>
  <c r="J229" i="41"/>
  <c r="J236" i="41"/>
  <c r="K260" i="40"/>
  <c r="K264" i="40"/>
  <c r="K21" i="40"/>
  <c r="K22" i="40"/>
  <c r="K23" i="40"/>
  <c r="K24" i="40"/>
  <c r="K25" i="40"/>
  <c r="K26" i="40"/>
  <c r="K27" i="40"/>
  <c r="K28" i="40"/>
  <c r="K29" i="40"/>
  <c r="K30" i="40"/>
  <c r="K31" i="40"/>
  <c r="K32" i="40"/>
  <c r="K33" i="40"/>
  <c r="K34" i="40"/>
  <c r="K37" i="40"/>
  <c r="K38" i="40"/>
  <c r="K39" i="40"/>
  <c r="K40" i="40"/>
  <c r="K42" i="40"/>
  <c r="K43" i="40"/>
  <c r="K47" i="40"/>
  <c r="K48" i="40"/>
  <c r="K49" i="40"/>
  <c r="K50" i="40"/>
  <c r="K51" i="40"/>
  <c r="K52" i="40"/>
  <c r="K53" i="40"/>
  <c r="K54" i="40"/>
  <c r="K55" i="40"/>
  <c r="K56" i="40"/>
  <c r="K57" i="40"/>
  <c r="K58" i="40"/>
  <c r="K59" i="40"/>
  <c r="K60" i="40"/>
  <c r="K61" i="40"/>
  <c r="K62" i="40"/>
  <c r="K63" i="40"/>
  <c r="K64" i="40"/>
  <c r="K65" i="40"/>
  <c r="K66" i="40"/>
  <c r="K67" i="40"/>
  <c r="K68" i="40"/>
  <c r="K69" i="40"/>
  <c r="K70" i="40"/>
  <c r="K71" i="40"/>
  <c r="K72" i="40"/>
  <c r="K73" i="40"/>
  <c r="K74" i="40"/>
  <c r="K75" i="40"/>
  <c r="K76" i="40"/>
  <c r="K77" i="40"/>
  <c r="K78" i="40"/>
  <c r="K79" i="40"/>
  <c r="K80" i="40"/>
  <c r="K81" i="40"/>
  <c r="K82" i="40"/>
  <c r="K83" i="40"/>
  <c r="K84" i="40"/>
  <c r="K85" i="40"/>
  <c r="K86" i="40"/>
  <c r="K87" i="40"/>
  <c r="K88" i="40"/>
  <c r="K89" i="40"/>
  <c r="K90" i="40"/>
  <c r="K91" i="40"/>
  <c r="K92" i="40"/>
  <c r="K93" i="40"/>
  <c r="K94" i="40"/>
  <c r="K95" i="40"/>
  <c r="K96" i="40"/>
  <c r="K97" i="40"/>
  <c r="K98" i="40"/>
  <c r="K99" i="40"/>
  <c r="K100" i="40"/>
  <c r="K101" i="40"/>
  <c r="K102" i="40"/>
  <c r="K103" i="40"/>
  <c r="K104" i="40"/>
  <c r="K105" i="40"/>
  <c r="K106" i="40"/>
  <c r="K107" i="40"/>
  <c r="K108" i="40"/>
  <c r="K109" i="40"/>
  <c r="K110" i="40"/>
  <c r="K111" i="40"/>
  <c r="K112" i="40"/>
  <c r="K113" i="40"/>
  <c r="K114" i="40"/>
  <c r="K115" i="40"/>
  <c r="K116" i="40"/>
  <c r="K117" i="40"/>
  <c r="K118" i="40"/>
  <c r="K119" i="40"/>
  <c r="K120" i="40"/>
  <c r="K121" i="40"/>
  <c r="K122" i="40"/>
  <c r="K123" i="40"/>
  <c r="K124" i="40"/>
  <c r="K125" i="40"/>
  <c r="K126" i="40"/>
  <c r="K127" i="40"/>
  <c r="K128" i="40"/>
  <c r="K129" i="40"/>
  <c r="K130" i="40"/>
  <c r="K131" i="40"/>
  <c r="K134" i="40"/>
  <c r="K135" i="40"/>
  <c r="K136" i="40"/>
  <c r="K137" i="40"/>
  <c r="K138" i="40"/>
  <c r="K139" i="40"/>
  <c r="K140" i="40"/>
  <c r="K141" i="40"/>
  <c r="K142" i="40"/>
  <c r="K143" i="40"/>
  <c r="K144" i="40"/>
  <c r="K145" i="40"/>
  <c r="K146" i="40"/>
  <c r="K147" i="40"/>
  <c r="K148" i="40"/>
  <c r="K149" i="40"/>
  <c r="K150" i="40"/>
  <c r="K151" i="40"/>
  <c r="K152" i="40"/>
  <c r="K153" i="40"/>
  <c r="K154" i="40"/>
  <c r="K155" i="40"/>
  <c r="K156" i="40"/>
  <c r="K157" i="40"/>
  <c r="K158" i="40"/>
  <c r="K159" i="40"/>
  <c r="K160" i="40"/>
  <c r="K161" i="40"/>
  <c r="K162" i="40"/>
  <c r="K163" i="40"/>
  <c r="K164" i="40"/>
  <c r="K165" i="40"/>
  <c r="K166" i="40"/>
  <c r="K167" i="40"/>
  <c r="K168" i="40"/>
  <c r="K169" i="40"/>
  <c r="K170" i="40"/>
  <c r="K171" i="40"/>
  <c r="K172" i="40"/>
  <c r="K173" i="40"/>
  <c r="K174" i="40"/>
  <c r="K175" i="40"/>
  <c r="K176" i="40"/>
  <c r="K177" i="40"/>
  <c r="K178" i="40"/>
  <c r="K181" i="40"/>
  <c r="K182" i="40"/>
  <c r="K183" i="40"/>
  <c r="K184" i="40"/>
  <c r="K185" i="40"/>
  <c r="K186" i="40"/>
  <c r="K187" i="40"/>
  <c r="K188" i="40"/>
  <c r="K189" i="40"/>
  <c r="K190" i="40"/>
  <c r="K191" i="40"/>
  <c r="K192" i="40"/>
  <c r="K193" i="40"/>
  <c r="K194" i="40"/>
  <c r="K195" i="40"/>
  <c r="K196" i="40"/>
  <c r="K197" i="40"/>
  <c r="K198" i="40"/>
  <c r="K199" i="40"/>
  <c r="K200" i="40"/>
  <c r="K201" i="40"/>
  <c r="K202" i="40"/>
  <c r="K203" i="40"/>
  <c r="K204" i="40"/>
  <c r="K205" i="40"/>
  <c r="K206" i="40"/>
  <c r="K207" i="40"/>
  <c r="K208" i="40"/>
  <c r="K209" i="40"/>
  <c r="K210" i="40"/>
  <c r="K211" i="40"/>
  <c r="K212" i="40"/>
  <c r="K213" i="40"/>
  <c r="K214" i="40"/>
  <c r="K215" i="40"/>
  <c r="K216" i="40"/>
  <c r="K217" i="40"/>
  <c r="K218" i="40"/>
  <c r="K219" i="40"/>
  <c r="K220" i="40"/>
  <c r="K221" i="40"/>
  <c r="K222" i="40"/>
  <c r="K223" i="40"/>
  <c r="K224" i="40"/>
  <c r="K225" i="40"/>
  <c r="K226" i="40"/>
  <c r="K227" i="40"/>
  <c r="K228" i="40"/>
  <c r="K229" i="40"/>
  <c r="K230" i="40"/>
  <c r="K231" i="40"/>
  <c r="K233" i="40"/>
  <c r="K234" i="40"/>
  <c r="K235" i="40"/>
  <c r="K236" i="40"/>
  <c r="K237" i="40"/>
  <c r="K238" i="40"/>
  <c r="K239" i="40"/>
  <c r="K240" i="40"/>
  <c r="K241" i="40"/>
  <c r="K242" i="40"/>
  <c r="K243" i="40"/>
  <c r="K244" i="40"/>
  <c r="K246" i="40"/>
  <c r="K247" i="40"/>
  <c r="K248" i="40"/>
  <c r="K249" i="40"/>
  <c r="K250" i="40"/>
  <c r="K251" i="40"/>
  <c r="K252" i="40"/>
  <c r="K253" i="40"/>
  <c r="K254" i="40"/>
  <c r="K255" i="40"/>
  <c r="K256" i="40"/>
  <c r="K257" i="40"/>
  <c r="K258" i="40"/>
  <c r="K259" i="40"/>
  <c r="K261" i="40"/>
  <c r="K262" i="40"/>
  <c r="K263" i="40"/>
  <c r="K265" i="40"/>
  <c r="K266" i="40"/>
  <c r="K267" i="40"/>
  <c r="K268" i="40"/>
  <c r="K269" i="40"/>
  <c r="K270" i="40"/>
  <c r="K271" i="40"/>
  <c r="K272" i="40"/>
  <c r="K273" i="40"/>
  <c r="K274" i="40"/>
  <c r="K275" i="40"/>
  <c r="K276" i="40"/>
  <c r="K277" i="40"/>
  <c r="K278" i="40"/>
  <c r="K279" i="40"/>
  <c r="K280" i="40"/>
  <c r="K281" i="40"/>
  <c r="K282" i="40"/>
  <c r="K283" i="40"/>
  <c r="K284" i="40"/>
  <c r="G285" i="40"/>
  <c r="I285" i="40" l="1"/>
  <c r="H285" i="40"/>
  <c r="G288" i="40" l="1"/>
  <c r="D290" i="40"/>
  <c r="D288" i="40"/>
  <c r="L14" i="40"/>
  <c r="J14" i="40"/>
  <c r="H14" i="40"/>
  <c r="F14" i="40"/>
  <c r="D14" i="40"/>
  <c r="K290" i="40"/>
  <c r="G290" i="40"/>
  <c r="K288" i="40"/>
  <c r="J285" i="40"/>
  <c r="K285" i="40" l="1"/>
  <c r="L16" i="9" l="1"/>
  <c r="L17" i="9" l="1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F10" i="9" l="1"/>
  <c r="G107" i="9" l="1"/>
  <c r="G105" i="9"/>
  <c r="L107" i="9"/>
  <c r="L105" i="9"/>
  <c r="D107" i="9"/>
  <c r="D105" i="9" l="1"/>
  <c r="F11" i="9" l="1"/>
  <c r="K10" i="9"/>
  <c r="F12" i="9"/>
  <c r="M102" i="9" l="1"/>
  <c r="K12" i="9" l="1"/>
  <c r="K11" i="9"/>
  <c r="K102" i="9" l="1"/>
  <c r="I102" i="9"/>
  <c r="G102" i="9"/>
  <c r="L102" i="9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nkedTable_Tabla4" type="102" refreshedVersion="6" minRefreshableVersion="5">
    <extLst>
      <ext xmlns:x15="http://schemas.microsoft.com/office/spreadsheetml/2010/11/main" uri="{DE250136-89BD-433C-8126-D09CA5730AF9}">
        <x15:connection id="Tabla4">
          <x15:rangePr sourceName="_xlcn.LinkedTable_Tabla41"/>
        </x15:connection>
      </ext>
    </extLst>
  </connection>
  <connection id="2" xr16:uid="{00000000-0015-0000-FFFF-FFFF01000000}" name="LinkedTable_Tabla46" type="102" refreshedVersion="6" minRefreshableVersion="5">
    <extLst>
      <ext xmlns:x15="http://schemas.microsoft.com/office/spreadsheetml/2010/11/main" uri="{DE250136-89BD-433C-8126-D09CA5730AF9}">
        <x15:connection id="Tabla46">
          <x15:rangePr sourceName="_xlcn.LinkedTable_Tabla461"/>
        </x15:connection>
      </ext>
    </extLst>
  </connection>
  <connection id="3" xr16:uid="{00000000-0015-0000-FFFF-FFFF02000000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<sst xmlns="http://schemas.openxmlformats.org/spreadsheetml/2006/main" count="1656" uniqueCount="653">
  <si>
    <t>Institución</t>
  </si>
  <si>
    <t>UE</t>
  </si>
  <si>
    <t>Preparado por</t>
  </si>
  <si>
    <t>Revisado por</t>
  </si>
  <si>
    <t xml:space="preserve">  Capítulo </t>
  </si>
  <si>
    <t>Capítulo:</t>
  </si>
  <si>
    <t>DAF:</t>
  </si>
  <si>
    <t>UE:</t>
  </si>
  <si>
    <t>Dirección General de Contabilidad Gubernamental</t>
  </si>
  <si>
    <t>Sub-Capítulo:</t>
  </si>
  <si>
    <t>Fecha</t>
  </si>
  <si>
    <t>Institución:</t>
  </si>
  <si>
    <t xml:space="preserve">              TOTALES RD$</t>
  </si>
  <si>
    <t>Fuente Específica</t>
  </si>
  <si>
    <t xml:space="preserve">Sub-Capítulo </t>
  </si>
  <si>
    <t xml:space="preserve">DAF </t>
  </si>
  <si>
    <t>Observaciones</t>
  </si>
  <si>
    <t>Descripción</t>
  </si>
  <si>
    <t>Fondo</t>
  </si>
  <si>
    <t>CCP. Auxiliar</t>
  </si>
  <si>
    <t>Para llenar datos principales, en el caso que tenga variación en nombres y cargos, favor actualizar en el lugar correspondiente</t>
  </si>
  <si>
    <t>Los datos imputados en estas celdas, llenaran todos los formularios que requieran de esas informaciones.</t>
  </si>
  <si>
    <t>AL</t>
  </si>
  <si>
    <t>Valor RD$</t>
  </si>
  <si>
    <t>Balance Inicial</t>
  </si>
  <si>
    <t>Balance Final</t>
  </si>
  <si>
    <t>Cuenta Contable</t>
  </si>
  <si>
    <t>Fecha:</t>
  </si>
  <si>
    <t>DG-INS-02-43</t>
  </si>
  <si>
    <t>Partida Presupuestaria</t>
  </si>
  <si>
    <t>Puesto que ocupa</t>
  </si>
  <si>
    <t>Autorizado por</t>
  </si>
  <si>
    <t>Fecha de preparación</t>
  </si>
  <si>
    <t>Fecha de revisión</t>
  </si>
  <si>
    <t>Fecha de autorización</t>
  </si>
  <si>
    <t>Seleccione Fecha</t>
  </si>
  <si>
    <t>Al 01 de enero 2022</t>
  </si>
  <si>
    <t>Al 01 de abril 2022</t>
  </si>
  <si>
    <t>Al 01 de julio 2022</t>
  </si>
  <si>
    <t>Al 01 de octubre 2022</t>
  </si>
  <si>
    <t>Al 01 de diciembre 2022</t>
  </si>
  <si>
    <t>Al 31 de marzo 2022</t>
  </si>
  <si>
    <t>Al 30 junio 2020</t>
  </si>
  <si>
    <t>Al 30 septiembre 2022</t>
  </si>
  <si>
    <t>Al 31diciembre 2022</t>
  </si>
  <si>
    <t>Columna con formula</t>
  </si>
  <si>
    <t xml:space="preserve">(B)
Entradas </t>
  </si>
  <si>
    <t xml:space="preserve">(C)
Salidas </t>
  </si>
  <si>
    <t xml:space="preserve">D = ( A + B - C)
Balance Final </t>
  </si>
  <si>
    <t>Balance Inicial Última Actualización</t>
  </si>
  <si>
    <t>Por ejecución Presupuestaria</t>
  </si>
  <si>
    <t>Captación Directa y/o Donaciones</t>
  </si>
  <si>
    <t>Aumento / Disminución</t>
  </si>
  <si>
    <t>(A)
Balance Inicial</t>
  </si>
  <si>
    <t>Formulario Inventario de Bienes De Consumo</t>
  </si>
  <si>
    <t>Formulario de Bienes De Consumo</t>
  </si>
  <si>
    <t xml:space="preserve">Entradas </t>
  </si>
  <si>
    <t>Nombre Cuenta Contable</t>
  </si>
  <si>
    <t>Recursos Captación directa y/o Donaciones</t>
  </si>
  <si>
    <t>Consumo/ Salidas de Almacén</t>
  </si>
  <si>
    <t>Por Ejecución Presupuestaria</t>
  </si>
  <si>
    <t>5150</t>
  </si>
  <si>
    <t>01</t>
  </si>
  <si>
    <t>0001</t>
  </si>
  <si>
    <t>Aceite Oliva Lider 750 Ml</t>
  </si>
  <si>
    <t>Aceite Oliva Lider Galón</t>
  </si>
  <si>
    <t>Aerosol Glade d/varios aromas</t>
  </si>
  <si>
    <t>Agua Crystal 0.5 L (1/20)</t>
  </si>
  <si>
    <t>Agua Mondariz</t>
  </si>
  <si>
    <t>Alcohol Isopropilico 75% GL</t>
  </si>
  <si>
    <t>Ambientador Dispensadores 6.2</t>
  </si>
  <si>
    <t>Ambientador Plugins</t>
  </si>
  <si>
    <t>Ase brillante 400 G</t>
  </si>
  <si>
    <t>Azucar Crema 5 Lbs.</t>
  </si>
  <si>
    <t>Azucar Refino 5/lbs.</t>
  </si>
  <si>
    <t>Azucar Splenda 100/Sobres</t>
  </si>
  <si>
    <t>Bandejas p/Escritorios</t>
  </si>
  <si>
    <t>Banditas de Gomas</t>
  </si>
  <si>
    <t>Base Agenda Esc.T/Libro G/Meta</t>
  </si>
  <si>
    <t>Bateria  AA Duracell</t>
  </si>
  <si>
    <t>Bateria 9 Volt. Duracell</t>
  </si>
  <si>
    <t>Bateria AAA Duracel</t>
  </si>
  <si>
    <t>Brillo de Alambre</t>
  </si>
  <si>
    <t>Brillo Gris</t>
  </si>
  <si>
    <t>Brillo verde</t>
  </si>
  <si>
    <t>Cable Tef. 25' Liso</t>
  </si>
  <si>
    <t>Cable Tef. Espirarl 8'</t>
  </si>
  <si>
    <t>Cafe Molido D/una Libra</t>
  </si>
  <si>
    <t>Cajas Carton p/Archivo</t>
  </si>
  <si>
    <t>Carpetas W Jones  1 " Negras</t>
  </si>
  <si>
    <t>Carpetas W Jones 1"  Blanc</t>
  </si>
  <si>
    <t>Carpetas W Jones 1" Azul</t>
  </si>
  <si>
    <t>Carpetas Wilson Jones 2" Blanc</t>
  </si>
  <si>
    <t>Carpetas Wilson Jones 2" Negra</t>
  </si>
  <si>
    <t>Carpetas Wilson Jones 3" Blanc</t>
  </si>
  <si>
    <t>Carpetas Wilson Jones 3" Negra</t>
  </si>
  <si>
    <t>Carpetas Wilson Jones 4" Blanc</t>
  </si>
  <si>
    <t>Carpetas Wilson Jones 4" Negra</t>
  </si>
  <si>
    <t>Cartucho Tinta HP 950 Black</t>
  </si>
  <si>
    <t>Cartucho Tinta HP 951 Cyan</t>
  </si>
  <si>
    <t>Cartucho Tinta HP 951 Magenta</t>
  </si>
  <si>
    <t>Cartucho Tinta HP 951 Yellow</t>
  </si>
  <si>
    <t>Cartulina hilo 8 1/2x11/blanca</t>
  </si>
  <si>
    <t>Cartulina Opalina Blanca 8 1/2</t>
  </si>
  <si>
    <t>Cepillo Limp.Inodoro C/base</t>
  </si>
  <si>
    <t>Cera /Oficina Gatherette</t>
  </si>
  <si>
    <t>Cinta Adhesiva Doble Cara</t>
  </si>
  <si>
    <t>Cinta Epson S015329 FX-890</t>
  </si>
  <si>
    <t>Cinta P/Impresora 7753</t>
  </si>
  <si>
    <t>Cinta p/Impresora zebra S/1</t>
  </si>
  <si>
    <t>Cinta ZC  Serie100/300</t>
  </si>
  <si>
    <t>Cintas Adhesiva 3/4"</t>
  </si>
  <si>
    <t>Cintas Adhesiva Transp.2 x 40</t>
  </si>
  <si>
    <t>Cintas Correct. Universal K096</t>
  </si>
  <si>
    <t>Cintas Escribir Brother AX-10</t>
  </si>
  <si>
    <t>Cintas Impresora SP/200 Sigma</t>
  </si>
  <si>
    <t>Cintas P/Carnet 800300-550</t>
  </si>
  <si>
    <t>Cintas P/Impresoras Carnet</t>
  </si>
  <si>
    <t>Cintas Tela Maq.Sumadora</t>
  </si>
  <si>
    <t>Clips Billetero 2¨´51 MM</t>
  </si>
  <si>
    <t>Clips Billeteros  3/4"</t>
  </si>
  <si>
    <t>Clips Billeteros 1 1/4"</t>
  </si>
  <si>
    <t>Clips Billeteros 1"</t>
  </si>
  <si>
    <t>Clips Grandes</t>
  </si>
  <si>
    <t>Clips Pequeños</t>
  </si>
  <si>
    <t>Cloro Galon</t>
  </si>
  <si>
    <t>Comprobante de Imgreso</t>
  </si>
  <si>
    <t>Control de Insp.Vehiculos</t>
  </si>
  <si>
    <t>Control de LLamadas Telefonica</t>
  </si>
  <si>
    <t>Control Tramitación Correspond</t>
  </si>
  <si>
    <t>Corrector Liquido Blanco</t>
  </si>
  <si>
    <t>Crema Kraft 22 Onz</t>
  </si>
  <si>
    <t>Cubeta Limpieza c/exprimidor</t>
  </si>
  <si>
    <t>Cucharas Termoenvases</t>
  </si>
  <si>
    <t>Descalin p/suelo</t>
  </si>
  <si>
    <t>Desembolsos Caja Viaticos</t>
  </si>
  <si>
    <t>Desembolsos Cja.Chica Santiago</t>
  </si>
  <si>
    <t>Desembolsos Cja.Chica Sto.Dgo.</t>
  </si>
  <si>
    <t>Desgrasante p/cocina GL</t>
  </si>
  <si>
    <t>Desinfectante Galon</t>
  </si>
  <si>
    <t>Desinfectante Lysol Spray 19oz</t>
  </si>
  <si>
    <t>Dispensador Ambiental Completo</t>
  </si>
  <si>
    <t>Dispensador p/ambientadores</t>
  </si>
  <si>
    <t>Dispensadores para Cintas</t>
  </si>
  <si>
    <t>Escoba para barrer</t>
  </si>
  <si>
    <t>Esp.P/Encuadernar 06MM 1/4"</t>
  </si>
  <si>
    <t>Esp.P/Encuadernar 19MM 3/4"</t>
  </si>
  <si>
    <t>Esp.P/Encuadernar 22MM 7/8"</t>
  </si>
  <si>
    <t>Espirales Continuo 08MM 5/16"</t>
  </si>
  <si>
    <t>Espirales Continuo 10MM</t>
  </si>
  <si>
    <t>Espirales Continuo 12MM</t>
  </si>
  <si>
    <t>Espirales Continuo 14 MM</t>
  </si>
  <si>
    <t>Espirales Continuo 16MM</t>
  </si>
  <si>
    <t>Espirales Continuo 18MM</t>
  </si>
  <si>
    <t>Espirales Contínuos 25MM 1"</t>
  </si>
  <si>
    <t>Espirales Tradic. 25MM</t>
  </si>
  <si>
    <t>Espirales Tradicion 16MM</t>
  </si>
  <si>
    <t>Espirales Tradicion 20MM</t>
  </si>
  <si>
    <t>Espirales Tradicional 12M</t>
  </si>
  <si>
    <t>Espirales Tradicional 33M</t>
  </si>
  <si>
    <t>Esponjas P/ Fregar</t>
  </si>
  <si>
    <t>Felpas Sanford Azul</t>
  </si>
  <si>
    <t>Felpas Sanford Negra</t>
  </si>
  <si>
    <t>Felpas Sanford Roja</t>
  </si>
  <si>
    <t>Formularios de Exp.Sto. Dgo.</t>
  </si>
  <si>
    <t>Foulder 2 partes 8 1/2 x 11"</t>
  </si>
  <si>
    <t>Foulder Manila 8 1/2x11"</t>
  </si>
  <si>
    <t>Foulder Manila 8 1/2x14"</t>
  </si>
  <si>
    <t>Foulder Satinado Azul</t>
  </si>
  <si>
    <t>Fundas P/ Zafacones  4 Glnes</t>
  </si>
  <si>
    <t>Fundas P/ Zafacones 30 Glnes.</t>
  </si>
  <si>
    <t>Fundas P/ Zafacones 55 Glnes.</t>
  </si>
  <si>
    <t>Galón Aceite Verde</t>
  </si>
  <si>
    <t>Ganchos Acco</t>
  </si>
  <si>
    <t>Gel Antibacterial GL</t>
  </si>
  <si>
    <t>Gel Sanitizante (Manitas Limp)</t>
  </si>
  <si>
    <t>Grapadora Swingline</t>
  </si>
  <si>
    <t>Grapas 1/2"</t>
  </si>
  <si>
    <t>Grapas 1/4" 23/6</t>
  </si>
  <si>
    <t>Grapas 5/8</t>
  </si>
  <si>
    <t>Grapas Standard No. 26</t>
  </si>
  <si>
    <t>Guantes Desechables</t>
  </si>
  <si>
    <t>Jabón  Liquido  475 ML</t>
  </si>
  <si>
    <t>Jabón  Liquido de Cuaba</t>
  </si>
  <si>
    <t>Jabon Bola Azul p/fregar</t>
  </si>
  <si>
    <t>Jabón Espuma 1000 ML</t>
  </si>
  <si>
    <t>Jabón Liq. P/mano</t>
  </si>
  <si>
    <t>Jabon Liquido Lava Platos</t>
  </si>
  <si>
    <t>Kleenex Gigante</t>
  </si>
  <si>
    <t>Label Laser 1 x 4</t>
  </si>
  <si>
    <t>Label Laser 2 x 4</t>
  </si>
  <si>
    <t>Lamina para carnet plastica</t>
  </si>
  <si>
    <t>Lapiceros Faber Castell Negro</t>
  </si>
  <si>
    <t>Lapiceros Faber Castell Rojo</t>
  </si>
  <si>
    <t>Lapiceros Faber Caster Azul</t>
  </si>
  <si>
    <t>Lapiz Carbon Berol Mirado</t>
  </si>
  <si>
    <t>Libretas Rayadas 5x8 Amarillas</t>
  </si>
  <si>
    <t>Libretas Rayadas 5x8 Blancas</t>
  </si>
  <si>
    <t>Libretas Rayadas 8 1/2x11/Amar</t>
  </si>
  <si>
    <t>Libretas Rayadas 8 1/2x11/Blan</t>
  </si>
  <si>
    <t>Libro Record 150 Pág.</t>
  </si>
  <si>
    <t>Libro Record 300 Pág.</t>
  </si>
  <si>
    <t>Libro Record 500 Pág.</t>
  </si>
  <si>
    <t>Marcadores EFaber Azules</t>
  </si>
  <si>
    <t>Marcadores Merletto Negro</t>
  </si>
  <si>
    <t>Marcadores Merletto Rojo</t>
  </si>
  <si>
    <t>Mascarillas Quirurgicas,C/Azul</t>
  </si>
  <si>
    <t>Memoria USB 16 Gb</t>
  </si>
  <si>
    <t>Mouse Pad</t>
  </si>
  <si>
    <t>Mouse USB</t>
  </si>
  <si>
    <t>Palo p/Swaper de Madera</t>
  </si>
  <si>
    <t>Papel Bond 20 8 1/2 X 11</t>
  </si>
  <si>
    <t>Papel Bond 20 8 1/2 X 14</t>
  </si>
  <si>
    <t>Papel de Aluminio</t>
  </si>
  <si>
    <t>Papel higienico p/baño</t>
  </si>
  <si>
    <t>Papel Plastico PVC Cocina</t>
  </si>
  <si>
    <t>Papel Satinado 8 1/2x11Brochur</t>
  </si>
  <si>
    <t>Papel Timbrado 8 1/2 X 11</t>
  </si>
  <si>
    <t>Papel Toalla</t>
  </si>
  <si>
    <t>Pegamento Coqui Gel</t>
  </si>
  <si>
    <t>Pegamento de Barra Artesco</t>
  </si>
  <si>
    <t>Pegamento Uhu Liquido</t>
  </si>
  <si>
    <t>Pegamento Uhu Pasta</t>
  </si>
  <si>
    <t>Pendaflex 9 1/2 x 14</t>
  </si>
  <si>
    <t>Pendaflex 9 1/2x11</t>
  </si>
  <si>
    <t>Perforadoras 2 Hoyos</t>
  </si>
  <si>
    <t>Pines Puma W/190 Onza</t>
  </si>
  <si>
    <t>Platos Deschebles grandes</t>
  </si>
  <si>
    <t>Platos Deschebles Pequeños</t>
  </si>
  <si>
    <t>Porta Clips</t>
  </si>
  <si>
    <t>Porta Lapiz</t>
  </si>
  <si>
    <t>Post-it   3 X 3</t>
  </si>
  <si>
    <t>Post-it  Banderita</t>
  </si>
  <si>
    <t>Protector de Hojas</t>
  </si>
  <si>
    <t>Recibo Ingresos Prov.Stgo.</t>
  </si>
  <si>
    <t>Recibos de Ingresos Pto.Plata</t>
  </si>
  <si>
    <t>Recibos Ingresos Prov.Sto.Dgo.</t>
  </si>
  <si>
    <t>Recogedor Basura P/Madera</t>
  </si>
  <si>
    <t>Recogedor de Basura Kika</t>
  </si>
  <si>
    <t>Reglas plasticas</t>
  </si>
  <si>
    <t>Resaltador Eber hard  Amarillo</t>
  </si>
  <si>
    <t>Resaltador Eber hard F. Rosado</t>
  </si>
  <si>
    <t>Resaltador Eber hard fab Verde</t>
  </si>
  <si>
    <t>Resaltador Stabilo Azul</t>
  </si>
  <si>
    <t>Roll-on sanford negro</t>
  </si>
  <si>
    <t>Rollos Papel de 3 Partes Orig.</t>
  </si>
  <si>
    <t>Rollos Papel Sumadora</t>
  </si>
  <si>
    <t>Saca Grapas</t>
  </si>
  <si>
    <t>Safacones p/baños</t>
  </si>
  <si>
    <t>Safacones p/Ofcina</t>
  </si>
  <si>
    <t>Sal Yodada / Tarro</t>
  </si>
  <si>
    <t>Separadores Carpetas 1-15</t>
  </si>
  <si>
    <t>Separadores Carpetas 1-31</t>
  </si>
  <si>
    <t>Separadores Carpetas Universal</t>
  </si>
  <si>
    <t>Separadores de Carpetas 1-12</t>
  </si>
  <si>
    <t>Separadores Tablas Cont. 5-1</t>
  </si>
  <si>
    <t>Servilletas Desechables</t>
  </si>
  <si>
    <t>Sobre Carta S/T #10</t>
  </si>
  <si>
    <t>Sobre Carta Timbrado #10</t>
  </si>
  <si>
    <t>Sobre Manila 14 x 18"</t>
  </si>
  <si>
    <t>Sobre Manila 3  1/2 x 6 1/2"</t>
  </si>
  <si>
    <t>Sobre Manila S/T 10 x 13"</t>
  </si>
  <si>
    <t>Sobre Manila S/T 9 x 12"</t>
  </si>
  <si>
    <t>Sobre Manila Timbrado 9 x 12"</t>
  </si>
  <si>
    <t>Sobre ManilaTimbrado 10 x 13"</t>
  </si>
  <si>
    <t>Suaper</t>
  </si>
  <si>
    <t>Suavizante J-Plus GL</t>
  </si>
  <si>
    <t>Tabla Gancho 8 1/2 x 11Carton</t>
  </si>
  <si>
    <t>Tarjetas Presentacion Hilo</t>
  </si>
  <si>
    <t>Te Manazul</t>
  </si>
  <si>
    <t>Teclado USB</t>
  </si>
  <si>
    <t>Tijera p/Oficina</t>
  </si>
  <si>
    <t>Tinta Epson 664 Amarill/Impres</t>
  </si>
  <si>
    <t>Tinta Epson 664 Azull/Impres</t>
  </si>
  <si>
    <t>Tinta Epson 664 Magenta/Impres</t>
  </si>
  <si>
    <t>Tinta Epson 664 Negra p/Impres</t>
  </si>
  <si>
    <t>Tinta Ideal, Azul 2 Onz</t>
  </si>
  <si>
    <t>Tinta Ideal, Negra 2 Onz</t>
  </si>
  <si>
    <t>Tinta Ideal, Roja 2 Onz</t>
  </si>
  <si>
    <t>Tinta Ideal, Verde 2 Onz</t>
  </si>
  <si>
    <t>Toallas P/Limpieza</t>
  </si>
  <si>
    <t>Toner Brother TN360</t>
  </si>
  <si>
    <t>Toner CB435-AD Negro</t>
  </si>
  <si>
    <t>Toner Cilindro Photo Conductor</t>
  </si>
  <si>
    <t>Toner Film  15CR Sharp</t>
  </si>
  <si>
    <t>Toner Film  3CR Sharp</t>
  </si>
  <si>
    <t>Toner Film  5CR Sharp</t>
  </si>
  <si>
    <t>Toner HP 206A Cyan (W2111A)</t>
  </si>
  <si>
    <t>Toner HP 206A Magenta (W2113A)</t>
  </si>
  <si>
    <t>Toner HP 206A Negro (W2110A)</t>
  </si>
  <si>
    <t>Toner HP 206A Yellow (W2112A)</t>
  </si>
  <si>
    <t>Toner HP 305A Amarillo CE412A</t>
  </si>
  <si>
    <t>Toner HP 305A Azul CE411 A</t>
  </si>
  <si>
    <t>Toner HP 305A Magenta CE413 A</t>
  </si>
  <si>
    <t>Toner HP 305A Negro CE410 A</t>
  </si>
  <si>
    <t>Toner HP 30A-CF230A</t>
  </si>
  <si>
    <t>Toner HP CF 380A</t>
  </si>
  <si>
    <t>Toner HP CF 381A</t>
  </si>
  <si>
    <t>Toner HP CF 382A</t>
  </si>
  <si>
    <t>Toner HP CF 383A</t>
  </si>
  <si>
    <t>Toner HP CF283A Negro</t>
  </si>
  <si>
    <t>Toner HP Laser 55A Negro</t>
  </si>
  <si>
    <t>Toner HP Laser 78A Negro</t>
  </si>
  <si>
    <t>Toner HP Laser CC530A</t>
  </si>
  <si>
    <t>Toner HP Laser CC531A</t>
  </si>
  <si>
    <t>Toner HP Laser CC532A</t>
  </si>
  <si>
    <t>Toner HP Laser CC533A</t>
  </si>
  <si>
    <t>Toner HP Laser JET CF410 Negro</t>
  </si>
  <si>
    <t>Toner HP Laser JETCF 411 Azul</t>
  </si>
  <si>
    <t>Toner HP Laser JETCF 412 Amari</t>
  </si>
  <si>
    <t>Toner HP Laser JETCF 413 Magen</t>
  </si>
  <si>
    <t>Toner HP Laserjet #85A</t>
  </si>
  <si>
    <t>Toner Laser HP Q2613A</t>
  </si>
  <si>
    <t>Toner Laser HP Q5949A</t>
  </si>
  <si>
    <t>Toner Laser HP Q6470A Negro</t>
  </si>
  <si>
    <t>Toner Laser HP Q7581A Azul</t>
  </si>
  <si>
    <t>Toner Laser Hp Q7582A Amarillo</t>
  </si>
  <si>
    <t>Toner Laser HP Q7583A Rojo</t>
  </si>
  <si>
    <t>Toner Q2612-A Negro</t>
  </si>
  <si>
    <t>Toner Ricoh 1135 Lanier</t>
  </si>
  <si>
    <t>Toner Toshiba 2060</t>
  </si>
  <si>
    <t>Toner Toshiba T-170-F</t>
  </si>
  <si>
    <t>Toner Type MP 4500/8045E/L345</t>
  </si>
  <si>
    <t>Vasos FL-0000310 # 4</t>
  </si>
  <si>
    <t>Vasos FL-0000560 # 8</t>
  </si>
  <si>
    <t>Vinagre (Galón)</t>
  </si>
  <si>
    <t>Vinagre Balsamico Ponti 500Ml</t>
  </si>
  <si>
    <t>Vinagre Ranchero 52 onza</t>
  </si>
  <si>
    <t>0100</t>
  </si>
  <si>
    <t>2.3.1.1.01</t>
  </si>
  <si>
    <t>2.3.9.1.01</t>
  </si>
  <si>
    <t>2.3.3.2.01</t>
  </si>
  <si>
    <t>2.3.9.3.01</t>
  </si>
  <si>
    <t>2.3.9.2.01</t>
  </si>
  <si>
    <t>2.3.9.6.01</t>
  </si>
  <si>
    <t>2.3.9.5.01</t>
  </si>
  <si>
    <t>2.3.3.6.01</t>
  </si>
  <si>
    <t>2.3.3.1.01</t>
  </si>
  <si>
    <t>Codigo</t>
  </si>
  <si>
    <t>Descripcion</t>
  </si>
  <si>
    <t>001-0000</t>
  </si>
  <si>
    <t>PROD.PAPEL, CARTON E IMPRESOS</t>
  </si>
  <si>
    <t>001-0001</t>
  </si>
  <si>
    <t>Resma</t>
  </si>
  <si>
    <t>001-0003</t>
  </si>
  <si>
    <t>001-0004</t>
  </si>
  <si>
    <t>Cajas</t>
  </si>
  <si>
    <t>001-0010</t>
  </si>
  <si>
    <t>001-0013</t>
  </si>
  <si>
    <t>Block</t>
  </si>
  <si>
    <t>001-0016</t>
  </si>
  <si>
    <t>001-0017</t>
  </si>
  <si>
    <t>001-0026</t>
  </si>
  <si>
    <t>001-0028</t>
  </si>
  <si>
    <t>001-0032</t>
  </si>
  <si>
    <t>001-0033</t>
  </si>
  <si>
    <t>001-0036</t>
  </si>
  <si>
    <t>001-0037</t>
  </si>
  <si>
    <t>Unidad</t>
  </si>
  <si>
    <t>001-0038</t>
  </si>
  <si>
    <t>001-0039</t>
  </si>
  <si>
    <t>001-0040</t>
  </si>
  <si>
    <t>001-0041</t>
  </si>
  <si>
    <t>001-0042</t>
  </si>
  <si>
    <t>Caja</t>
  </si>
  <si>
    <t>001-0045</t>
  </si>
  <si>
    <t>001-0046</t>
  </si>
  <si>
    <t>001-0047</t>
  </si>
  <si>
    <t>001-0048</t>
  </si>
  <si>
    <t>Paquetes</t>
  </si>
  <si>
    <t>001-0050</t>
  </si>
  <si>
    <t>001-0051</t>
  </si>
  <si>
    <t>001-0055</t>
  </si>
  <si>
    <t>001-0058</t>
  </si>
  <si>
    <t>Rolllos</t>
  </si>
  <si>
    <t>001-0064</t>
  </si>
  <si>
    <t>001-0067</t>
  </si>
  <si>
    <t>001-0072</t>
  </si>
  <si>
    <t>001-0074</t>
  </si>
  <si>
    <t>001-0075</t>
  </si>
  <si>
    <t>Talonari</t>
  </si>
  <si>
    <t>001-0077</t>
  </si>
  <si>
    <t>001-0078</t>
  </si>
  <si>
    <t>001-0079</t>
  </si>
  <si>
    <t>unidad</t>
  </si>
  <si>
    <t>001-0087</t>
  </si>
  <si>
    <t>001-0088</t>
  </si>
  <si>
    <t>101</t>
  </si>
  <si>
    <t>001-0091</t>
  </si>
  <si>
    <t>001-0092</t>
  </si>
  <si>
    <t>001-0094</t>
  </si>
  <si>
    <t>CAJA</t>
  </si>
  <si>
    <t>001-0096</t>
  </si>
  <si>
    <t>002-0001</t>
  </si>
  <si>
    <t>003-0001</t>
  </si>
  <si>
    <t>003-0002</t>
  </si>
  <si>
    <t>003-0005</t>
  </si>
  <si>
    <t>003-0006</t>
  </si>
  <si>
    <t>003-0008</t>
  </si>
  <si>
    <t>003-0013</t>
  </si>
  <si>
    <t>003-0014</t>
  </si>
  <si>
    <t>003-0015</t>
  </si>
  <si>
    <t>003-0016</t>
  </si>
  <si>
    <t>004-0001</t>
  </si>
  <si>
    <t>004-0002</t>
  </si>
  <si>
    <t>004-0003</t>
  </si>
  <si>
    <t>005-0001</t>
  </si>
  <si>
    <t>005-0003</t>
  </si>
  <si>
    <t>005-0004</t>
  </si>
  <si>
    <t>005-0006</t>
  </si>
  <si>
    <t>005-0007</t>
  </si>
  <si>
    <t>005-0009</t>
  </si>
  <si>
    <t>005-0014</t>
  </si>
  <si>
    <t>005-0015</t>
  </si>
  <si>
    <t>006-0027</t>
  </si>
  <si>
    <t>006-0036</t>
  </si>
  <si>
    <t>006-0037</t>
  </si>
  <si>
    <t>006-0038</t>
  </si>
  <si>
    <t>006-0039</t>
  </si>
  <si>
    <t>006-0040</t>
  </si>
  <si>
    <t>006-0041</t>
  </si>
  <si>
    <t>007-0000</t>
  </si>
  <si>
    <t>TONER</t>
  </si>
  <si>
    <t>007-0001</t>
  </si>
  <si>
    <t>007-0002</t>
  </si>
  <si>
    <t>007-0003</t>
  </si>
  <si>
    <t>007-0005</t>
  </si>
  <si>
    <t>007-0006</t>
  </si>
  <si>
    <t>007-0009</t>
  </si>
  <si>
    <t>007-0011</t>
  </si>
  <si>
    <t>007-0012</t>
  </si>
  <si>
    <t>007-0015</t>
  </si>
  <si>
    <t>007-0018</t>
  </si>
  <si>
    <t>007-0019</t>
  </si>
  <si>
    <t>007-0020</t>
  </si>
  <si>
    <t>007-0022</t>
  </si>
  <si>
    <t>007-0023</t>
  </si>
  <si>
    <t>007-0025</t>
  </si>
  <si>
    <t>007-0026</t>
  </si>
  <si>
    <t>007-0027</t>
  </si>
  <si>
    <t>007-0028</t>
  </si>
  <si>
    <t>007-0029</t>
  </si>
  <si>
    <t>007-0030</t>
  </si>
  <si>
    <t>007-0032</t>
  </si>
  <si>
    <t>007-0033</t>
  </si>
  <si>
    <t>UNIdad</t>
  </si>
  <si>
    <t>007-0034</t>
  </si>
  <si>
    <t>007-0035</t>
  </si>
  <si>
    <t>007-0036</t>
  </si>
  <si>
    <t>007-0037</t>
  </si>
  <si>
    <t>007-0038</t>
  </si>
  <si>
    <t>007-0039</t>
  </si>
  <si>
    <t>007-0042</t>
  </si>
  <si>
    <t>007-0043</t>
  </si>
  <si>
    <t>UNIDAD</t>
  </si>
  <si>
    <t>007-0044</t>
  </si>
  <si>
    <t>007-0045</t>
  </si>
  <si>
    <t>007-0046</t>
  </si>
  <si>
    <t>007-0047</t>
  </si>
  <si>
    <t>007-0048</t>
  </si>
  <si>
    <t>007-0049</t>
  </si>
  <si>
    <t>007-0050</t>
  </si>
  <si>
    <t>007-0051</t>
  </si>
  <si>
    <t>007-0052</t>
  </si>
  <si>
    <t>007-0053</t>
  </si>
  <si>
    <t>007-0054</t>
  </si>
  <si>
    <t>007-0055</t>
  </si>
  <si>
    <t>007-0057</t>
  </si>
  <si>
    <t>007-0059</t>
  </si>
  <si>
    <t>008-0000</t>
  </si>
  <si>
    <t>UTILES DE ESCRITORIOS</t>
  </si>
  <si>
    <t>008-0002</t>
  </si>
  <si>
    <t>008-0003</t>
  </si>
  <si>
    <t>008-0005</t>
  </si>
  <si>
    <t>008-0007</t>
  </si>
  <si>
    <t>008-0009</t>
  </si>
  <si>
    <t>008-0010</t>
  </si>
  <si>
    <t>008-0011</t>
  </si>
  <si>
    <t>008-0012</t>
  </si>
  <si>
    <t>008-0013</t>
  </si>
  <si>
    <t>008-0014</t>
  </si>
  <si>
    <t>008-0015</t>
  </si>
  <si>
    <t>008-0017</t>
  </si>
  <si>
    <t>008-0018</t>
  </si>
  <si>
    <t>008-0020</t>
  </si>
  <si>
    <t>008-0022</t>
  </si>
  <si>
    <t>008-0023</t>
  </si>
  <si>
    <t>008-0024</t>
  </si>
  <si>
    <t>008-0025</t>
  </si>
  <si>
    <t>008-0028</t>
  </si>
  <si>
    <t>008-0029</t>
  </si>
  <si>
    <t>008-0030</t>
  </si>
  <si>
    <t>008-0032</t>
  </si>
  <si>
    <t>008-0033</t>
  </si>
  <si>
    <t>008-0034</t>
  </si>
  <si>
    <t>008-0038</t>
  </si>
  <si>
    <t>008-0046</t>
  </si>
  <si>
    <t>008-0049</t>
  </si>
  <si>
    <t>008-0051</t>
  </si>
  <si>
    <t>009-0000</t>
  </si>
  <si>
    <t>CINTAS Y PEGAMENTOS</t>
  </si>
  <si>
    <t>009-0004</t>
  </si>
  <si>
    <t>009-0005</t>
  </si>
  <si>
    <t>009-0006</t>
  </si>
  <si>
    <t>009-0007</t>
  </si>
  <si>
    <t>009-0009</t>
  </si>
  <si>
    <t>009-0010</t>
  </si>
  <si>
    <t>009-0012</t>
  </si>
  <si>
    <t>009-0013</t>
  </si>
  <si>
    <t>009-0014</t>
  </si>
  <si>
    <t>009-0016</t>
  </si>
  <si>
    <t>009-0017</t>
  </si>
  <si>
    <t>011-0000</t>
  </si>
  <si>
    <t>CABLES</t>
  </si>
  <si>
    <t>011-0005</t>
  </si>
  <si>
    <t>011-0015</t>
  </si>
  <si>
    <t>012-0000</t>
  </si>
  <si>
    <t>MAT. Y UTILES INFORMATICOS</t>
  </si>
  <si>
    <t>012-0002</t>
  </si>
  <si>
    <t>012-0005</t>
  </si>
  <si>
    <t>012-0010</t>
  </si>
  <si>
    <t>013-0001</t>
  </si>
  <si>
    <t>013-0002</t>
  </si>
  <si>
    <t>013-0003</t>
  </si>
  <si>
    <t>013-0004</t>
  </si>
  <si>
    <t>013-0005</t>
  </si>
  <si>
    <t>013-0008</t>
  </si>
  <si>
    <t>013-0009</t>
  </si>
  <si>
    <t>014-0000</t>
  </si>
  <si>
    <t>ARTICULOS P/ENCUADER</t>
  </si>
  <si>
    <t>014-0052</t>
  </si>
  <si>
    <t>014-0060</t>
  </si>
  <si>
    <t>014-0062</t>
  </si>
  <si>
    <t>014-0063</t>
  </si>
  <si>
    <t>014-0064</t>
  </si>
  <si>
    <t>014-0065</t>
  </si>
  <si>
    <t>014-0067</t>
  </si>
  <si>
    <t>014-0070</t>
  </si>
  <si>
    <t>014-0071</t>
  </si>
  <si>
    <t>014-0072</t>
  </si>
  <si>
    <t>014-0073</t>
  </si>
  <si>
    <t>014-0074</t>
  </si>
  <si>
    <t>014-0076</t>
  </si>
  <si>
    <t>014-0078</t>
  </si>
  <si>
    <t>014-0079</t>
  </si>
  <si>
    <t>014-0082</t>
  </si>
  <si>
    <t>015-0000</t>
  </si>
  <si>
    <t>PRODUCTOS ELECTRICOS</t>
  </si>
  <si>
    <t>015-0002</t>
  </si>
  <si>
    <t>015-0008</t>
  </si>
  <si>
    <t>016-0000</t>
  </si>
  <si>
    <t>MATERIALES PLASTICOS</t>
  </si>
  <si>
    <t>016-0001</t>
  </si>
  <si>
    <t>016-0002</t>
  </si>
  <si>
    <t>Rollos</t>
  </si>
  <si>
    <t>018-0100</t>
  </si>
  <si>
    <t>ALIMENTOS Y BEBIDAS P/PERSONAS</t>
  </si>
  <si>
    <t>018-0101</t>
  </si>
  <si>
    <t>018-0102</t>
  </si>
  <si>
    <t>018-0104</t>
  </si>
  <si>
    <t>018-0105</t>
  </si>
  <si>
    <t>018-0106</t>
  </si>
  <si>
    <t>018-0107</t>
  </si>
  <si>
    <t>TARRO</t>
  </si>
  <si>
    <t>Galón</t>
  </si>
  <si>
    <t>018-0110</t>
  </si>
  <si>
    <t>Libras</t>
  </si>
  <si>
    <t>018-0112</t>
  </si>
  <si>
    <t>018-0201</t>
  </si>
  <si>
    <t xml:space="preserve"> Ase brillante 400 G</t>
  </si>
  <si>
    <t>paquetes</t>
  </si>
  <si>
    <t>Galon</t>
  </si>
  <si>
    <t>018-0203</t>
  </si>
  <si>
    <t>018-0204</t>
  </si>
  <si>
    <t>018-0205</t>
  </si>
  <si>
    <t>Galones</t>
  </si>
  <si>
    <t>018-0207</t>
  </si>
  <si>
    <t>018-0208</t>
  </si>
  <si>
    <t>018-0209</t>
  </si>
  <si>
    <t>018-0210</t>
  </si>
  <si>
    <t>Paquete</t>
  </si>
  <si>
    <t>018-0211</t>
  </si>
  <si>
    <t>018-0212</t>
  </si>
  <si>
    <t>018-0213</t>
  </si>
  <si>
    <t>018-0214</t>
  </si>
  <si>
    <t>018-0216</t>
  </si>
  <si>
    <t>018-0219</t>
  </si>
  <si>
    <t>018-0221</t>
  </si>
  <si>
    <t>018-0224</t>
  </si>
  <si>
    <t>018-0227</t>
  </si>
  <si>
    <t>018-0229</t>
  </si>
  <si>
    <t>018-0232</t>
  </si>
  <si>
    <t>Unidas</t>
  </si>
  <si>
    <t>018-0300</t>
  </si>
  <si>
    <t>UTILES DE COCINA Y COMEDOR</t>
  </si>
  <si>
    <t>018-0309</t>
  </si>
  <si>
    <t>018-0311</t>
  </si>
  <si>
    <t>018-0314</t>
  </si>
  <si>
    <t>018-0317</t>
  </si>
  <si>
    <t>018-0318</t>
  </si>
  <si>
    <t>018-0319</t>
  </si>
  <si>
    <t>018-0400</t>
  </si>
  <si>
    <t>PRODUCTOS DE PAPEL Y CARTON</t>
  </si>
  <si>
    <t>018-0401</t>
  </si>
  <si>
    <t>018-0402</t>
  </si>
  <si>
    <t>018-0403</t>
  </si>
  <si>
    <t>018-0407</t>
  </si>
  <si>
    <t>018-0412</t>
  </si>
  <si>
    <t>018-0413</t>
  </si>
  <si>
    <t>018-0414</t>
  </si>
  <si>
    <t>018-0415</t>
  </si>
  <si>
    <t>018-0416</t>
  </si>
  <si>
    <t>018-0417</t>
  </si>
  <si>
    <t>018-0419</t>
  </si>
  <si>
    <t>Faldo</t>
  </si>
  <si>
    <t>018-0424</t>
  </si>
  <si>
    <t>018-0425</t>
  </si>
  <si>
    <t>018-0426</t>
  </si>
  <si>
    <t>018-0427</t>
  </si>
  <si>
    <t>018-0428</t>
  </si>
  <si>
    <t>018-0429</t>
  </si>
  <si>
    <t>018-0431</t>
  </si>
  <si>
    <t>018-0434</t>
  </si>
  <si>
    <t>018-0435</t>
  </si>
  <si>
    <t>018-0442</t>
  </si>
  <si>
    <t>018-0443</t>
  </si>
  <si>
    <t>018-0444</t>
  </si>
  <si>
    <t>018-0445</t>
  </si>
  <si>
    <t>019-0000</t>
  </si>
  <si>
    <t>DIV. DE MANTENIMIENTO ADM.</t>
  </si>
  <si>
    <t>019-0001</t>
  </si>
  <si>
    <t>Panel Led varios</t>
  </si>
  <si>
    <t>019-0002</t>
  </si>
  <si>
    <t>Linterna Rec.Solar</t>
  </si>
  <si>
    <t>019-0003</t>
  </si>
  <si>
    <t>Pinturas Cubetas Varias</t>
  </si>
  <si>
    <t>Total:</t>
  </si>
  <si>
    <t>CESAR JANSEN</t>
  </si>
  <si>
    <t>Auxiliar Administrativo</t>
  </si>
  <si>
    <t>JOSE LUIS PINEDA</t>
  </si>
  <si>
    <t>Encargado de Tesoreria</t>
  </si>
  <si>
    <t>XAVIER JOSE MEDINA</t>
  </si>
  <si>
    <t>Enc. Adm. y Financiero</t>
  </si>
  <si>
    <t xml:space="preserve">RELACION DE INVENTARIO DE SUMINISTRO  DE ALMACEN </t>
  </si>
  <si>
    <t>Fecha de Registro</t>
  </si>
  <si>
    <t>Fecha de Adquisición</t>
  </si>
  <si>
    <t>Medida</t>
  </si>
  <si>
    <t>Entrada</t>
  </si>
  <si>
    <t>Salida</t>
  </si>
  <si>
    <t>Existencia</t>
  </si>
  <si>
    <t>Costo RD$</t>
  </si>
  <si>
    <t>TRIMESTRE ABRIL -JUNIO 2026</t>
  </si>
  <si>
    <t>Consejo Nacional de Zonas Francas de Exp.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</si>
</sst>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dd/mm/yyyy;@"/>
    <numFmt numFmtId="166" formatCode="_(&quot;RD$&quot;* #,##0.00_);_(&quot;RD$&quot;* \(#,##0.00\);_(&quot;RD$&quot;* &quot;-&quot;??_);_(@_)"/>
    <numFmt numFmtId="167" formatCode="ddd\-dd\-mmm\-yyyy"/>
    <numFmt numFmtId="168" formatCode="d\-mmm\-yyyy"/>
    <numFmt numFmtId="169" formatCode="dd\-mmmm\-yyyy"/>
    <numFmt numFmtId="170" formatCode="[$RD$-1C0A]#,##0.00;[$RD$-1C0A]\-#,##0.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20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0"/>
      <color theme="1"/>
      <name val="Aptos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8" fillId="0" borderId="0"/>
    <xf numFmtId="0" fontId="1" fillId="0" borderId="0"/>
    <xf numFmtId="164" fontId="17" fillId="0" borderId="0" applyFont="0" applyFill="0" applyBorder="0" applyAlignment="0" applyProtection="0"/>
    <xf numFmtId="0" fontId="1" fillId="0" borderId="0"/>
    <xf numFmtId="0" fontId="2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1" fillId="0" borderId="0"/>
    <xf numFmtId="0" fontId="17" fillId="0" borderId="0"/>
    <xf numFmtId="0" fontId="22" fillId="0" borderId="0"/>
    <xf numFmtId="164" fontId="1" fillId="0" borderId="0" applyFont="0" applyFill="0" applyBorder="0" applyAlignment="0" applyProtection="0"/>
    <xf numFmtId="0" fontId="29" fillId="0" borderId="0">
      <alignment vertical="top"/>
    </xf>
    <xf numFmtId="43" fontId="29" fillId="0" borderId="0" applyFont="0" applyFill="0" applyBorder="0" applyAlignment="0" applyProtection="0">
      <alignment vertical="top"/>
    </xf>
  </cellStyleXfs>
  <cellXfs count="23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3" applyFont="1"/>
    <xf numFmtId="0" fontId="5" fillId="2" borderId="0" xfId="0" applyFont="1" applyFill="1"/>
    <xf numFmtId="0" fontId="8" fillId="0" borderId="0" xfId="3" applyFont="1"/>
    <xf numFmtId="0" fontId="2" fillId="4" borderId="0" xfId="1" applyFont="1" applyFill="1"/>
    <xf numFmtId="0" fontId="7" fillId="4" borderId="0" xfId="1" applyFont="1" applyFill="1"/>
    <xf numFmtId="4" fontId="2" fillId="4" borderId="0" xfId="1" applyNumberFormat="1" applyFont="1" applyFill="1"/>
    <xf numFmtId="4" fontId="8" fillId="4" borderId="0" xfId="1" applyNumberFormat="1" applyFont="1" applyFill="1" applyAlignment="1" applyProtection="1">
      <alignment horizontal="center"/>
      <protection locked="0"/>
    </xf>
    <xf numFmtId="4" fontId="7" fillId="4" borderId="0" xfId="1" applyNumberFormat="1" applyFont="1" applyFill="1" applyAlignment="1">
      <alignment horizontal="left"/>
    </xf>
    <xf numFmtId="0" fontId="5" fillId="2" borderId="5" xfId="0" applyFont="1" applyFill="1" applyBorder="1"/>
    <xf numFmtId="0" fontId="2" fillId="2" borderId="0" xfId="1" applyFont="1" applyFill="1"/>
    <xf numFmtId="0" fontId="3" fillId="0" borderId="0" xfId="1" applyFont="1" applyAlignment="1">
      <alignment horizontal="center"/>
    </xf>
    <xf numFmtId="0" fontId="0" fillId="2" borderId="0" xfId="0" applyFill="1"/>
    <xf numFmtId="0" fontId="2" fillId="2" borderId="0" xfId="1" applyFont="1" applyFill="1" applyAlignment="1">
      <alignment horizontal="center"/>
    </xf>
    <xf numFmtId="0" fontId="8" fillId="0" borderId="0" xfId="3" applyFont="1" applyAlignment="1" applyProtection="1">
      <alignment horizontal="right"/>
      <protection locked="0"/>
    </xf>
    <xf numFmtId="0" fontId="14" fillId="2" borderId="1" xfId="0" applyFont="1" applyFill="1" applyBorder="1" applyAlignment="1">
      <alignment horizontal="right"/>
    </xf>
    <xf numFmtId="0" fontId="2" fillId="4" borderId="0" xfId="1" applyFont="1" applyFill="1" applyAlignment="1">
      <alignment wrapText="1"/>
    </xf>
    <xf numFmtId="0" fontId="3" fillId="4" borderId="0" xfId="1" applyFont="1" applyFill="1" applyAlignment="1">
      <alignment horizontal="center" wrapText="1"/>
    </xf>
    <xf numFmtId="0" fontId="3" fillId="4" borderId="0" xfId="1" applyFont="1" applyFill="1" applyAlignment="1">
      <alignment horizontal="right"/>
    </xf>
    <xf numFmtId="0" fontId="7" fillId="4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4" fontId="2" fillId="2" borderId="0" xfId="1" applyNumberFormat="1" applyFont="1" applyFill="1"/>
    <xf numFmtId="0" fontId="16" fillId="2" borderId="0" xfId="1" applyFont="1" applyFill="1"/>
    <xf numFmtId="0" fontId="0" fillId="2" borderId="0" xfId="0" applyFill="1" applyAlignment="1">
      <alignment horizontal="center"/>
    </xf>
    <xf numFmtId="0" fontId="12" fillId="2" borderId="0" xfId="1" applyFont="1" applyFill="1" applyAlignment="1">
      <alignment horizontal="center"/>
    </xf>
    <xf numFmtId="0" fontId="12" fillId="2" borderId="0" xfId="1" applyFont="1" applyFill="1"/>
    <xf numFmtId="15" fontId="12" fillId="2" borderId="0" xfId="1" applyNumberFormat="1" applyFont="1" applyFill="1"/>
    <xf numFmtId="0" fontId="5" fillId="0" borderId="0" xfId="0" applyFont="1"/>
    <xf numFmtId="0" fontId="16" fillId="0" borderId="0" xfId="1" applyFont="1" applyAlignment="1">
      <alignment horizontal="center"/>
    </xf>
    <xf numFmtId="0" fontId="3" fillId="4" borderId="0" xfId="1" applyFont="1" applyFill="1" applyAlignment="1">
      <alignment horizontal="center"/>
    </xf>
    <xf numFmtId="4" fontId="3" fillId="4" borderId="0" xfId="5" applyNumberFormat="1" applyFont="1" applyFill="1" applyBorder="1" applyProtection="1">
      <protection locked="0"/>
    </xf>
    <xf numFmtId="0" fontId="11" fillId="0" borderId="0" xfId="1" applyFont="1"/>
    <xf numFmtId="0" fontId="5" fillId="2" borderId="1" xfId="0" applyFont="1" applyFill="1" applyBorder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  <xf numFmtId="0" fontId="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6" fillId="0" borderId="0" xfId="0" applyFont="1"/>
    <xf numFmtId="0" fontId="2" fillId="4" borderId="6" xfId="1" applyFont="1" applyFill="1" applyBorder="1"/>
    <xf numFmtId="0" fontId="2" fillId="4" borderId="7" xfId="1" applyFont="1" applyFill="1" applyBorder="1"/>
    <xf numFmtId="168" fontId="5" fillId="0" borderId="0" xfId="0" applyNumberFormat="1" applyFont="1"/>
    <xf numFmtId="0" fontId="11" fillId="4" borderId="0" xfId="1" applyFont="1" applyFill="1" applyAlignment="1">
      <alignment horizontal="right"/>
    </xf>
    <xf numFmtId="164" fontId="13" fillId="4" borderId="8" xfId="6" applyFont="1" applyFill="1" applyBorder="1" applyAlignment="1" applyProtection="1">
      <alignment horizontal="left"/>
    </xf>
    <xf numFmtId="4" fontId="11" fillId="4" borderId="0" xfId="1" applyNumberFormat="1" applyFont="1" applyFill="1"/>
    <xf numFmtId="164" fontId="11" fillId="4" borderId="8" xfId="6" applyFont="1" applyFill="1" applyBorder="1" applyAlignment="1">
      <alignment horizontal="right"/>
    </xf>
    <xf numFmtId="0" fontId="2" fillId="4" borderId="10" xfId="1" applyFont="1" applyFill="1" applyBorder="1"/>
    <xf numFmtId="0" fontId="2" fillId="4" borderId="11" xfId="1" applyFont="1" applyFill="1" applyBorder="1"/>
    <xf numFmtId="0" fontId="2" fillId="4" borderId="11" xfId="1" applyFont="1" applyFill="1" applyBorder="1" applyAlignment="1">
      <alignment wrapText="1"/>
    </xf>
    <xf numFmtId="4" fontId="2" fillId="4" borderId="11" xfId="1" applyNumberFormat="1" applyFont="1" applyFill="1" applyBorder="1"/>
    <xf numFmtId="0" fontId="2" fillId="4" borderId="12" xfId="1" applyFont="1" applyFill="1" applyBorder="1"/>
    <xf numFmtId="0" fontId="3" fillId="4" borderId="6" xfId="1" applyFont="1" applyFill="1" applyBorder="1" applyAlignment="1">
      <alignment horizontal="center" wrapText="1"/>
    </xf>
    <xf numFmtId="0" fontId="3" fillId="4" borderId="7" xfId="1" applyFont="1" applyFill="1" applyBorder="1" applyAlignment="1">
      <alignment horizontal="center" wrapText="1"/>
    </xf>
    <xf numFmtId="0" fontId="2" fillId="4" borderId="8" xfId="1" applyFont="1" applyFill="1" applyBorder="1" applyAlignment="1" applyProtection="1">
      <alignment horizontal="center"/>
      <protection locked="0"/>
    </xf>
    <xf numFmtId="0" fontId="2" fillId="4" borderId="13" xfId="1" applyFont="1" applyFill="1" applyBorder="1" applyAlignment="1" applyProtection="1">
      <alignment horizontal="center"/>
      <protection locked="0"/>
    </xf>
    <xf numFmtId="0" fontId="2" fillId="4" borderId="13" xfId="1" applyFont="1" applyFill="1" applyBorder="1" applyAlignment="1" applyProtection="1">
      <alignment wrapText="1"/>
      <protection locked="0"/>
    </xf>
    <xf numFmtId="4" fontId="2" fillId="4" borderId="8" xfId="1" applyNumberFormat="1" applyFont="1" applyFill="1" applyBorder="1" applyProtection="1">
      <protection locked="0"/>
    </xf>
    <xf numFmtId="4" fontId="2" fillId="4" borderId="8" xfId="1" applyNumberFormat="1" applyFont="1" applyFill="1" applyBorder="1"/>
    <xf numFmtId="0" fontId="2" fillId="4" borderId="8" xfId="1" applyFont="1" applyFill="1" applyBorder="1"/>
    <xf numFmtId="0" fontId="2" fillId="4" borderId="15" xfId="1" applyFont="1" applyFill="1" applyBorder="1" applyAlignment="1" applyProtection="1">
      <alignment horizontal="center"/>
      <protection locked="0"/>
    </xf>
    <xf numFmtId="0" fontId="2" fillId="4" borderId="10" xfId="1" applyFont="1" applyFill="1" applyBorder="1" applyAlignment="1" applyProtection="1">
      <alignment horizontal="center"/>
      <protection locked="0"/>
    </xf>
    <xf numFmtId="0" fontId="2" fillId="4" borderId="10" xfId="1" applyFont="1" applyFill="1" applyBorder="1" applyAlignment="1" applyProtection="1">
      <alignment wrapText="1"/>
      <protection locked="0"/>
    </xf>
    <xf numFmtId="4" fontId="3" fillId="4" borderId="8" xfId="5" applyNumberFormat="1" applyFont="1" applyFill="1" applyBorder="1" applyProtection="1"/>
    <xf numFmtId="0" fontId="10" fillId="2" borderId="0" xfId="1" applyFont="1" applyFill="1" applyAlignment="1">
      <alignment horizontal="right"/>
    </xf>
    <xf numFmtId="0" fontId="16" fillId="2" borderId="6" xfId="1" applyFont="1" applyFill="1" applyBorder="1"/>
    <xf numFmtId="0" fontId="16" fillId="2" borderId="7" xfId="1" applyFont="1" applyFill="1" applyBorder="1"/>
    <xf numFmtId="0" fontId="2" fillId="2" borderId="6" xfId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2" fillId="2" borderId="6" xfId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12" fillId="2" borderId="6" xfId="1" applyFont="1" applyFill="1" applyBorder="1"/>
    <xf numFmtId="0" fontId="12" fillId="2" borderId="7" xfId="1" applyFont="1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11" fillId="0" borderId="0" xfId="1" applyFont="1" applyProtection="1">
      <protection locked="0"/>
    </xf>
    <xf numFmtId="0" fontId="11" fillId="0" borderId="0" xfId="1" applyFont="1" applyAlignment="1">
      <alignment horizontal="center"/>
    </xf>
    <xf numFmtId="0" fontId="7" fillId="0" borderId="0" xfId="1" applyFont="1" applyAlignment="1" applyProtection="1">
      <alignment horizontal="center"/>
      <protection locked="0"/>
    </xf>
    <xf numFmtId="0" fontId="11" fillId="0" borderId="0" xfId="3" applyFont="1"/>
    <xf numFmtId="0" fontId="13" fillId="0" borderId="0" xfId="3" applyFont="1"/>
    <xf numFmtId="0" fontId="11" fillId="0" borderId="0" xfId="3" applyFont="1" applyAlignment="1">
      <alignment horizontal="center"/>
    </xf>
    <xf numFmtId="0" fontId="6" fillId="0" borderId="5" xfId="0" applyFont="1" applyBorder="1"/>
    <xf numFmtId="0" fontId="11" fillId="0" borderId="5" xfId="1" applyFont="1" applyBorder="1"/>
    <xf numFmtId="168" fontId="5" fillId="0" borderId="5" xfId="0" applyNumberFormat="1" applyFont="1" applyBorder="1"/>
    <xf numFmtId="167" fontId="3" fillId="0" borderId="0" xfId="3" applyNumberFormat="1" applyFont="1" applyAlignment="1">
      <alignment horizontal="center"/>
    </xf>
    <xf numFmtId="167" fontId="5" fillId="0" borderId="0" xfId="0" applyNumberFormat="1" applyFont="1"/>
    <xf numFmtId="0" fontId="2" fillId="3" borderId="0" xfId="1" applyFont="1" applyFill="1"/>
    <xf numFmtId="4" fontId="2" fillId="0" borderId="8" xfId="1" applyNumberFormat="1" applyFont="1" applyBorder="1"/>
    <xf numFmtId="167" fontId="5" fillId="0" borderId="15" xfId="0" applyNumberFormat="1" applyFont="1" applyBorder="1"/>
    <xf numFmtId="164" fontId="11" fillId="4" borderId="2" xfId="6" applyFont="1" applyFill="1" applyBorder="1" applyAlignment="1">
      <alignment horizontal="right"/>
    </xf>
    <xf numFmtId="0" fontId="3" fillId="5" borderId="8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9" fontId="24" fillId="4" borderId="0" xfId="1" applyNumberFormat="1" applyFont="1" applyFill="1" applyAlignment="1" applyProtection="1">
      <alignment horizontal="center"/>
      <protection locked="0"/>
    </xf>
    <xf numFmtId="164" fontId="11" fillId="4" borderId="0" xfId="6" applyFont="1" applyFill="1" applyBorder="1" applyAlignment="1" applyProtection="1">
      <alignment horizontal="center"/>
    </xf>
    <xf numFmtId="0" fontId="2" fillId="4" borderId="0" xfId="1" applyFont="1" applyFill="1" applyProtection="1">
      <protection locked="0"/>
    </xf>
    <xf numFmtId="0" fontId="2" fillId="4" borderId="0" xfId="1" applyFont="1" applyFill="1" applyAlignment="1" applyProtection="1">
      <alignment wrapText="1"/>
      <protection locked="0"/>
    </xf>
    <xf numFmtId="4" fontId="2" fillId="4" borderId="0" xfId="1" applyNumberFormat="1" applyFont="1" applyFill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7" xfId="1" applyFont="1" applyFill="1" applyBorder="1" applyProtection="1">
      <protection locked="0"/>
    </xf>
    <xf numFmtId="0" fontId="11" fillId="4" borderId="0" xfId="1" applyFont="1" applyFill="1" applyAlignment="1" applyProtection="1">
      <alignment horizontal="right"/>
      <protection locked="0"/>
    </xf>
    <xf numFmtId="167" fontId="5" fillId="0" borderId="0" xfId="0" applyNumberFormat="1" applyFont="1" applyProtection="1">
      <protection locked="0"/>
    </xf>
    <xf numFmtId="4" fontId="11" fillId="4" borderId="0" xfId="1" applyNumberFormat="1" applyFont="1" applyFill="1" applyProtection="1">
      <protection locked="0"/>
    </xf>
    <xf numFmtId="164" fontId="13" fillId="4" borderId="0" xfId="6" applyFont="1" applyFill="1" applyBorder="1" applyAlignment="1" applyProtection="1">
      <alignment horizontal="left"/>
      <protection locked="0"/>
    </xf>
    <xf numFmtId="0" fontId="7" fillId="4" borderId="0" xfId="1" applyFont="1" applyFill="1" applyProtection="1">
      <protection locked="0"/>
    </xf>
    <xf numFmtId="0" fontId="7" fillId="4" borderId="0" xfId="1" applyFont="1" applyFill="1" applyAlignment="1" applyProtection="1">
      <alignment wrapText="1"/>
      <protection locked="0"/>
    </xf>
    <xf numFmtId="4" fontId="7" fillId="4" borderId="0" xfId="1" applyNumberFormat="1" applyFont="1" applyFill="1" applyAlignment="1" applyProtection="1">
      <alignment horizontal="left"/>
      <protection locked="0"/>
    </xf>
    <xf numFmtId="49" fontId="2" fillId="4" borderId="0" xfId="1" applyNumberFormat="1" applyFont="1" applyFill="1" applyProtection="1">
      <protection locked="0"/>
    </xf>
    <xf numFmtId="0" fontId="3" fillId="4" borderId="6" xfId="1" applyFont="1" applyFill="1" applyBorder="1" applyAlignment="1" applyProtection="1">
      <alignment horizontal="center" wrapText="1"/>
      <protection locked="0"/>
    </xf>
    <xf numFmtId="0" fontId="3" fillId="4" borderId="7" xfId="1" applyFont="1" applyFill="1" applyBorder="1" applyAlignment="1" applyProtection="1">
      <alignment horizontal="center" wrapText="1"/>
      <protection locked="0"/>
    </xf>
    <xf numFmtId="0" fontId="3" fillId="4" borderId="0" xfId="1" applyFont="1" applyFill="1" applyAlignment="1" applyProtection="1">
      <alignment horizontal="center" wrapText="1"/>
      <protection locked="0"/>
    </xf>
    <xf numFmtId="0" fontId="3" fillId="4" borderId="0" xfId="1" applyFont="1" applyFill="1" applyAlignment="1" applyProtection="1">
      <alignment horizontal="center"/>
      <protection locked="0"/>
    </xf>
    <xf numFmtId="165" fontId="2" fillId="4" borderId="0" xfId="1" applyNumberFormat="1" applyFont="1" applyFill="1" applyAlignment="1" applyProtection="1">
      <alignment horizontal="center" wrapText="1"/>
      <protection locked="0"/>
    </xf>
    <xf numFmtId="0" fontId="3" fillId="4" borderId="0" xfId="1" applyFont="1" applyFill="1" applyAlignment="1" applyProtection="1">
      <alignment horizontal="right"/>
      <protection locked="0"/>
    </xf>
    <xf numFmtId="0" fontId="10" fillId="2" borderId="0" xfId="1" applyFont="1" applyFill="1" applyAlignment="1" applyProtection="1">
      <alignment horizontal="right"/>
      <protection locked="0"/>
    </xf>
    <xf numFmtId="0" fontId="16" fillId="2" borderId="6" xfId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16" fillId="2" borderId="7" xfId="1" applyFont="1" applyFill="1" applyBorder="1" applyProtection="1">
      <protection locked="0"/>
    </xf>
    <xf numFmtId="0" fontId="16" fillId="2" borderId="0" xfId="1" applyFont="1" applyFill="1" applyProtection="1"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2" fillId="2" borderId="6" xfId="1" applyFont="1" applyFill="1" applyBorder="1" applyAlignment="1" applyProtection="1">
      <alignment horizontal="center"/>
      <protection locked="0"/>
    </xf>
    <xf numFmtId="168" fontId="5" fillId="0" borderId="0" xfId="0" applyNumberFormat="1" applyFont="1" applyProtection="1">
      <protection locked="0"/>
    </xf>
    <xf numFmtId="0" fontId="12" fillId="2" borderId="7" xfId="1" applyFont="1" applyFill="1" applyBorder="1" applyAlignment="1" applyProtection="1">
      <alignment horizontal="center"/>
      <protection locked="0"/>
    </xf>
    <xf numFmtId="0" fontId="12" fillId="2" borderId="0" xfId="1" applyFont="1" applyFill="1" applyAlignment="1" applyProtection="1">
      <alignment horizontal="center"/>
      <protection locked="0"/>
    </xf>
    <xf numFmtId="0" fontId="12" fillId="2" borderId="6" xfId="1" applyFont="1" applyFill="1" applyBorder="1" applyProtection="1">
      <protection locked="0"/>
    </xf>
    <xf numFmtId="0" fontId="13" fillId="0" borderId="0" xfId="8" applyFont="1" applyProtection="1">
      <protection locked="0"/>
    </xf>
    <xf numFmtId="0" fontId="5" fillId="0" borderId="0" xfId="0" applyFont="1" applyProtection="1">
      <protection locked="0"/>
    </xf>
    <xf numFmtId="0" fontId="12" fillId="2" borderId="7" xfId="1" applyFont="1" applyFill="1" applyBorder="1" applyProtection="1">
      <protection locked="0"/>
    </xf>
    <xf numFmtId="0" fontId="12" fillId="2" borderId="0" xfId="1" applyFont="1" applyFill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2" borderId="0" xfId="1" applyFont="1" applyFill="1" applyProtection="1">
      <protection locked="0"/>
    </xf>
    <xf numFmtId="0" fontId="2" fillId="2" borderId="0" xfId="1" applyFont="1" applyFill="1" applyAlignment="1" applyProtection="1">
      <alignment wrapText="1"/>
      <protection locked="0"/>
    </xf>
    <xf numFmtId="4" fontId="2" fillId="2" borderId="0" xfId="1" applyNumberFormat="1" applyFont="1" applyFill="1" applyProtection="1">
      <protection locked="0"/>
    </xf>
    <xf numFmtId="169" fontId="14" fillId="0" borderId="1" xfId="0" applyNumberFormat="1" applyFont="1" applyBorder="1" applyAlignment="1">
      <alignment horizontal="left"/>
    </xf>
    <xf numFmtId="168" fontId="5" fillId="0" borderId="8" xfId="0" applyNumberFormat="1" applyFont="1" applyBorder="1" applyAlignment="1">
      <alignment horizontal="center"/>
    </xf>
    <xf numFmtId="164" fontId="13" fillId="4" borderId="8" xfId="6" applyFont="1" applyFill="1" applyBorder="1" applyAlignment="1" applyProtection="1">
      <alignment horizontal="right"/>
    </xf>
    <xf numFmtId="165" fontId="25" fillId="6" borderId="8" xfId="1" applyNumberFormat="1" applyFont="1" applyFill="1" applyBorder="1" applyAlignment="1" applyProtection="1">
      <alignment horizontal="center" vertical="center" wrapText="1"/>
      <protection locked="0"/>
    </xf>
    <xf numFmtId="49" fontId="8" fillId="4" borderId="8" xfId="1" applyNumberFormat="1" applyFont="1" applyFill="1" applyBorder="1" applyAlignment="1" applyProtection="1">
      <alignment horizontal="center"/>
      <protection locked="0"/>
    </xf>
    <xf numFmtId="0" fontId="8" fillId="4" borderId="13" xfId="1" applyFont="1" applyFill="1" applyBorder="1" applyAlignment="1" applyProtection="1">
      <alignment horizontal="center"/>
      <protection locked="0"/>
    </xf>
    <xf numFmtId="164" fontId="8" fillId="4" borderId="8" xfId="6" applyFont="1" applyFill="1" applyBorder="1" applyProtection="1">
      <protection locked="0"/>
    </xf>
    <xf numFmtId="0" fontId="8" fillId="4" borderId="8" xfId="1" applyFont="1" applyFill="1" applyBorder="1" applyProtection="1">
      <protection locked="0"/>
    </xf>
    <xf numFmtId="4" fontId="25" fillId="6" borderId="8" xfId="5" applyNumberFormat="1" applyFont="1" applyFill="1" applyBorder="1" applyProtection="1">
      <protection locked="0"/>
    </xf>
    <xf numFmtId="0" fontId="26" fillId="6" borderId="8" xfId="1" applyFont="1" applyFill="1" applyBorder="1" applyProtection="1">
      <protection locked="0"/>
    </xf>
    <xf numFmtId="0" fontId="7" fillId="0" borderId="0" xfId="1" applyFont="1" applyProtection="1">
      <protection locked="0"/>
    </xf>
    <xf numFmtId="0" fontId="14" fillId="0" borderId="0" xfId="0" applyFont="1" applyProtection="1"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8" fillId="2" borderId="0" xfId="1" applyFont="1" applyFill="1" applyAlignment="1" applyProtection="1">
      <alignment horizontal="center"/>
      <protection locked="0"/>
    </xf>
    <xf numFmtId="0" fontId="7" fillId="0" borderId="11" xfId="1" applyFont="1" applyBorder="1" applyAlignment="1">
      <alignment horizontal="center"/>
    </xf>
    <xf numFmtId="168" fontId="15" fillId="0" borderId="0" xfId="0" applyNumberFormat="1" applyFont="1" applyProtection="1">
      <protection locked="0"/>
    </xf>
    <xf numFmtId="168" fontId="15" fillId="0" borderId="5" xfId="0" applyNumberFormat="1" applyFont="1" applyBorder="1" applyAlignment="1" applyProtection="1">
      <alignment horizontal="center"/>
      <protection locked="0"/>
    </xf>
    <xf numFmtId="0" fontId="7" fillId="0" borderId="0" xfId="8" applyFont="1" applyProtection="1">
      <protection locked="0"/>
    </xf>
    <xf numFmtId="0" fontId="7" fillId="0" borderId="0" xfId="8" applyFont="1" applyAlignment="1" applyProtection="1">
      <alignment horizontal="center"/>
      <protection locked="0"/>
    </xf>
    <xf numFmtId="0" fontId="8" fillId="2" borderId="0" xfId="1" applyFont="1" applyFill="1" applyProtection="1">
      <protection locked="0"/>
    </xf>
    <xf numFmtId="0" fontId="7" fillId="0" borderId="11" xfId="8" applyFont="1" applyBorder="1" applyAlignment="1">
      <alignment horizontal="center"/>
    </xf>
    <xf numFmtId="168" fontId="15" fillId="0" borderId="1" xfId="0" applyNumberFormat="1" applyFont="1" applyBorder="1" applyAlignment="1" applyProtection="1">
      <alignment horizontal="left"/>
      <protection locked="0"/>
    </xf>
    <xf numFmtId="0" fontId="15" fillId="0" borderId="1" xfId="0" applyFont="1" applyBorder="1" applyProtection="1"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4" fontId="8" fillId="4" borderId="8" xfId="1" applyNumberFormat="1" applyFont="1" applyFill="1" applyBorder="1" applyProtection="1">
      <protection locked="0"/>
    </xf>
    <xf numFmtId="0" fontId="8" fillId="4" borderId="13" xfId="1" applyFont="1" applyFill="1" applyBorder="1" applyProtection="1">
      <protection locked="0"/>
    </xf>
    <xf numFmtId="0" fontId="29" fillId="0" borderId="0" xfId="22">
      <alignment vertical="top"/>
    </xf>
    <xf numFmtId="37" fontId="29" fillId="0" borderId="0" xfId="22" applyNumberFormat="1">
      <alignment vertical="top"/>
    </xf>
    <xf numFmtId="43" fontId="29" fillId="0" borderId="0" xfId="23" applyFont="1">
      <alignment vertical="top"/>
    </xf>
    <xf numFmtId="0" fontId="2" fillId="0" borderId="6" xfId="1" applyFont="1" applyBorder="1" applyProtection="1">
      <protection locked="0"/>
    </xf>
    <xf numFmtId="49" fontId="8" fillId="0" borderId="8" xfId="1" applyNumberFormat="1" applyFont="1" applyBorder="1" applyAlignment="1" applyProtection="1">
      <alignment horizontal="center"/>
      <protection locked="0"/>
    </xf>
    <xf numFmtId="0" fontId="8" fillId="0" borderId="13" xfId="1" applyFont="1" applyBorder="1" applyAlignment="1" applyProtection="1">
      <alignment horizontal="center"/>
      <protection locked="0"/>
    </xf>
    <xf numFmtId="0" fontId="8" fillId="0" borderId="13" xfId="1" applyFont="1" applyBorder="1" applyProtection="1">
      <protection locked="0"/>
    </xf>
    <xf numFmtId="164" fontId="8" fillId="0" borderId="8" xfId="6" applyFont="1" applyFill="1" applyBorder="1" applyProtection="1">
      <protection locked="0"/>
    </xf>
    <xf numFmtId="4" fontId="8" fillId="0" borderId="8" xfId="1" applyNumberFormat="1" applyFont="1" applyBorder="1" applyProtection="1">
      <protection locked="0"/>
    </xf>
    <xf numFmtId="0" fontId="8" fillId="0" borderId="8" xfId="1" applyFont="1" applyBorder="1" applyProtection="1">
      <protection locked="0"/>
    </xf>
    <xf numFmtId="0" fontId="2" fillId="0" borderId="7" xfId="1" applyFont="1" applyBorder="1" applyProtection="1">
      <protection locked="0"/>
    </xf>
    <xf numFmtId="165" fontId="2" fillId="0" borderId="0" xfId="1" applyNumberFormat="1" applyFont="1" applyAlignment="1" applyProtection="1">
      <alignment horizontal="center" wrapText="1"/>
      <protection locked="0"/>
    </xf>
    <xf numFmtId="0" fontId="2" fillId="0" borderId="0" xfId="1" applyFont="1" applyProtection="1">
      <protection locked="0"/>
    </xf>
    <xf numFmtId="14" fontId="15" fillId="0" borderId="5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31" fillId="0" borderId="0" xfId="22" applyFont="1">
      <alignment vertical="top"/>
    </xf>
    <xf numFmtId="0" fontId="28" fillId="0" borderId="0" xfId="0" applyFont="1"/>
    <xf numFmtId="37" fontId="31" fillId="0" borderId="0" xfId="22" applyNumberFormat="1" applyFont="1">
      <alignment vertical="top"/>
    </xf>
    <xf numFmtId="43" fontId="31" fillId="0" borderId="0" xfId="23" applyFont="1">
      <alignment vertical="top"/>
    </xf>
    <xf numFmtId="14" fontId="0" fillId="0" borderId="0" xfId="0" applyNumberFormat="1"/>
    <xf numFmtId="170" fontId="31" fillId="0" borderId="0" xfId="22" applyNumberFormat="1" applyFont="1">
      <alignment vertical="top"/>
    </xf>
    <xf numFmtId="14" fontId="28" fillId="0" borderId="0" xfId="0" applyNumberFormat="1" applyFont="1"/>
    <xf numFmtId="43" fontId="0" fillId="0" borderId="0" xfId="0" applyNumberFormat="1"/>
    <xf numFmtId="0" fontId="30" fillId="0" borderId="0" xfId="0" applyFont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7" fillId="4" borderId="6" xfId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0" fontId="7" fillId="4" borderId="7" xfId="1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/>
    </xf>
    <xf numFmtId="0" fontId="8" fillId="4" borderId="0" xfId="1" applyFont="1" applyFill="1" applyAlignment="1">
      <alignment horizontal="center"/>
    </xf>
    <xf numFmtId="0" fontId="8" fillId="4" borderId="7" xfId="1" applyFont="1" applyFill="1" applyBorder="1" applyAlignment="1">
      <alignment horizontal="center"/>
    </xf>
    <xf numFmtId="168" fontId="5" fillId="0" borderId="6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8" fontId="5" fillId="0" borderId="7" xfId="0" applyNumberFormat="1" applyFont="1" applyBorder="1" applyAlignment="1">
      <alignment horizontal="center"/>
    </xf>
    <xf numFmtId="0" fontId="3" fillId="4" borderId="8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164" fontId="11" fillId="4" borderId="8" xfId="6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168" fontId="15" fillId="0" borderId="5" xfId="0" applyNumberFormat="1" applyFont="1" applyBorder="1" applyAlignment="1" applyProtection="1">
      <alignment horizontal="center"/>
      <protection locked="0"/>
    </xf>
    <xf numFmtId="14" fontId="15" fillId="0" borderId="5" xfId="0" applyNumberFormat="1" applyFont="1" applyBorder="1" applyAlignment="1" applyProtection="1">
      <alignment horizontal="center"/>
      <protection locked="0"/>
    </xf>
    <xf numFmtId="0" fontId="7" fillId="0" borderId="11" xfId="8" applyFont="1" applyBorder="1" applyAlignment="1">
      <alignment horizontal="center"/>
    </xf>
    <xf numFmtId="0" fontId="25" fillId="6" borderId="8" xfId="1" applyFont="1" applyFill="1" applyBorder="1" applyAlignment="1" applyProtection="1">
      <alignment horizontal="center"/>
      <protection locked="0"/>
    </xf>
    <xf numFmtId="0" fontId="14" fillId="0" borderId="11" xfId="0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25" fillId="6" borderId="8" xfId="1" applyFont="1" applyFill="1" applyBorder="1" applyAlignment="1">
      <alignment horizontal="center" vertical="center" wrapText="1"/>
    </xf>
    <xf numFmtId="0" fontId="8" fillId="0" borderId="5" xfId="1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4" fillId="4" borderId="6" xfId="1" applyFont="1" applyFill="1" applyBorder="1" applyAlignment="1">
      <alignment horizontal="center"/>
    </xf>
    <xf numFmtId="0" fontId="4" fillId="4" borderId="0" xfId="1" applyFont="1" applyFill="1" applyAlignment="1">
      <alignment horizontal="center"/>
    </xf>
    <xf numFmtId="0" fontId="4" fillId="4" borderId="7" xfId="1" applyFont="1" applyFill="1" applyBorder="1" applyAlignment="1">
      <alignment horizontal="center"/>
    </xf>
    <xf numFmtId="168" fontId="5" fillId="0" borderId="6" xfId="0" applyNumberFormat="1" applyFont="1" applyBorder="1" applyAlignment="1" applyProtection="1">
      <alignment horizontal="center"/>
      <protection locked="0"/>
    </xf>
    <xf numFmtId="168" fontId="5" fillId="0" borderId="0" xfId="0" applyNumberFormat="1" applyFont="1" applyAlignment="1" applyProtection="1">
      <alignment horizontal="center"/>
      <protection locked="0"/>
    </xf>
    <xf numFmtId="168" fontId="5" fillId="0" borderId="7" xfId="0" applyNumberFormat="1" applyFont="1" applyBorder="1" applyAlignment="1" applyProtection="1">
      <alignment horizontal="center"/>
      <protection locked="0"/>
    </xf>
    <xf numFmtId="0" fontId="25" fillId="6" borderId="13" xfId="1" applyFont="1" applyFill="1" applyBorder="1" applyAlignment="1">
      <alignment horizontal="center" vertical="center" wrapText="1"/>
    </xf>
    <xf numFmtId="0" fontId="25" fillId="6" borderId="9" xfId="1" applyFont="1" applyFill="1" applyBorder="1" applyAlignment="1">
      <alignment horizontal="center" vertical="center" wrapText="1"/>
    </xf>
    <xf numFmtId="164" fontId="13" fillId="4" borderId="13" xfId="6" applyFont="1" applyFill="1" applyBorder="1" applyAlignment="1" applyProtection="1">
      <alignment horizontal="center"/>
    </xf>
    <xf numFmtId="164" fontId="13" fillId="4" borderId="14" xfId="6" applyFont="1" applyFill="1" applyBorder="1" applyAlignment="1" applyProtection="1">
      <alignment horizontal="center"/>
    </xf>
    <xf numFmtId="164" fontId="13" fillId="4" borderId="9" xfId="6" applyFont="1" applyFill="1" applyBorder="1" applyAlignment="1" applyProtection="1">
      <alignment horizontal="center"/>
    </xf>
  </cellXfs>
  <cellStyles count="24">
    <cellStyle name="Comma 2" xfId="14" xr:uid="{00000000-0005-0000-0000-000000000000}"/>
    <cellStyle name="Comma 2 2" xfId="21" xr:uid="{00000000-0005-0000-0000-000001000000}"/>
    <cellStyle name="Millares" xfId="6" builtinId="3"/>
    <cellStyle name="Millares 11 2" xfId="9" xr:uid="{00000000-0005-0000-0000-000003000000}"/>
    <cellStyle name="Millares 2" xfId="2" xr:uid="{00000000-0005-0000-0000-000004000000}"/>
    <cellStyle name="Millares 2 2" xfId="4" xr:uid="{00000000-0005-0000-0000-000005000000}"/>
    <cellStyle name="Millares 2 2 2" xfId="16" xr:uid="{00000000-0005-0000-0000-000006000000}"/>
    <cellStyle name="Millares 2 3" xfId="12" xr:uid="{00000000-0005-0000-0000-000007000000}"/>
    <cellStyle name="Millares 3" xfId="13" xr:uid="{00000000-0005-0000-0000-000008000000}"/>
    <cellStyle name="Millares 4" xfId="17" xr:uid="{00000000-0005-0000-0000-000009000000}"/>
    <cellStyle name="Millares 5" xfId="23" xr:uid="{6CAB5D51-4BF7-4B22-907D-09EF51CFAC78}"/>
    <cellStyle name="Moneda 2" xfId="5" xr:uid="{00000000-0005-0000-0000-00000A000000}"/>
    <cellStyle name="Normal" xfId="0" builtinId="0"/>
    <cellStyle name="Normal 13" xfId="19" xr:uid="{00000000-0005-0000-0000-00000C000000}"/>
    <cellStyle name="Normal 2" xfId="1" xr:uid="{00000000-0005-0000-0000-00000D000000}"/>
    <cellStyle name="Normal 2 10" xfId="15" xr:uid="{00000000-0005-0000-0000-00000E000000}"/>
    <cellStyle name="Normal 2 2" xfId="3" xr:uid="{00000000-0005-0000-0000-00000F000000}"/>
    <cellStyle name="Normal 2 2 2" xfId="8" xr:uid="{00000000-0005-0000-0000-000010000000}"/>
    <cellStyle name="Normal 2 3" xfId="11" xr:uid="{00000000-0005-0000-0000-000011000000}"/>
    <cellStyle name="Normal 3" xfId="7" xr:uid="{00000000-0005-0000-0000-000012000000}"/>
    <cellStyle name="Normal 3 2" xfId="10" xr:uid="{00000000-0005-0000-0000-000013000000}"/>
    <cellStyle name="Normal 4" xfId="20" xr:uid="{00000000-0005-0000-0000-000014000000}"/>
    <cellStyle name="Normal 5" xfId="22" xr:uid="{0D5B8685-DF41-4B26-BF1D-D4269FC004F6}"/>
    <cellStyle name="Normal 8 4" xfId="18" xr:uid="{00000000-0005-0000-0000-000015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colors>
    <mruColors>
      <color rgb="FFFF5050"/>
      <color rgb="FF00FF99"/>
      <color rgb="FFFF9900"/>
      <color rgb="FFD60093"/>
      <color rgb="FF66CCFF"/>
      <color rgb="FF99FF99"/>
      <color rgb="FFFFCCFF"/>
      <color rgb="FFFF99FF"/>
      <color rgb="FF00FF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0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33" Type="http://schemas.openxmlformats.org/officeDocument/2006/relationships/customXml" Target="../customXml/item2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29" Type="http://schemas.openxmlformats.org/officeDocument/2006/relationships/customXml" Target="../customXml/item18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24" Type="http://schemas.openxmlformats.org/officeDocument/2006/relationships/customXml" Target="../customXml/item13.xml"/><Relationship Id="rId32" Type="http://schemas.openxmlformats.org/officeDocument/2006/relationships/customXml" Target="../customXml/item21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28" Type="http://schemas.openxmlformats.org/officeDocument/2006/relationships/customXml" Target="../customXml/item17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8.xml"/><Relationship Id="rId31" Type="http://schemas.openxmlformats.org/officeDocument/2006/relationships/customXml" Target="../customXml/item20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Relationship Id="rId30" Type="http://schemas.openxmlformats.org/officeDocument/2006/relationships/customXml" Target="../customXml/item19.xml"/><Relationship Id="rId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609599</xdr:colOff>
      <xdr:row>1</xdr:row>
      <xdr:rowOff>85726</xdr:rowOff>
    </xdr:from>
    <xdr:to>
      <xdr:col>8</xdr:col>
      <xdr:colOff>485775</xdr:colOff>
      <xdr:row>4</xdr:row>
      <xdr:rowOff>152403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49" y="247651"/>
          <a:ext cx="1057276" cy="55245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800098</xdr:colOff>
      <xdr:row>1</xdr:row>
      <xdr:rowOff>123825</xdr:rowOff>
    </xdr:from>
    <xdr:to>
      <xdr:col>7</xdr:col>
      <xdr:colOff>981074</xdr:colOff>
      <xdr:row>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537A6B-3DDF-470F-9C57-944E18C1EEA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8" y="285750"/>
          <a:ext cx="1200151" cy="5905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2</xdr:col>
      <xdr:colOff>111859</xdr:colOff>
      <xdr:row>5</xdr:row>
      <xdr:rowOff>19051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E00115ED-AB4F-4591-9873-EBE74F86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35858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ndolph.cuevas\AppData\Local\Microsoft\Windows\INetCache\Content.Outlook\SMB4L1UF\Propuesta%20Formularios%20V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02-43 Bienes de Consumo"/>
      <sheetName val="02-46 Propuestas de Asientos "/>
      <sheetName val="02-48 a Licencias de Software."/>
      <sheetName val="02-48 b Pagos Anticip."/>
      <sheetName val="02-48 c Amortización Gastos Pag"/>
    </sheetNames>
    <sheetDataSet>
      <sheetData sheetId="0">
        <row r="15">
          <cell r="D15" t="str">
            <v>Autorizado por</v>
          </cell>
        </row>
        <row r="16">
          <cell r="C16" t="str">
            <v>Puesto que ocupa</v>
          </cell>
          <cell r="D16" t="str">
            <v>Puesto que ocupa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" displayName="Tabla1" ref="Q4:Q9" totalsRowShown="0" headerRowDxfId="7" dataDxfId="6" tableBorderDxfId="5" headerRowCellStyle="Normal 2" dataCellStyle="Normal 2">
  <autoFilter ref="Q4:Q9" xr:uid="{00000000-0009-0000-0100-000002000000}"/>
  <tableColumns count="1">
    <tableColumn id="1" xr3:uid="{00000000-0010-0000-0000-000001000000}" name="Seleccione Fecha" dataDxfId="4" dataCellStyle="Normal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14" displayName="Tabla14" ref="Q10:Q14" totalsRowShown="0" headerRowDxfId="3" dataDxfId="2" tableBorderDxfId="1" headerRowCellStyle="Normal 2" dataCellStyle="Normal 2">
  <autoFilter ref="Q10:Q14" xr:uid="{00000000-0009-0000-0100-000003000000}"/>
  <tableColumns count="1">
    <tableColumn id="1" xr3:uid="{00000000-0010-0000-0100-000001000000}" name="Seleccione Fecha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2:I28"/>
  <sheetViews>
    <sheetView showGridLines="0" workbookViewId="0">
      <selection activeCell="C8" sqref="C8"/>
    </sheetView>
  </sheetViews>
  <sheetFormatPr baseColWidth="10" defaultColWidth="11.42578125" defaultRowHeight="15" x14ac:dyDescent="0.25"/>
  <cols>
    <col min="1" max="1" width="3.42578125" style="28" customWidth="1"/>
    <col min="2" max="2" width="14.7109375" style="28" customWidth="1"/>
    <col min="3" max="3" width="45.28515625" style="28" bestFit="1" customWidth="1"/>
    <col min="4" max="4" width="34.7109375" style="35" customWidth="1"/>
    <col min="5" max="5" width="47" style="28" customWidth="1"/>
    <col min="6" max="16384" width="11.42578125" style="28"/>
  </cols>
  <sheetData>
    <row r="2" spans="2:5" ht="25.5" x14ac:dyDescent="0.35">
      <c r="B2" s="34" t="s">
        <v>20</v>
      </c>
    </row>
    <row r="3" spans="2:5" ht="8.25" customHeight="1" x14ac:dyDescent="0.25"/>
    <row r="4" spans="2:5" ht="25.5" x14ac:dyDescent="0.35">
      <c r="B4" s="34" t="s">
        <v>21</v>
      </c>
    </row>
    <row r="5" spans="2:5" ht="25.5" x14ac:dyDescent="0.35">
      <c r="B5" s="34"/>
    </row>
    <row r="6" spans="2:5" s="4" customFormat="1" ht="15.75" x14ac:dyDescent="0.25">
      <c r="B6" s="16" t="s">
        <v>10</v>
      </c>
      <c r="C6" s="166">
        <v>46203</v>
      </c>
      <c r="D6" s="15"/>
    </row>
    <row r="7" spans="2:5" s="4" customFormat="1" ht="15.75" x14ac:dyDescent="0.25">
      <c r="B7" s="16" t="s">
        <v>0</v>
      </c>
      <c r="C7" s="167" t="s">
        <v>652</v>
      </c>
    </row>
    <row r="8" spans="2:5" s="4" customFormat="1" ht="15.75" x14ac:dyDescent="0.25">
      <c r="B8" s="16" t="s">
        <v>4</v>
      </c>
      <c r="C8" s="168" t="s">
        <v>61</v>
      </c>
    </row>
    <row r="9" spans="2:5" s="38" customFormat="1" ht="15.75" x14ac:dyDescent="0.25">
      <c r="B9" s="16" t="s">
        <v>14</v>
      </c>
      <c r="C9" s="168" t="s">
        <v>62</v>
      </c>
      <c r="D9" s="36"/>
      <c r="E9" s="37"/>
    </row>
    <row r="10" spans="2:5" ht="15.75" x14ac:dyDescent="0.25">
      <c r="B10" s="16" t="s">
        <v>15</v>
      </c>
      <c r="C10" s="168" t="s">
        <v>62</v>
      </c>
      <c r="D10" s="36"/>
      <c r="E10" s="38"/>
    </row>
    <row r="11" spans="2:5" ht="15.75" x14ac:dyDescent="0.25">
      <c r="B11" s="16" t="s">
        <v>1</v>
      </c>
      <c r="C11" s="168" t="s">
        <v>63</v>
      </c>
      <c r="D11" s="36"/>
      <c r="E11" s="38"/>
    </row>
    <row r="12" spans="2:5" ht="15.75" hidden="1" x14ac:dyDescent="0.25">
      <c r="D12" s="36"/>
      <c r="E12" s="38"/>
    </row>
    <row r="13" spans="2:5" ht="15.75" hidden="1" x14ac:dyDescent="0.25">
      <c r="B13" s="33" t="s">
        <v>22</v>
      </c>
      <c r="C13" s="145">
        <v>44742</v>
      </c>
      <c r="D13" s="3"/>
      <c r="E13" s="3"/>
    </row>
    <row r="14" spans="2:5" hidden="1" x14ac:dyDescent="0.25">
      <c r="B14" s="3"/>
      <c r="C14" s="3"/>
      <c r="D14" s="3"/>
      <c r="E14" s="3"/>
    </row>
    <row r="15" spans="2:5" hidden="1" x14ac:dyDescent="0.25">
      <c r="B15" s="1"/>
      <c r="C15" s="3"/>
      <c r="D15" s="3"/>
      <c r="E15" s="3"/>
    </row>
    <row r="16" spans="2:5" hidden="1" x14ac:dyDescent="0.25">
      <c r="B16" s="29"/>
      <c r="C16" s="40" t="s">
        <v>2</v>
      </c>
      <c r="D16" s="40" t="s">
        <v>3</v>
      </c>
      <c r="E16" s="40" t="s">
        <v>31</v>
      </c>
    </row>
    <row r="17" spans="3:9" s="39" customFormat="1" hidden="1" x14ac:dyDescent="0.25">
      <c r="C17" s="12" t="s">
        <v>30</v>
      </c>
      <c r="D17" s="12" t="s">
        <v>30</v>
      </c>
      <c r="E17" s="12" t="s">
        <v>30</v>
      </c>
      <c r="F17" s="28"/>
      <c r="I17" s="28"/>
    </row>
    <row r="18" spans="3:9" hidden="1" x14ac:dyDescent="0.25">
      <c r="C18" s="87">
        <v>44742</v>
      </c>
      <c r="D18" s="87">
        <v>44742</v>
      </c>
      <c r="E18" s="87">
        <v>44742</v>
      </c>
      <c r="F18" s="2"/>
    </row>
    <row r="19" spans="3:9" x14ac:dyDescent="0.25">
      <c r="D19" s="28"/>
    </row>
    <row r="20" spans="3:9" x14ac:dyDescent="0.25">
      <c r="D20" s="28"/>
    </row>
    <row r="21" spans="3:9" x14ac:dyDescent="0.25">
      <c r="D21" s="28"/>
    </row>
    <row r="22" spans="3:9" x14ac:dyDescent="0.25">
      <c r="D22" s="28"/>
    </row>
    <row r="23" spans="3:9" x14ac:dyDescent="0.25">
      <c r="D23" s="28"/>
    </row>
    <row r="24" spans="3:9" x14ac:dyDescent="0.25">
      <c r="D24" s="28"/>
    </row>
    <row r="25" spans="3:9" x14ac:dyDescent="0.25">
      <c r="D25" s="28"/>
    </row>
    <row r="26" spans="3:9" x14ac:dyDescent="0.25">
      <c r="D26" s="28"/>
    </row>
    <row r="27" spans="3:9" x14ac:dyDescent="0.25">
      <c r="D27" s="28"/>
    </row>
    <row r="28" spans="3:9" x14ac:dyDescent="0.25">
      <c r="D28" s="2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121"/>
  <sheetViews>
    <sheetView showGridLines="0" zoomScaleNormal="100" zoomScaleSheetLayoutView="80" workbookViewId="0">
      <selection activeCell="I20" sqref="I20"/>
    </sheetView>
  </sheetViews>
  <sheetFormatPr baseColWidth="10" defaultRowHeight="12.75" x14ac:dyDescent="0.2"/>
  <cols>
    <col min="1" max="1" width="3.42578125" style="11" customWidth="1"/>
    <col min="2" max="2" width="1.5703125" style="11" customWidth="1"/>
    <col min="3" max="4" width="10.85546875" style="11" customWidth="1"/>
    <col min="5" max="5" width="10" style="11" customWidth="1"/>
    <col min="6" max="6" width="26" style="21" customWidth="1"/>
    <col min="7" max="7" width="15.85546875" style="22" customWidth="1"/>
    <col min="8" max="8" width="17.7109375" style="22" customWidth="1"/>
    <col min="9" max="9" width="15" style="22" customWidth="1"/>
    <col min="10" max="10" width="16.7109375" style="22" customWidth="1"/>
    <col min="11" max="11" width="14" style="22" bestFit="1" customWidth="1"/>
    <col min="12" max="12" width="17.7109375" style="22" customWidth="1"/>
    <col min="13" max="13" width="11" style="22" customWidth="1"/>
    <col min="14" max="14" width="12.85546875" style="11" customWidth="1"/>
    <col min="15" max="15" width="2" style="11" customWidth="1"/>
    <col min="16" max="16" width="16.5703125" style="11" customWidth="1"/>
    <col min="17" max="17" width="18.42578125" style="11" hidden="1" customWidth="1"/>
    <col min="18" max="19" width="11.42578125" style="11" hidden="1" customWidth="1"/>
    <col min="20" max="20" width="0" style="11" hidden="1" customWidth="1"/>
    <col min="21" max="247" width="11.42578125" style="11"/>
    <col min="248" max="248" width="15" style="11" customWidth="1"/>
    <col min="249" max="249" width="12.140625" style="11" customWidth="1"/>
    <col min="250" max="250" width="15" style="11" customWidth="1"/>
    <col min="251" max="251" width="17" style="11" customWidth="1"/>
    <col min="252" max="252" width="19.7109375" style="11" customWidth="1"/>
    <col min="253" max="253" width="13" style="11" customWidth="1"/>
    <col min="254" max="254" width="12.42578125" style="11" customWidth="1"/>
    <col min="255" max="255" width="15.28515625" style="11" bestFit="1" customWidth="1"/>
    <col min="256" max="503" width="11.42578125" style="11"/>
    <col min="504" max="504" width="15" style="11" customWidth="1"/>
    <col min="505" max="505" width="12.140625" style="11" customWidth="1"/>
    <col min="506" max="506" width="15" style="11" customWidth="1"/>
    <col min="507" max="507" width="17" style="11" customWidth="1"/>
    <col min="508" max="508" width="19.7109375" style="11" customWidth="1"/>
    <col min="509" max="509" width="13" style="11" customWidth="1"/>
    <col min="510" max="510" width="12.42578125" style="11" customWidth="1"/>
    <col min="511" max="511" width="15.28515625" style="11" bestFit="1" customWidth="1"/>
    <col min="512" max="759" width="11.42578125" style="11"/>
    <col min="760" max="760" width="15" style="11" customWidth="1"/>
    <col min="761" max="761" width="12.140625" style="11" customWidth="1"/>
    <col min="762" max="762" width="15" style="11" customWidth="1"/>
    <col min="763" max="763" width="17" style="11" customWidth="1"/>
    <col min="764" max="764" width="19.7109375" style="11" customWidth="1"/>
    <col min="765" max="765" width="13" style="11" customWidth="1"/>
    <col min="766" max="766" width="12.42578125" style="11" customWidth="1"/>
    <col min="767" max="767" width="15.28515625" style="11" bestFit="1" customWidth="1"/>
    <col min="768" max="1015" width="11.42578125" style="11"/>
    <col min="1016" max="1016" width="15" style="11" customWidth="1"/>
    <col min="1017" max="1017" width="12.140625" style="11" customWidth="1"/>
    <col min="1018" max="1018" width="15" style="11" customWidth="1"/>
    <col min="1019" max="1019" width="17" style="11" customWidth="1"/>
    <col min="1020" max="1020" width="19.7109375" style="11" customWidth="1"/>
    <col min="1021" max="1021" width="13" style="11" customWidth="1"/>
    <col min="1022" max="1022" width="12.42578125" style="11" customWidth="1"/>
    <col min="1023" max="1023" width="15.28515625" style="11" bestFit="1" customWidth="1"/>
    <col min="1024" max="1271" width="11.42578125" style="11"/>
    <col min="1272" max="1272" width="15" style="11" customWidth="1"/>
    <col min="1273" max="1273" width="12.140625" style="11" customWidth="1"/>
    <col min="1274" max="1274" width="15" style="11" customWidth="1"/>
    <col min="1275" max="1275" width="17" style="11" customWidth="1"/>
    <col min="1276" max="1276" width="19.7109375" style="11" customWidth="1"/>
    <col min="1277" max="1277" width="13" style="11" customWidth="1"/>
    <col min="1278" max="1278" width="12.42578125" style="11" customWidth="1"/>
    <col min="1279" max="1279" width="15.28515625" style="11" bestFit="1" customWidth="1"/>
    <col min="1280" max="1527" width="11.42578125" style="11"/>
    <col min="1528" max="1528" width="15" style="11" customWidth="1"/>
    <col min="1529" max="1529" width="12.140625" style="11" customWidth="1"/>
    <col min="1530" max="1530" width="15" style="11" customWidth="1"/>
    <col min="1531" max="1531" width="17" style="11" customWidth="1"/>
    <col min="1532" max="1532" width="19.7109375" style="11" customWidth="1"/>
    <col min="1533" max="1533" width="13" style="11" customWidth="1"/>
    <col min="1534" max="1534" width="12.42578125" style="11" customWidth="1"/>
    <col min="1535" max="1535" width="15.28515625" style="11" bestFit="1" customWidth="1"/>
    <col min="1536" max="1783" width="11.42578125" style="11"/>
    <col min="1784" max="1784" width="15" style="11" customWidth="1"/>
    <col min="1785" max="1785" width="12.140625" style="11" customWidth="1"/>
    <col min="1786" max="1786" width="15" style="11" customWidth="1"/>
    <col min="1787" max="1787" width="17" style="11" customWidth="1"/>
    <col min="1788" max="1788" width="19.7109375" style="11" customWidth="1"/>
    <col min="1789" max="1789" width="13" style="11" customWidth="1"/>
    <col min="1790" max="1790" width="12.42578125" style="11" customWidth="1"/>
    <col min="1791" max="1791" width="15.28515625" style="11" bestFit="1" customWidth="1"/>
    <col min="1792" max="2039" width="11.42578125" style="11"/>
    <col min="2040" max="2040" width="15" style="11" customWidth="1"/>
    <col min="2041" max="2041" width="12.140625" style="11" customWidth="1"/>
    <col min="2042" max="2042" width="15" style="11" customWidth="1"/>
    <col min="2043" max="2043" width="17" style="11" customWidth="1"/>
    <col min="2044" max="2044" width="19.7109375" style="11" customWidth="1"/>
    <col min="2045" max="2045" width="13" style="11" customWidth="1"/>
    <col min="2046" max="2046" width="12.42578125" style="11" customWidth="1"/>
    <col min="2047" max="2047" width="15.28515625" style="11" bestFit="1" customWidth="1"/>
    <col min="2048" max="2295" width="11.42578125" style="11"/>
    <col min="2296" max="2296" width="15" style="11" customWidth="1"/>
    <col min="2297" max="2297" width="12.140625" style="11" customWidth="1"/>
    <col min="2298" max="2298" width="15" style="11" customWidth="1"/>
    <col min="2299" max="2299" width="17" style="11" customWidth="1"/>
    <col min="2300" max="2300" width="19.7109375" style="11" customWidth="1"/>
    <col min="2301" max="2301" width="13" style="11" customWidth="1"/>
    <col min="2302" max="2302" width="12.42578125" style="11" customWidth="1"/>
    <col min="2303" max="2303" width="15.28515625" style="11" bestFit="1" customWidth="1"/>
    <col min="2304" max="2551" width="11.42578125" style="11"/>
    <col min="2552" max="2552" width="15" style="11" customWidth="1"/>
    <col min="2553" max="2553" width="12.140625" style="11" customWidth="1"/>
    <col min="2554" max="2554" width="15" style="11" customWidth="1"/>
    <col min="2555" max="2555" width="17" style="11" customWidth="1"/>
    <col min="2556" max="2556" width="19.7109375" style="11" customWidth="1"/>
    <col min="2557" max="2557" width="13" style="11" customWidth="1"/>
    <col min="2558" max="2558" width="12.42578125" style="11" customWidth="1"/>
    <col min="2559" max="2559" width="15.28515625" style="11" bestFit="1" customWidth="1"/>
    <col min="2560" max="2807" width="11.42578125" style="11"/>
    <col min="2808" max="2808" width="15" style="11" customWidth="1"/>
    <col min="2809" max="2809" width="12.140625" style="11" customWidth="1"/>
    <col min="2810" max="2810" width="15" style="11" customWidth="1"/>
    <col min="2811" max="2811" width="17" style="11" customWidth="1"/>
    <col min="2812" max="2812" width="19.7109375" style="11" customWidth="1"/>
    <col min="2813" max="2813" width="13" style="11" customWidth="1"/>
    <col min="2814" max="2814" width="12.42578125" style="11" customWidth="1"/>
    <col min="2815" max="2815" width="15.28515625" style="11" bestFit="1" customWidth="1"/>
    <col min="2816" max="3063" width="11.42578125" style="11"/>
    <col min="3064" max="3064" width="15" style="11" customWidth="1"/>
    <col min="3065" max="3065" width="12.140625" style="11" customWidth="1"/>
    <col min="3066" max="3066" width="15" style="11" customWidth="1"/>
    <col min="3067" max="3067" width="17" style="11" customWidth="1"/>
    <col min="3068" max="3068" width="19.7109375" style="11" customWidth="1"/>
    <col min="3069" max="3069" width="13" style="11" customWidth="1"/>
    <col min="3070" max="3070" width="12.42578125" style="11" customWidth="1"/>
    <col min="3071" max="3071" width="15.28515625" style="11" bestFit="1" customWidth="1"/>
    <col min="3072" max="3319" width="11.42578125" style="11"/>
    <col min="3320" max="3320" width="15" style="11" customWidth="1"/>
    <col min="3321" max="3321" width="12.140625" style="11" customWidth="1"/>
    <col min="3322" max="3322" width="15" style="11" customWidth="1"/>
    <col min="3323" max="3323" width="17" style="11" customWidth="1"/>
    <col min="3324" max="3324" width="19.7109375" style="11" customWidth="1"/>
    <col min="3325" max="3325" width="13" style="11" customWidth="1"/>
    <col min="3326" max="3326" width="12.42578125" style="11" customWidth="1"/>
    <col min="3327" max="3327" width="15.28515625" style="11" bestFit="1" customWidth="1"/>
    <col min="3328" max="3575" width="11.42578125" style="11"/>
    <col min="3576" max="3576" width="15" style="11" customWidth="1"/>
    <col min="3577" max="3577" width="12.140625" style="11" customWidth="1"/>
    <col min="3578" max="3578" width="15" style="11" customWidth="1"/>
    <col min="3579" max="3579" width="17" style="11" customWidth="1"/>
    <col min="3580" max="3580" width="19.7109375" style="11" customWidth="1"/>
    <col min="3581" max="3581" width="13" style="11" customWidth="1"/>
    <col min="3582" max="3582" width="12.42578125" style="11" customWidth="1"/>
    <col min="3583" max="3583" width="15.28515625" style="11" bestFit="1" customWidth="1"/>
    <col min="3584" max="3831" width="11.42578125" style="11"/>
    <col min="3832" max="3832" width="15" style="11" customWidth="1"/>
    <col min="3833" max="3833" width="12.140625" style="11" customWidth="1"/>
    <col min="3834" max="3834" width="15" style="11" customWidth="1"/>
    <col min="3835" max="3835" width="17" style="11" customWidth="1"/>
    <col min="3836" max="3836" width="19.7109375" style="11" customWidth="1"/>
    <col min="3837" max="3837" width="13" style="11" customWidth="1"/>
    <col min="3838" max="3838" width="12.42578125" style="11" customWidth="1"/>
    <col min="3839" max="3839" width="15.28515625" style="11" bestFit="1" customWidth="1"/>
    <col min="3840" max="4087" width="11.42578125" style="11"/>
    <col min="4088" max="4088" width="15" style="11" customWidth="1"/>
    <col min="4089" max="4089" width="12.140625" style="11" customWidth="1"/>
    <col min="4090" max="4090" width="15" style="11" customWidth="1"/>
    <col min="4091" max="4091" width="17" style="11" customWidth="1"/>
    <col min="4092" max="4092" width="19.7109375" style="11" customWidth="1"/>
    <col min="4093" max="4093" width="13" style="11" customWidth="1"/>
    <col min="4094" max="4094" width="12.42578125" style="11" customWidth="1"/>
    <col min="4095" max="4095" width="15.28515625" style="11" bestFit="1" customWidth="1"/>
    <col min="4096" max="4343" width="11.42578125" style="11"/>
    <col min="4344" max="4344" width="15" style="11" customWidth="1"/>
    <col min="4345" max="4345" width="12.140625" style="11" customWidth="1"/>
    <col min="4346" max="4346" width="15" style="11" customWidth="1"/>
    <col min="4347" max="4347" width="17" style="11" customWidth="1"/>
    <col min="4348" max="4348" width="19.7109375" style="11" customWidth="1"/>
    <col min="4349" max="4349" width="13" style="11" customWidth="1"/>
    <col min="4350" max="4350" width="12.42578125" style="11" customWidth="1"/>
    <col min="4351" max="4351" width="15.28515625" style="11" bestFit="1" customWidth="1"/>
    <col min="4352" max="4599" width="11.42578125" style="11"/>
    <col min="4600" max="4600" width="15" style="11" customWidth="1"/>
    <col min="4601" max="4601" width="12.140625" style="11" customWidth="1"/>
    <col min="4602" max="4602" width="15" style="11" customWidth="1"/>
    <col min="4603" max="4603" width="17" style="11" customWidth="1"/>
    <col min="4604" max="4604" width="19.7109375" style="11" customWidth="1"/>
    <col min="4605" max="4605" width="13" style="11" customWidth="1"/>
    <col min="4606" max="4606" width="12.42578125" style="11" customWidth="1"/>
    <col min="4607" max="4607" width="15.28515625" style="11" bestFit="1" customWidth="1"/>
    <col min="4608" max="4855" width="11.42578125" style="11"/>
    <col min="4856" max="4856" width="15" style="11" customWidth="1"/>
    <col min="4857" max="4857" width="12.140625" style="11" customWidth="1"/>
    <col min="4858" max="4858" width="15" style="11" customWidth="1"/>
    <col min="4859" max="4859" width="17" style="11" customWidth="1"/>
    <col min="4860" max="4860" width="19.7109375" style="11" customWidth="1"/>
    <col min="4861" max="4861" width="13" style="11" customWidth="1"/>
    <col min="4862" max="4862" width="12.42578125" style="11" customWidth="1"/>
    <col min="4863" max="4863" width="15.28515625" style="11" bestFit="1" customWidth="1"/>
    <col min="4864" max="5111" width="11.42578125" style="11"/>
    <col min="5112" max="5112" width="15" style="11" customWidth="1"/>
    <col min="5113" max="5113" width="12.140625" style="11" customWidth="1"/>
    <col min="5114" max="5114" width="15" style="11" customWidth="1"/>
    <col min="5115" max="5115" width="17" style="11" customWidth="1"/>
    <col min="5116" max="5116" width="19.7109375" style="11" customWidth="1"/>
    <col min="5117" max="5117" width="13" style="11" customWidth="1"/>
    <col min="5118" max="5118" width="12.42578125" style="11" customWidth="1"/>
    <col min="5119" max="5119" width="15.28515625" style="11" bestFit="1" customWidth="1"/>
    <col min="5120" max="5367" width="11.42578125" style="11"/>
    <col min="5368" max="5368" width="15" style="11" customWidth="1"/>
    <col min="5369" max="5369" width="12.140625" style="11" customWidth="1"/>
    <col min="5370" max="5370" width="15" style="11" customWidth="1"/>
    <col min="5371" max="5371" width="17" style="11" customWidth="1"/>
    <col min="5372" max="5372" width="19.7109375" style="11" customWidth="1"/>
    <col min="5373" max="5373" width="13" style="11" customWidth="1"/>
    <col min="5374" max="5374" width="12.42578125" style="11" customWidth="1"/>
    <col min="5375" max="5375" width="15.28515625" style="11" bestFit="1" customWidth="1"/>
    <col min="5376" max="5623" width="11.42578125" style="11"/>
    <col min="5624" max="5624" width="15" style="11" customWidth="1"/>
    <col min="5625" max="5625" width="12.140625" style="11" customWidth="1"/>
    <col min="5626" max="5626" width="15" style="11" customWidth="1"/>
    <col min="5627" max="5627" width="17" style="11" customWidth="1"/>
    <col min="5628" max="5628" width="19.7109375" style="11" customWidth="1"/>
    <col min="5629" max="5629" width="13" style="11" customWidth="1"/>
    <col min="5630" max="5630" width="12.42578125" style="11" customWidth="1"/>
    <col min="5631" max="5631" width="15.28515625" style="11" bestFit="1" customWidth="1"/>
    <col min="5632" max="5879" width="11.42578125" style="11"/>
    <col min="5880" max="5880" width="15" style="11" customWidth="1"/>
    <col min="5881" max="5881" width="12.140625" style="11" customWidth="1"/>
    <col min="5882" max="5882" width="15" style="11" customWidth="1"/>
    <col min="5883" max="5883" width="17" style="11" customWidth="1"/>
    <col min="5884" max="5884" width="19.7109375" style="11" customWidth="1"/>
    <col min="5885" max="5885" width="13" style="11" customWidth="1"/>
    <col min="5886" max="5886" width="12.42578125" style="11" customWidth="1"/>
    <col min="5887" max="5887" width="15.28515625" style="11" bestFit="1" customWidth="1"/>
    <col min="5888" max="6135" width="11.42578125" style="11"/>
    <col min="6136" max="6136" width="15" style="11" customWidth="1"/>
    <col min="6137" max="6137" width="12.140625" style="11" customWidth="1"/>
    <col min="6138" max="6138" width="15" style="11" customWidth="1"/>
    <col min="6139" max="6139" width="17" style="11" customWidth="1"/>
    <col min="6140" max="6140" width="19.7109375" style="11" customWidth="1"/>
    <col min="6141" max="6141" width="13" style="11" customWidth="1"/>
    <col min="6142" max="6142" width="12.42578125" style="11" customWidth="1"/>
    <col min="6143" max="6143" width="15.28515625" style="11" bestFit="1" customWidth="1"/>
    <col min="6144" max="6391" width="11.42578125" style="11"/>
    <col min="6392" max="6392" width="15" style="11" customWidth="1"/>
    <col min="6393" max="6393" width="12.140625" style="11" customWidth="1"/>
    <col min="6394" max="6394" width="15" style="11" customWidth="1"/>
    <col min="6395" max="6395" width="17" style="11" customWidth="1"/>
    <col min="6396" max="6396" width="19.7109375" style="11" customWidth="1"/>
    <col min="6397" max="6397" width="13" style="11" customWidth="1"/>
    <col min="6398" max="6398" width="12.42578125" style="11" customWidth="1"/>
    <col min="6399" max="6399" width="15.28515625" style="11" bestFit="1" customWidth="1"/>
    <col min="6400" max="6647" width="11.42578125" style="11"/>
    <col min="6648" max="6648" width="15" style="11" customWidth="1"/>
    <col min="6649" max="6649" width="12.140625" style="11" customWidth="1"/>
    <col min="6650" max="6650" width="15" style="11" customWidth="1"/>
    <col min="6651" max="6651" width="17" style="11" customWidth="1"/>
    <col min="6652" max="6652" width="19.7109375" style="11" customWidth="1"/>
    <col min="6653" max="6653" width="13" style="11" customWidth="1"/>
    <col min="6654" max="6654" width="12.42578125" style="11" customWidth="1"/>
    <col min="6655" max="6655" width="15.28515625" style="11" bestFit="1" customWidth="1"/>
    <col min="6656" max="6903" width="11.42578125" style="11"/>
    <col min="6904" max="6904" width="15" style="11" customWidth="1"/>
    <col min="6905" max="6905" width="12.140625" style="11" customWidth="1"/>
    <col min="6906" max="6906" width="15" style="11" customWidth="1"/>
    <col min="6907" max="6907" width="17" style="11" customWidth="1"/>
    <col min="6908" max="6908" width="19.7109375" style="11" customWidth="1"/>
    <col min="6909" max="6909" width="13" style="11" customWidth="1"/>
    <col min="6910" max="6910" width="12.42578125" style="11" customWidth="1"/>
    <col min="6911" max="6911" width="15.28515625" style="11" bestFit="1" customWidth="1"/>
    <col min="6912" max="7159" width="11.42578125" style="11"/>
    <col min="7160" max="7160" width="15" style="11" customWidth="1"/>
    <col min="7161" max="7161" width="12.140625" style="11" customWidth="1"/>
    <col min="7162" max="7162" width="15" style="11" customWidth="1"/>
    <col min="7163" max="7163" width="17" style="11" customWidth="1"/>
    <col min="7164" max="7164" width="19.7109375" style="11" customWidth="1"/>
    <col min="7165" max="7165" width="13" style="11" customWidth="1"/>
    <col min="7166" max="7166" width="12.42578125" style="11" customWidth="1"/>
    <col min="7167" max="7167" width="15.28515625" style="11" bestFit="1" customWidth="1"/>
    <col min="7168" max="7415" width="11.42578125" style="11"/>
    <col min="7416" max="7416" width="15" style="11" customWidth="1"/>
    <col min="7417" max="7417" width="12.140625" style="11" customWidth="1"/>
    <col min="7418" max="7418" width="15" style="11" customWidth="1"/>
    <col min="7419" max="7419" width="17" style="11" customWidth="1"/>
    <col min="7420" max="7420" width="19.7109375" style="11" customWidth="1"/>
    <col min="7421" max="7421" width="13" style="11" customWidth="1"/>
    <col min="7422" max="7422" width="12.42578125" style="11" customWidth="1"/>
    <col min="7423" max="7423" width="15.28515625" style="11" bestFit="1" customWidth="1"/>
    <col min="7424" max="7671" width="11.42578125" style="11"/>
    <col min="7672" max="7672" width="15" style="11" customWidth="1"/>
    <col min="7673" max="7673" width="12.140625" style="11" customWidth="1"/>
    <col min="7674" max="7674" width="15" style="11" customWidth="1"/>
    <col min="7675" max="7675" width="17" style="11" customWidth="1"/>
    <col min="7676" max="7676" width="19.7109375" style="11" customWidth="1"/>
    <col min="7677" max="7677" width="13" style="11" customWidth="1"/>
    <col min="7678" max="7678" width="12.42578125" style="11" customWidth="1"/>
    <col min="7679" max="7679" width="15.28515625" style="11" bestFit="1" customWidth="1"/>
    <col min="7680" max="7927" width="11.42578125" style="11"/>
    <col min="7928" max="7928" width="15" style="11" customWidth="1"/>
    <col min="7929" max="7929" width="12.140625" style="11" customWidth="1"/>
    <col min="7930" max="7930" width="15" style="11" customWidth="1"/>
    <col min="7931" max="7931" width="17" style="11" customWidth="1"/>
    <col min="7932" max="7932" width="19.7109375" style="11" customWidth="1"/>
    <col min="7933" max="7933" width="13" style="11" customWidth="1"/>
    <col min="7934" max="7934" width="12.42578125" style="11" customWidth="1"/>
    <col min="7935" max="7935" width="15.28515625" style="11" bestFit="1" customWidth="1"/>
    <col min="7936" max="8183" width="11.42578125" style="11"/>
    <col min="8184" max="8184" width="15" style="11" customWidth="1"/>
    <col min="8185" max="8185" width="12.140625" style="11" customWidth="1"/>
    <col min="8186" max="8186" width="15" style="11" customWidth="1"/>
    <col min="8187" max="8187" width="17" style="11" customWidth="1"/>
    <col min="8188" max="8188" width="19.7109375" style="11" customWidth="1"/>
    <col min="8189" max="8189" width="13" style="11" customWidth="1"/>
    <col min="8190" max="8190" width="12.42578125" style="11" customWidth="1"/>
    <col min="8191" max="8191" width="15.28515625" style="11" bestFit="1" customWidth="1"/>
    <col min="8192" max="8439" width="11.42578125" style="11"/>
    <col min="8440" max="8440" width="15" style="11" customWidth="1"/>
    <col min="8441" max="8441" width="12.140625" style="11" customWidth="1"/>
    <col min="8442" max="8442" width="15" style="11" customWidth="1"/>
    <col min="8443" max="8443" width="17" style="11" customWidth="1"/>
    <col min="8444" max="8444" width="19.7109375" style="11" customWidth="1"/>
    <col min="8445" max="8445" width="13" style="11" customWidth="1"/>
    <col min="8446" max="8446" width="12.42578125" style="11" customWidth="1"/>
    <col min="8447" max="8447" width="15.28515625" style="11" bestFit="1" customWidth="1"/>
    <col min="8448" max="8695" width="11.42578125" style="11"/>
    <col min="8696" max="8696" width="15" style="11" customWidth="1"/>
    <col min="8697" max="8697" width="12.140625" style="11" customWidth="1"/>
    <col min="8698" max="8698" width="15" style="11" customWidth="1"/>
    <col min="8699" max="8699" width="17" style="11" customWidth="1"/>
    <col min="8700" max="8700" width="19.7109375" style="11" customWidth="1"/>
    <col min="8701" max="8701" width="13" style="11" customWidth="1"/>
    <col min="8702" max="8702" width="12.42578125" style="11" customWidth="1"/>
    <col min="8703" max="8703" width="15.28515625" style="11" bestFit="1" customWidth="1"/>
    <col min="8704" max="8951" width="11.42578125" style="11"/>
    <col min="8952" max="8952" width="15" style="11" customWidth="1"/>
    <col min="8953" max="8953" width="12.140625" style="11" customWidth="1"/>
    <col min="8954" max="8954" width="15" style="11" customWidth="1"/>
    <col min="8955" max="8955" width="17" style="11" customWidth="1"/>
    <col min="8956" max="8956" width="19.7109375" style="11" customWidth="1"/>
    <col min="8957" max="8957" width="13" style="11" customWidth="1"/>
    <col min="8958" max="8958" width="12.42578125" style="11" customWidth="1"/>
    <col min="8959" max="8959" width="15.28515625" style="11" bestFit="1" customWidth="1"/>
    <col min="8960" max="9207" width="11.42578125" style="11"/>
    <col min="9208" max="9208" width="15" style="11" customWidth="1"/>
    <col min="9209" max="9209" width="12.140625" style="11" customWidth="1"/>
    <col min="9210" max="9210" width="15" style="11" customWidth="1"/>
    <col min="9211" max="9211" width="17" style="11" customWidth="1"/>
    <col min="9212" max="9212" width="19.7109375" style="11" customWidth="1"/>
    <col min="9213" max="9213" width="13" style="11" customWidth="1"/>
    <col min="9214" max="9214" width="12.42578125" style="11" customWidth="1"/>
    <col min="9215" max="9215" width="15.28515625" style="11" bestFit="1" customWidth="1"/>
    <col min="9216" max="9463" width="11.42578125" style="11"/>
    <col min="9464" max="9464" width="15" style="11" customWidth="1"/>
    <col min="9465" max="9465" width="12.140625" style="11" customWidth="1"/>
    <col min="9466" max="9466" width="15" style="11" customWidth="1"/>
    <col min="9467" max="9467" width="17" style="11" customWidth="1"/>
    <col min="9468" max="9468" width="19.7109375" style="11" customWidth="1"/>
    <col min="9469" max="9469" width="13" style="11" customWidth="1"/>
    <col min="9470" max="9470" width="12.42578125" style="11" customWidth="1"/>
    <col min="9471" max="9471" width="15.28515625" style="11" bestFit="1" customWidth="1"/>
    <col min="9472" max="9719" width="11.42578125" style="11"/>
    <col min="9720" max="9720" width="15" style="11" customWidth="1"/>
    <col min="9721" max="9721" width="12.140625" style="11" customWidth="1"/>
    <col min="9722" max="9722" width="15" style="11" customWidth="1"/>
    <col min="9723" max="9723" width="17" style="11" customWidth="1"/>
    <col min="9724" max="9724" width="19.7109375" style="11" customWidth="1"/>
    <col min="9725" max="9725" width="13" style="11" customWidth="1"/>
    <col min="9726" max="9726" width="12.42578125" style="11" customWidth="1"/>
    <col min="9727" max="9727" width="15.28515625" style="11" bestFit="1" customWidth="1"/>
    <col min="9728" max="9975" width="11.42578125" style="11"/>
    <col min="9976" max="9976" width="15" style="11" customWidth="1"/>
    <col min="9977" max="9977" width="12.140625" style="11" customWidth="1"/>
    <col min="9978" max="9978" width="15" style="11" customWidth="1"/>
    <col min="9979" max="9979" width="17" style="11" customWidth="1"/>
    <col min="9980" max="9980" width="19.7109375" style="11" customWidth="1"/>
    <col min="9981" max="9981" width="13" style="11" customWidth="1"/>
    <col min="9982" max="9982" width="12.42578125" style="11" customWidth="1"/>
    <col min="9983" max="9983" width="15.28515625" style="11" bestFit="1" customWidth="1"/>
    <col min="9984" max="10231" width="11.42578125" style="11"/>
    <col min="10232" max="10232" width="15" style="11" customWidth="1"/>
    <col min="10233" max="10233" width="12.140625" style="11" customWidth="1"/>
    <col min="10234" max="10234" width="15" style="11" customWidth="1"/>
    <col min="10235" max="10235" width="17" style="11" customWidth="1"/>
    <col min="10236" max="10236" width="19.7109375" style="11" customWidth="1"/>
    <col min="10237" max="10237" width="13" style="11" customWidth="1"/>
    <col min="10238" max="10238" width="12.42578125" style="11" customWidth="1"/>
    <col min="10239" max="10239" width="15.28515625" style="11" bestFit="1" customWidth="1"/>
    <col min="10240" max="10487" width="11.42578125" style="11"/>
    <col min="10488" max="10488" width="15" style="11" customWidth="1"/>
    <col min="10489" max="10489" width="12.140625" style="11" customWidth="1"/>
    <col min="10490" max="10490" width="15" style="11" customWidth="1"/>
    <col min="10491" max="10491" width="17" style="11" customWidth="1"/>
    <col min="10492" max="10492" width="19.7109375" style="11" customWidth="1"/>
    <col min="10493" max="10493" width="13" style="11" customWidth="1"/>
    <col min="10494" max="10494" width="12.42578125" style="11" customWidth="1"/>
    <col min="10495" max="10495" width="15.28515625" style="11" bestFit="1" customWidth="1"/>
    <col min="10496" max="10743" width="11.42578125" style="11"/>
    <col min="10744" max="10744" width="15" style="11" customWidth="1"/>
    <col min="10745" max="10745" width="12.140625" style="11" customWidth="1"/>
    <col min="10746" max="10746" width="15" style="11" customWidth="1"/>
    <col min="10747" max="10747" width="17" style="11" customWidth="1"/>
    <col min="10748" max="10748" width="19.7109375" style="11" customWidth="1"/>
    <col min="10749" max="10749" width="13" style="11" customWidth="1"/>
    <col min="10750" max="10750" width="12.42578125" style="11" customWidth="1"/>
    <col min="10751" max="10751" width="15.28515625" style="11" bestFit="1" customWidth="1"/>
    <col min="10752" max="10999" width="11.42578125" style="11"/>
    <col min="11000" max="11000" width="15" style="11" customWidth="1"/>
    <col min="11001" max="11001" width="12.140625" style="11" customWidth="1"/>
    <col min="11002" max="11002" width="15" style="11" customWidth="1"/>
    <col min="11003" max="11003" width="17" style="11" customWidth="1"/>
    <col min="11004" max="11004" width="19.7109375" style="11" customWidth="1"/>
    <col min="11005" max="11005" width="13" style="11" customWidth="1"/>
    <col min="11006" max="11006" width="12.42578125" style="11" customWidth="1"/>
    <col min="11007" max="11007" width="15.28515625" style="11" bestFit="1" customWidth="1"/>
    <col min="11008" max="11255" width="11.42578125" style="11"/>
    <col min="11256" max="11256" width="15" style="11" customWidth="1"/>
    <col min="11257" max="11257" width="12.140625" style="11" customWidth="1"/>
    <col min="11258" max="11258" width="15" style="11" customWidth="1"/>
    <col min="11259" max="11259" width="17" style="11" customWidth="1"/>
    <col min="11260" max="11260" width="19.7109375" style="11" customWidth="1"/>
    <col min="11261" max="11261" width="13" style="11" customWidth="1"/>
    <col min="11262" max="11262" width="12.42578125" style="11" customWidth="1"/>
    <col min="11263" max="11263" width="15.28515625" style="11" bestFit="1" customWidth="1"/>
    <col min="11264" max="11511" width="11.42578125" style="11"/>
    <col min="11512" max="11512" width="15" style="11" customWidth="1"/>
    <col min="11513" max="11513" width="12.140625" style="11" customWidth="1"/>
    <col min="11514" max="11514" width="15" style="11" customWidth="1"/>
    <col min="11515" max="11515" width="17" style="11" customWidth="1"/>
    <col min="11516" max="11516" width="19.7109375" style="11" customWidth="1"/>
    <col min="11517" max="11517" width="13" style="11" customWidth="1"/>
    <col min="11518" max="11518" width="12.42578125" style="11" customWidth="1"/>
    <col min="11519" max="11519" width="15.28515625" style="11" bestFit="1" customWidth="1"/>
    <col min="11520" max="11767" width="11.42578125" style="11"/>
    <col min="11768" max="11768" width="15" style="11" customWidth="1"/>
    <col min="11769" max="11769" width="12.140625" style="11" customWidth="1"/>
    <col min="11770" max="11770" width="15" style="11" customWidth="1"/>
    <col min="11771" max="11771" width="17" style="11" customWidth="1"/>
    <col min="11772" max="11772" width="19.7109375" style="11" customWidth="1"/>
    <col min="11773" max="11773" width="13" style="11" customWidth="1"/>
    <col min="11774" max="11774" width="12.42578125" style="11" customWidth="1"/>
    <col min="11775" max="11775" width="15.28515625" style="11" bestFit="1" customWidth="1"/>
    <col min="11776" max="12023" width="11.42578125" style="11"/>
    <col min="12024" max="12024" width="15" style="11" customWidth="1"/>
    <col min="12025" max="12025" width="12.140625" style="11" customWidth="1"/>
    <col min="12026" max="12026" width="15" style="11" customWidth="1"/>
    <col min="12027" max="12027" width="17" style="11" customWidth="1"/>
    <col min="12028" max="12028" width="19.7109375" style="11" customWidth="1"/>
    <col min="12029" max="12029" width="13" style="11" customWidth="1"/>
    <col min="12030" max="12030" width="12.42578125" style="11" customWidth="1"/>
    <col min="12031" max="12031" width="15.28515625" style="11" bestFit="1" customWidth="1"/>
    <col min="12032" max="12279" width="11.42578125" style="11"/>
    <col min="12280" max="12280" width="15" style="11" customWidth="1"/>
    <col min="12281" max="12281" width="12.140625" style="11" customWidth="1"/>
    <col min="12282" max="12282" width="15" style="11" customWidth="1"/>
    <col min="12283" max="12283" width="17" style="11" customWidth="1"/>
    <col min="12284" max="12284" width="19.7109375" style="11" customWidth="1"/>
    <col min="12285" max="12285" width="13" style="11" customWidth="1"/>
    <col min="12286" max="12286" width="12.42578125" style="11" customWidth="1"/>
    <col min="12287" max="12287" width="15.28515625" style="11" bestFit="1" customWidth="1"/>
    <col min="12288" max="12535" width="11.42578125" style="11"/>
    <col min="12536" max="12536" width="15" style="11" customWidth="1"/>
    <col min="12537" max="12537" width="12.140625" style="11" customWidth="1"/>
    <col min="12538" max="12538" width="15" style="11" customWidth="1"/>
    <col min="12539" max="12539" width="17" style="11" customWidth="1"/>
    <col min="12540" max="12540" width="19.7109375" style="11" customWidth="1"/>
    <col min="12541" max="12541" width="13" style="11" customWidth="1"/>
    <col min="12542" max="12542" width="12.42578125" style="11" customWidth="1"/>
    <col min="12543" max="12543" width="15.28515625" style="11" bestFit="1" customWidth="1"/>
    <col min="12544" max="12791" width="11.42578125" style="11"/>
    <col min="12792" max="12792" width="15" style="11" customWidth="1"/>
    <col min="12793" max="12793" width="12.140625" style="11" customWidth="1"/>
    <col min="12794" max="12794" width="15" style="11" customWidth="1"/>
    <col min="12795" max="12795" width="17" style="11" customWidth="1"/>
    <col min="12796" max="12796" width="19.7109375" style="11" customWidth="1"/>
    <col min="12797" max="12797" width="13" style="11" customWidth="1"/>
    <col min="12798" max="12798" width="12.42578125" style="11" customWidth="1"/>
    <col min="12799" max="12799" width="15.28515625" style="11" bestFit="1" customWidth="1"/>
    <col min="12800" max="13047" width="11.42578125" style="11"/>
    <col min="13048" max="13048" width="15" style="11" customWidth="1"/>
    <col min="13049" max="13049" width="12.140625" style="11" customWidth="1"/>
    <col min="13050" max="13050" width="15" style="11" customWidth="1"/>
    <col min="13051" max="13051" width="17" style="11" customWidth="1"/>
    <col min="13052" max="13052" width="19.7109375" style="11" customWidth="1"/>
    <col min="13053" max="13053" width="13" style="11" customWidth="1"/>
    <col min="13054" max="13054" width="12.42578125" style="11" customWidth="1"/>
    <col min="13055" max="13055" width="15.28515625" style="11" bestFit="1" customWidth="1"/>
    <col min="13056" max="13303" width="11.42578125" style="11"/>
    <col min="13304" max="13304" width="15" style="11" customWidth="1"/>
    <col min="13305" max="13305" width="12.140625" style="11" customWidth="1"/>
    <col min="13306" max="13306" width="15" style="11" customWidth="1"/>
    <col min="13307" max="13307" width="17" style="11" customWidth="1"/>
    <col min="13308" max="13308" width="19.7109375" style="11" customWidth="1"/>
    <col min="13309" max="13309" width="13" style="11" customWidth="1"/>
    <col min="13310" max="13310" width="12.42578125" style="11" customWidth="1"/>
    <col min="13311" max="13311" width="15.28515625" style="11" bestFit="1" customWidth="1"/>
    <col min="13312" max="13559" width="11.42578125" style="11"/>
    <col min="13560" max="13560" width="15" style="11" customWidth="1"/>
    <col min="13561" max="13561" width="12.140625" style="11" customWidth="1"/>
    <col min="13562" max="13562" width="15" style="11" customWidth="1"/>
    <col min="13563" max="13563" width="17" style="11" customWidth="1"/>
    <col min="13564" max="13564" width="19.7109375" style="11" customWidth="1"/>
    <col min="13565" max="13565" width="13" style="11" customWidth="1"/>
    <col min="13566" max="13566" width="12.42578125" style="11" customWidth="1"/>
    <col min="13567" max="13567" width="15.28515625" style="11" bestFit="1" customWidth="1"/>
    <col min="13568" max="13815" width="11.42578125" style="11"/>
    <col min="13816" max="13816" width="15" style="11" customWidth="1"/>
    <col min="13817" max="13817" width="12.140625" style="11" customWidth="1"/>
    <col min="13818" max="13818" width="15" style="11" customWidth="1"/>
    <col min="13819" max="13819" width="17" style="11" customWidth="1"/>
    <col min="13820" max="13820" width="19.7109375" style="11" customWidth="1"/>
    <col min="13821" max="13821" width="13" style="11" customWidth="1"/>
    <col min="13822" max="13822" width="12.42578125" style="11" customWidth="1"/>
    <col min="13823" max="13823" width="15.28515625" style="11" bestFit="1" customWidth="1"/>
    <col min="13824" max="14071" width="11.42578125" style="11"/>
    <col min="14072" max="14072" width="15" style="11" customWidth="1"/>
    <col min="14073" max="14073" width="12.140625" style="11" customWidth="1"/>
    <col min="14074" max="14074" width="15" style="11" customWidth="1"/>
    <col min="14075" max="14075" width="17" style="11" customWidth="1"/>
    <col min="14076" max="14076" width="19.7109375" style="11" customWidth="1"/>
    <col min="14077" max="14077" width="13" style="11" customWidth="1"/>
    <col min="14078" max="14078" width="12.42578125" style="11" customWidth="1"/>
    <col min="14079" max="14079" width="15.28515625" style="11" bestFit="1" customWidth="1"/>
    <col min="14080" max="14327" width="11.42578125" style="11"/>
    <col min="14328" max="14328" width="15" style="11" customWidth="1"/>
    <col min="14329" max="14329" width="12.140625" style="11" customWidth="1"/>
    <col min="14330" max="14330" width="15" style="11" customWidth="1"/>
    <col min="14331" max="14331" width="17" style="11" customWidth="1"/>
    <col min="14332" max="14332" width="19.7109375" style="11" customWidth="1"/>
    <col min="14333" max="14333" width="13" style="11" customWidth="1"/>
    <col min="14334" max="14334" width="12.42578125" style="11" customWidth="1"/>
    <col min="14335" max="14335" width="15.28515625" style="11" bestFit="1" customWidth="1"/>
    <col min="14336" max="14583" width="11.42578125" style="11"/>
    <col min="14584" max="14584" width="15" style="11" customWidth="1"/>
    <col min="14585" max="14585" width="12.140625" style="11" customWidth="1"/>
    <col min="14586" max="14586" width="15" style="11" customWidth="1"/>
    <col min="14587" max="14587" width="17" style="11" customWidth="1"/>
    <col min="14588" max="14588" width="19.7109375" style="11" customWidth="1"/>
    <col min="14589" max="14589" width="13" style="11" customWidth="1"/>
    <col min="14590" max="14590" width="12.42578125" style="11" customWidth="1"/>
    <col min="14591" max="14591" width="15.28515625" style="11" bestFit="1" customWidth="1"/>
    <col min="14592" max="14839" width="11.42578125" style="11"/>
    <col min="14840" max="14840" width="15" style="11" customWidth="1"/>
    <col min="14841" max="14841" width="12.140625" style="11" customWidth="1"/>
    <col min="14842" max="14842" width="15" style="11" customWidth="1"/>
    <col min="14843" max="14843" width="17" style="11" customWidth="1"/>
    <col min="14844" max="14844" width="19.7109375" style="11" customWidth="1"/>
    <col min="14845" max="14845" width="13" style="11" customWidth="1"/>
    <col min="14846" max="14846" width="12.42578125" style="11" customWidth="1"/>
    <col min="14847" max="14847" width="15.28515625" style="11" bestFit="1" customWidth="1"/>
    <col min="14848" max="15095" width="11.42578125" style="11"/>
    <col min="15096" max="15096" width="15" style="11" customWidth="1"/>
    <col min="15097" max="15097" width="12.140625" style="11" customWidth="1"/>
    <col min="15098" max="15098" width="15" style="11" customWidth="1"/>
    <col min="15099" max="15099" width="17" style="11" customWidth="1"/>
    <col min="15100" max="15100" width="19.7109375" style="11" customWidth="1"/>
    <col min="15101" max="15101" width="13" style="11" customWidth="1"/>
    <col min="15102" max="15102" width="12.42578125" style="11" customWidth="1"/>
    <col min="15103" max="15103" width="15.28515625" style="11" bestFit="1" customWidth="1"/>
    <col min="15104" max="15351" width="11.42578125" style="11"/>
    <col min="15352" max="15352" width="15" style="11" customWidth="1"/>
    <col min="15353" max="15353" width="12.140625" style="11" customWidth="1"/>
    <col min="15354" max="15354" width="15" style="11" customWidth="1"/>
    <col min="15355" max="15355" width="17" style="11" customWidth="1"/>
    <col min="15356" max="15356" width="19.7109375" style="11" customWidth="1"/>
    <col min="15357" max="15357" width="13" style="11" customWidth="1"/>
    <col min="15358" max="15358" width="12.42578125" style="11" customWidth="1"/>
    <col min="15359" max="15359" width="15.28515625" style="11" bestFit="1" customWidth="1"/>
    <col min="15360" max="15607" width="11.42578125" style="11"/>
    <col min="15608" max="15608" width="15" style="11" customWidth="1"/>
    <col min="15609" max="15609" width="12.140625" style="11" customWidth="1"/>
    <col min="15610" max="15610" width="15" style="11" customWidth="1"/>
    <col min="15611" max="15611" width="17" style="11" customWidth="1"/>
    <col min="15612" max="15612" width="19.7109375" style="11" customWidth="1"/>
    <col min="15613" max="15613" width="13" style="11" customWidth="1"/>
    <col min="15614" max="15614" width="12.42578125" style="11" customWidth="1"/>
    <col min="15615" max="15615" width="15.28515625" style="11" bestFit="1" customWidth="1"/>
    <col min="15616" max="15863" width="11.42578125" style="11"/>
    <col min="15864" max="15864" width="15" style="11" customWidth="1"/>
    <col min="15865" max="15865" width="12.140625" style="11" customWidth="1"/>
    <col min="15866" max="15866" width="15" style="11" customWidth="1"/>
    <col min="15867" max="15867" width="17" style="11" customWidth="1"/>
    <col min="15868" max="15868" width="19.7109375" style="11" customWidth="1"/>
    <col min="15869" max="15869" width="13" style="11" customWidth="1"/>
    <col min="15870" max="15870" width="12.42578125" style="11" customWidth="1"/>
    <col min="15871" max="15871" width="15.28515625" style="11" bestFit="1" customWidth="1"/>
    <col min="15872" max="16119" width="11.42578125" style="11"/>
    <col min="16120" max="16120" width="15" style="11" customWidth="1"/>
    <col min="16121" max="16121" width="12.140625" style="11" customWidth="1"/>
    <col min="16122" max="16122" width="15" style="11" customWidth="1"/>
    <col min="16123" max="16123" width="17" style="11" customWidth="1"/>
    <col min="16124" max="16124" width="19.7109375" style="11" customWidth="1"/>
    <col min="16125" max="16125" width="13" style="11" customWidth="1"/>
    <col min="16126" max="16126" width="12.42578125" style="11" customWidth="1"/>
    <col min="16127" max="16127" width="15.28515625" style="11" bestFit="1" customWidth="1"/>
    <col min="16128" max="16384" width="11.42578125" style="11"/>
  </cols>
  <sheetData>
    <row r="1" spans="2:19" s="5" customFormat="1" x14ac:dyDescent="0.2">
      <c r="F1" s="17"/>
      <c r="G1" s="7"/>
      <c r="H1" s="7"/>
      <c r="I1" s="7"/>
      <c r="J1" s="7"/>
      <c r="K1" s="7"/>
      <c r="L1" s="7"/>
      <c r="M1" s="7"/>
    </row>
    <row r="2" spans="2:19" s="5" customFormat="1" x14ac:dyDescent="0.2">
      <c r="B2" s="49"/>
      <c r="C2" s="50"/>
      <c r="D2" s="50"/>
      <c r="E2" s="50"/>
      <c r="F2" s="51"/>
      <c r="G2" s="52"/>
      <c r="H2" s="52"/>
      <c r="I2" s="52"/>
      <c r="J2" s="52"/>
      <c r="K2" s="52"/>
      <c r="L2" s="52"/>
      <c r="M2" s="52"/>
      <c r="N2" s="50"/>
      <c r="O2" s="53"/>
    </row>
    <row r="3" spans="2:19" s="5" customFormat="1" x14ac:dyDescent="0.2">
      <c r="B3" s="42"/>
      <c r="F3" s="17"/>
      <c r="G3" s="7"/>
      <c r="H3" s="7"/>
      <c r="I3" s="7"/>
      <c r="J3" s="7"/>
      <c r="K3" s="7"/>
      <c r="L3" s="7"/>
      <c r="M3" s="7"/>
      <c r="O3" s="43"/>
    </row>
    <row r="4" spans="2:19" s="5" customFormat="1" x14ac:dyDescent="0.2">
      <c r="B4" s="42"/>
      <c r="F4" s="17"/>
      <c r="G4" s="7"/>
      <c r="H4" s="7"/>
      <c r="I4" s="7"/>
      <c r="J4" s="7"/>
      <c r="K4" s="7"/>
      <c r="L4" s="7"/>
      <c r="M4" s="7"/>
      <c r="O4" s="43"/>
      <c r="Q4" s="5" t="s">
        <v>35</v>
      </c>
      <c r="R4" s="89"/>
      <c r="S4" s="5" t="s">
        <v>45</v>
      </c>
    </row>
    <row r="5" spans="2:19" s="5" customFormat="1" x14ac:dyDescent="0.2">
      <c r="B5" s="42"/>
      <c r="F5" s="17"/>
      <c r="G5" s="7"/>
      <c r="H5" s="7"/>
      <c r="I5" s="7"/>
      <c r="J5" s="7"/>
      <c r="K5" s="7"/>
      <c r="L5" s="7"/>
      <c r="M5" s="7"/>
      <c r="O5" s="43"/>
      <c r="Q5" s="5" t="s">
        <v>36</v>
      </c>
    </row>
    <row r="6" spans="2:19" s="5" customFormat="1" ht="16.5" customHeight="1" x14ac:dyDescent="0.25">
      <c r="B6" s="201" t="s">
        <v>8</v>
      </c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3"/>
      <c r="Q6" s="5" t="s">
        <v>37</v>
      </c>
    </row>
    <row r="7" spans="2:19" s="5" customFormat="1" ht="15.75" x14ac:dyDescent="0.25">
      <c r="B7" s="204" t="s">
        <v>54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  <c r="Q7" s="5" t="s">
        <v>38</v>
      </c>
    </row>
    <row r="8" spans="2:19" s="5" customFormat="1" ht="15.75" x14ac:dyDescent="0.25">
      <c r="B8" s="201" t="s">
        <v>23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3"/>
      <c r="Q8" s="5" t="s">
        <v>39</v>
      </c>
    </row>
    <row r="9" spans="2:19" s="5" customFormat="1" ht="15" x14ac:dyDescent="0.25">
      <c r="B9" s="207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9"/>
      <c r="Q9" s="5" t="s">
        <v>40</v>
      </c>
    </row>
    <row r="10" spans="2:19" s="5" customFormat="1" ht="15" x14ac:dyDescent="0.25">
      <c r="B10" s="42"/>
      <c r="E10" s="45" t="s">
        <v>27</v>
      </c>
      <c r="F10" s="91">
        <f>'Datos Generales'!C6</f>
        <v>46203</v>
      </c>
      <c r="J10" s="45" t="s">
        <v>9</v>
      </c>
      <c r="K10" s="48" t="str">
        <f>'Datos Generales'!C9</f>
        <v>01</v>
      </c>
      <c r="L10" s="7"/>
      <c r="M10" s="7"/>
      <c r="O10" s="43"/>
      <c r="Q10" s="5" t="s">
        <v>35</v>
      </c>
    </row>
    <row r="11" spans="2:19" s="5" customFormat="1" ht="15" x14ac:dyDescent="0.25">
      <c r="B11" s="42"/>
      <c r="E11" s="45" t="s">
        <v>11</v>
      </c>
      <c r="F11" s="215" t="str">
        <f>'Datos Generales'!C7</f>
        <v>Consejo Nacional de Zonas Francas de Exp.</v>
      </c>
      <c r="G11" s="215"/>
      <c r="H11" s="215"/>
      <c r="J11" s="45" t="s">
        <v>6</v>
      </c>
      <c r="K11" s="46" t="str">
        <f>+'Datos Generales'!C10</f>
        <v>01</v>
      </c>
      <c r="L11" s="7"/>
      <c r="M11" s="7"/>
      <c r="O11" s="43"/>
      <c r="Q11" s="5" t="s">
        <v>41</v>
      </c>
    </row>
    <row r="12" spans="2:19" s="5" customFormat="1" ht="15" x14ac:dyDescent="0.25">
      <c r="B12" s="42"/>
      <c r="E12" s="45" t="s">
        <v>5</v>
      </c>
      <c r="F12" s="92" t="str">
        <f>'Datos Generales'!C8</f>
        <v>5150</v>
      </c>
      <c r="G12" s="88"/>
      <c r="H12" s="88"/>
      <c r="I12" s="47"/>
      <c r="J12" s="45" t="s">
        <v>7</v>
      </c>
      <c r="K12" s="46" t="str">
        <f>+'Datos Generales'!C11</f>
        <v>0001</v>
      </c>
      <c r="L12" s="7"/>
      <c r="M12" s="7"/>
      <c r="O12" s="43"/>
      <c r="Q12" s="5" t="s">
        <v>42</v>
      </c>
    </row>
    <row r="13" spans="2:19" s="5" customFormat="1" ht="15.75" x14ac:dyDescent="0.25">
      <c r="B13" s="42"/>
      <c r="C13" s="6"/>
      <c r="D13" s="6"/>
      <c r="E13" s="6"/>
      <c r="F13" s="20"/>
      <c r="G13" s="8"/>
      <c r="H13" s="8"/>
      <c r="I13" s="9"/>
      <c r="J13" s="9"/>
      <c r="K13" s="8"/>
      <c r="L13" s="7"/>
      <c r="M13" s="7"/>
      <c r="O13" s="43"/>
      <c r="Q13" s="5" t="s">
        <v>43</v>
      </c>
    </row>
    <row r="14" spans="2:19" s="18" customFormat="1" ht="25.5" x14ac:dyDescent="0.2">
      <c r="B14" s="54"/>
      <c r="C14" s="211" t="s">
        <v>26</v>
      </c>
      <c r="D14" s="211" t="s">
        <v>19</v>
      </c>
      <c r="E14" s="211" t="s">
        <v>18</v>
      </c>
      <c r="F14" s="211" t="s">
        <v>17</v>
      </c>
      <c r="G14" s="211" t="s">
        <v>53</v>
      </c>
      <c r="H14" s="95" t="s">
        <v>49</v>
      </c>
      <c r="I14" s="213" t="s">
        <v>46</v>
      </c>
      <c r="J14" s="214"/>
      <c r="K14" s="211" t="s">
        <v>47</v>
      </c>
      <c r="L14" s="95" t="s">
        <v>48</v>
      </c>
      <c r="M14" s="211" t="s">
        <v>52</v>
      </c>
      <c r="N14" s="211" t="s">
        <v>16</v>
      </c>
      <c r="O14" s="55"/>
      <c r="Q14" s="5" t="s">
        <v>44</v>
      </c>
    </row>
    <row r="15" spans="2:19" s="18" customFormat="1" ht="25.5" x14ac:dyDescent="0.2">
      <c r="B15" s="54"/>
      <c r="C15" s="212"/>
      <c r="D15" s="212"/>
      <c r="E15" s="212"/>
      <c r="F15" s="212"/>
      <c r="G15" s="212"/>
      <c r="H15" s="94" t="s">
        <v>36</v>
      </c>
      <c r="I15" s="96" t="s">
        <v>50</v>
      </c>
      <c r="J15" s="96" t="s">
        <v>51</v>
      </c>
      <c r="K15" s="212"/>
      <c r="L15" s="93" t="s">
        <v>41</v>
      </c>
      <c r="M15" s="212"/>
      <c r="N15" s="212"/>
      <c r="O15" s="55"/>
    </row>
    <row r="16" spans="2:19" s="5" customFormat="1" x14ac:dyDescent="0.2">
      <c r="B16" s="42"/>
      <c r="C16" s="56"/>
      <c r="D16" s="57"/>
      <c r="E16" s="57"/>
      <c r="F16" s="58"/>
      <c r="G16" s="59"/>
      <c r="H16" s="59"/>
      <c r="I16" s="60"/>
      <c r="J16" s="60"/>
      <c r="K16" s="60"/>
      <c r="L16" s="90">
        <f>G16+I16+J16-K16</f>
        <v>0</v>
      </c>
      <c r="M16" s="60"/>
      <c r="N16" s="61"/>
      <c r="O16" s="43"/>
    </row>
    <row r="17" spans="2:15" s="5" customFormat="1" x14ac:dyDescent="0.2">
      <c r="B17" s="42"/>
      <c r="C17" s="56"/>
      <c r="D17" s="57"/>
      <c r="E17" s="57"/>
      <c r="F17" s="58"/>
      <c r="G17" s="59"/>
      <c r="H17" s="59"/>
      <c r="I17" s="60"/>
      <c r="J17" s="60"/>
      <c r="K17" s="60"/>
      <c r="L17" s="90">
        <f t="shared" ref="L17:L80" si="0">G17+I17+J17-K17</f>
        <v>0</v>
      </c>
      <c r="M17" s="60"/>
      <c r="N17" s="61"/>
      <c r="O17" s="43"/>
    </row>
    <row r="18" spans="2:15" s="5" customFormat="1" x14ac:dyDescent="0.2">
      <c r="B18" s="42"/>
      <c r="C18" s="56"/>
      <c r="D18" s="57"/>
      <c r="E18" s="57"/>
      <c r="F18" s="58"/>
      <c r="G18" s="59"/>
      <c r="H18" s="59"/>
      <c r="I18" s="60"/>
      <c r="J18" s="60"/>
      <c r="K18" s="60"/>
      <c r="L18" s="90">
        <f t="shared" si="0"/>
        <v>0</v>
      </c>
      <c r="M18" s="60"/>
      <c r="N18" s="61"/>
      <c r="O18" s="43"/>
    </row>
    <row r="19" spans="2:15" s="5" customFormat="1" x14ac:dyDescent="0.2">
      <c r="B19" s="42"/>
      <c r="C19" s="56"/>
      <c r="D19" s="57"/>
      <c r="E19" s="57"/>
      <c r="F19" s="58"/>
      <c r="G19" s="59"/>
      <c r="H19" s="59"/>
      <c r="I19" s="60"/>
      <c r="J19" s="60"/>
      <c r="K19" s="60"/>
      <c r="L19" s="90">
        <f t="shared" si="0"/>
        <v>0</v>
      </c>
      <c r="M19" s="60"/>
      <c r="N19" s="61"/>
      <c r="O19" s="43"/>
    </row>
    <row r="20" spans="2:15" s="5" customFormat="1" x14ac:dyDescent="0.2">
      <c r="B20" s="42"/>
      <c r="C20" s="56"/>
      <c r="D20" s="57"/>
      <c r="E20" s="57"/>
      <c r="F20" s="58"/>
      <c r="G20" s="59"/>
      <c r="H20" s="59"/>
      <c r="I20" s="60"/>
      <c r="J20" s="60"/>
      <c r="K20" s="60"/>
      <c r="L20" s="90">
        <f t="shared" si="0"/>
        <v>0</v>
      </c>
      <c r="M20" s="60"/>
      <c r="N20" s="61"/>
      <c r="O20" s="43"/>
    </row>
    <row r="21" spans="2:15" s="5" customFormat="1" x14ac:dyDescent="0.2">
      <c r="B21" s="42"/>
      <c r="C21" s="56"/>
      <c r="D21" s="57"/>
      <c r="E21" s="57"/>
      <c r="F21" s="58"/>
      <c r="G21" s="59"/>
      <c r="H21" s="59"/>
      <c r="I21" s="60"/>
      <c r="J21" s="60"/>
      <c r="K21" s="60"/>
      <c r="L21" s="90">
        <f t="shared" si="0"/>
        <v>0</v>
      </c>
      <c r="M21" s="60"/>
      <c r="N21" s="61"/>
      <c r="O21" s="43"/>
    </row>
    <row r="22" spans="2:15" s="5" customFormat="1" x14ac:dyDescent="0.2">
      <c r="B22" s="42"/>
      <c r="C22" s="56"/>
      <c r="D22" s="57"/>
      <c r="E22" s="57"/>
      <c r="F22" s="58"/>
      <c r="G22" s="59"/>
      <c r="H22" s="59"/>
      <c r="I22" s="60"/>
      <c r="J22" s="60"/>
      <c r="K22" s="60"/>
      <c r="L22" s="90">
        <f t="shared" si="0"/>
        <v>0</v>
      </c>
      <c r="M22" s="60"/>
      <c r="N22" s="61"/>
      <c r="O22" s="43"/>
    </row>
    <row r="23" spans="2:15" s="5" customFormat="1" x14ac:dyDescent="0.2">
      <c r="B23" s="42"/>
      <c r="C23" s="56"/>
      <c r="D23" s="57"/>
      <c r="E23" s="57"/>
      <c r="F23" s="58"/>
      <c r="G23" s="59"/>
      <c r="H23" s="59"/>
      <c r="I23" s="60"/>
      <c r="J23" s="60"/>
      <c r="K23" s="60"/>
      <c r="L23" s="90">
        <f t="shared" si="0"/>
        <v>0</v>
      </c>
      <c r="M23" s="60"/>
      <c r="N23" s="61"/>
      <c r="O23" s="43"/>
    </row>
    <row r="24" spans="2:15" s="5" customFormat="1" x14ac:dyDescent="0.2">
      <c r="B24" s="42"/>
      <c r="C24" s="56"/>
      <c r="D24" s="57"/>
      <c r="E24" s="57"/>
      <c r="F24" s="58"/>
      <c r="G24" s="59"/>
      <c r="H24" s="59"/>
      <c r="I24" s="60"/>
      <c r="J24" s="60"/>
      <c r="K24" s="60"/>
      <c r="L24" s="90">
        <f t="shared" si="0"/>
        <v>0</v>
      </c>
      <c r="M24" s="60"/>
      <c r="N24" s="61"/>
      <c r="O24" s="43"/>
    </row>
    <row r="25" spans="2:15" s="5" customFormat="1" x14ac:dyDescent="0.2">
      <c r="B25" s="42"/>
      <c r="C25" s="56"/>
      <c r="D25" s="57"/>
      <c r="E25" s="57"/>
      <c r="F25" s="58"/>
      <c r="G25" s="59"/>
      <c r="H25" s="59"/>
      <c r="I25" s="60"/>
      <c r="J25" s="60"/>
      <c r="K25" s="60"/>
      <c r="L25" s="90">
        <f t="shared" si="0"/>
        <v>0</v>
      </c>
      <c r="M25" s="60"/>
      <c r="N25" s="61"/>
      <c r="O25" s="43"/>
    </row>
    <row r="26" spans="2:15" s="5" customFormat="1" x14ac:dyDescent="0.2">
      <c r="B26" s="42"/>
      <c r="C26" s="56"/>
      <c r="D26" s="57"/>
      <c r="E26" s="57"/>
      <c r="F26" s="58"/>
      <c r="G26" s="59"/>
      <c r="H26" s="59"/>
      <c r="I26" s="60"/>
      <c r="J26" s="60"/>
      <c r="K26" s="60"/>
      <c r="L26" s="90">
        <f t="shared" si="0"/>
        <v>0</v>
      </c>
      <c r="M26" s="60"/>
      <c r="N26" s="61"/>
      <c r="O26" s="43"/>
    </row>
    <row r="27" spans="2:15" s="5" customFormat="1" x14ac:dyDescent="0.2">
      <c r="B27" s="42"/>
      <c r="C27" s="56"/>
      <c r="D27" s="57"/>
      <c r="E27" s="57"/>
      <c r="F27" s="58"/>
      <c r="G27" s="59"/>
      <c r="H27" s="59"/>
      <c r="I27" s="60"/>
      <c r="J27" s="60"/>
      <c r="K27" s="60"/>
      <c r="L27" s="90">
        <f t="shared" si="0"/>
        <v>0</v>
      </c>
      <c r="M27" s="60"/>
      <c r="N27" s="61"/>
      <c r="O27" s="43"/>
    </row>
    <row r="28" spans="2:15" s="5" customFormat="1" x14ac:dyDescent="0.2">
      <c r="B28" s="42"/>
      <c r="C28" s="56"/>
      <c r="D28" s="57"/>
      <c r="E28" s="57"/>
      <c r="F28" s="58"/>
      <c r="G28" s="59"/>
      <c r="H28" s="59"/>
      <c r="I28" s="60"/>
      <c r="J28" s="60"/>
      <c r="K28" s="60"/>
      <c r="L28" s="90">
        <f t="shared" si="0"/>
        <v>0</v>
      </c>
      <c r="M28" s="60"/>
      <c r="N28" s="61"/>
      <c r="O28" s="43"/>
    </row>
    <row r="29" spans="2:15" s="5" customFormat="1" x14ac:dyDescent="0.2">
      <c r="B29" s="42"/>
      <c r="C29" s="56"/>
      <c r="D29" s="57"/>
      <c r="E29" s="57"/>
      <c r="F29" s="58"/>
      <c r="G29" s="59"/>
      <c r="H29" s="59"/>
      <c r="I29" s="60"/>
      <c r="J29" s="60"/>
      <c r="K29" s="60"/>
      <c r="L29" s="90">
        <f t="shared" si="0"/>
        <v>0</v>
      </c>
      <c r="M29" s="60"/>
      <c r="N29" s="61"/>
      <c r="O29" s="43"/>
    </row>
    <row r="30" spans="2:15" s="5" customFormat="1" x14ac:dyDescent="0.2">
      <c r="B30" s="42"/>
      <c r="C30" s="56"/>
      <c r="D30" s="57"/>
      <c r="E30" s="57"/>
      <c r="F30" s="58"/>
      <c r="G30" s="59"/>
      <c r="H30" s="59"/>
      <c r="I30" s="60"/>
      <c r="J30" s="60"/>
      <c r="K30" s="60"/>
      <c r="L30" s="90">
        <f t="shared" si="0"/>
        <v>0</v>
      </c>
      <c r="M30" s="60"/>
      <c r="N30" s="61"/>
      <c r="O30" s="43"/>
    </row>
    <row r="31" spans="2:15" s="5" customFormat="1" x14ac:dyDescent="0.2">
      <c r="B31" s="42"/>
      <c r="C31" s="56"/>
      <c r="D31" s="57"/>
      <c r="E31" s="57"/>
      <c r="F31" s="58"/>
      <c r="G31" s="59"/>
      <c r="H31" s="59"/>
      <c r="I31" s="60"/>
      <c r="J31" s="60"/>
      <c r="K31" s="60"/>
      <c r="L31" s="90">
        <f t="shared" si="0"/>
        <v>0</v>
      </c>
      <c r="M31" s="60"/>
      <c r="N31" s="61"/>
      <c r="O31" s="43"/>
    </row>
    <row r="32" spans="2:15" s="5" customFormat="1" x14ac:dyDescent="0.2">
      <c r="B32" s="42"/>
      <c r="C32" s="56"/>
      <c r="D32" s="57"/>
      <c r="E32" s="57"/>
      <c r="F32" s="58"/>
      <c r="G32" s="59"/>
      <c r="H32" s="59"/>
      <c r="I32" s="60"/>
      <c r="J32" s="60"/>
      <c r="K32" s="60"/>
      <c r="L32" s="90">
        <f t="shared" si="0"/>
        <v>0</v>
      </c>
      <c r="M32" s="60"/>
      <c r="N32" s="61"/>
      <c r="O32" s="43"/>
    </row>
    <row r="33" spans="2:15" s="5" customFormat="1" x14ac:dyDescent="0.2">
      <c r="B33" s="42"/>
      <c r="C33" s="56"/>
      <c r="D33" s="57"/>
      <c r="E33" s="57"/>
      <c r="F33" s="58"/>
      <c r="G33" s="59"/>
      <c r="H33" s="59"/>
      <c r="I33" s="60"/>
      <c r="J33" s="60"/>
      <c r="K33" s="60"/>
      <c r="L33" s="90">
        <f t="shared" si="0"/>
        <v>0</v>
      </c>
      <c r="M33" s="60"/>
      <c r="N33" s="61"/>
      <c r="O33" s="43"/>
    </row>
    <row r="34" spans="2:15" s="5" customFormat="1" x14ac:dyDescent="0.2">
      <c r="B34" s="42"/>
      <c r="C34" s="56"/>
      <c r="D34" s="57"/>
      <c r="E34" s="57"/>
      <c r="F34" s="58"/>
      <c r="G34" s="59"/>
      <c r="H34" s="59"/>
      <c r="I34" s="60"/>
      <c r="J34" s="60"/>
      <c r="K34" s="60"/>
      <c r="L34" s="90">
        <f t="shared" si="0"/>
        <v>0</v>
      </c>
      <c r="M34" s="60"/>
      <c r="N34" s="61"/>
      <c r="O34" s="43"/>
    </row>
    <row r="35" spans="2:15" s="5" customFormat="1" x14ac:dyDescent="0.2">
      <c r="B35" s="42"/>
      <c r="C35" s="56"/>
      <c r="D35" s="57"/>
      <c r="E35" s="57"/>
      <c r="F35" s="58"/>
      <c r="G35" s="59"/>
      <c r="H35" s="59"/>
      <c r="I35" s="60"/>
      <c r="J35" s="60"/>
      <c r="K35" s="60"/>
      <c r="L35" s="90">
        <f t="shared" si="0"/>
        <v>0</v>
      </c>
      <c r="M35" s="60"/>
      <c r="N35" s="61"/>
      <c r="O35" s="43"/>
    </row>
    <row r="36" spans="2:15" s="5" customFormat="1" x14ac:dyDescent="0.2">
      <c r="B36" s="42"/>
      <c r="C36" s="56"/>
      <c r="D36" s="57"/>
      <c r="E36" s="57"/>
      <c r="F36" s="58"/>
      <c r="G36" s="59"/>
      <c r="H36" s="59"/>
      <c r="I36" s="60"/>
      <c r="J36" s="60"/>
      <c r="K36" s="60"/>
      <c r="L36" s="90">
        <f t="shared" si="0"/>
        <v>0</v>
      </c>
      <c r="M36" s="60"/>
      <c r="N36" s="61"/>
      <c r="O36" s="43"/>
    </row>
    <row r="37" spans="2:15" s="5" customFormat="1" x14ac:dyDescent="0.2">
      <c r="B37" s="42"/>
      <c r="C37" s="56"/>
      <c r="D37" s="57"/>
      <c r="E37" s="57"/>
      <c r="F37" s="58"/>
      <c r="G37" s="59"/>
      <c r="H37" s="59"/>
      <c r="I37" s="60"/>
      <c r="J37" s="60"/>
      <c r="K37" s="60"/>
      <c r="L37" s="90">
        <f t="shared" si="0"/>
        <v>0</v>
      </c>
      <c r="M37" s="60"/>
      <c r="N37" s="61"/>
      <c r="O37" s="43"/>
    </row>
    <row r="38" spans="2:15" s="5" customFormat="1" x14ac:dyDescent="0.2">
      <c r="B38" s="42"/>
      <c r="C38" s="56"/>
      <c r="D38" s="57"/>
      <c r="E38" s="57"/>
      <c r="F38" s="58"/>
      <c r="G38" s="59"/>
      <c r="H38" s="59"/>
      <c r="I38" s="60"/>
      <c r="J38" s="60"/>
      <c r="K38" s="60"/>
      <c r="L38" s="90">
        <f t="shared" si="0"/>
        <v>0</v>
      </c>
      <c r="M38" s="60"/>
      <c r="N38" s="61"/>
      <c r="O38" s="43"/>
    </row>
    <row r="39" spans="2:15" s="5" customFormat="1" x14ac:dyDescent="0.2">
      <c r="B39" s="42"/>
      <c r="C39" s="56"/>
      <c r="D39" s="57"/>
      <c r="E39" s="57"/>
      <c r="F39" s="58"/>
      <c r="G39" s="59"/>
      <c r="H39" s="59"/>
      <c r="I39" s="60"/>
      <c r="J39" s="60"/>
      <c r="K39" s="60"/>
      <c r="L39" s="90">
        <f t="shared" si="0"/>
        <v>0</v>
      </c>
      <c r="M39" s="60"/>
      <c r="N39" s="61"/>
      <c r="O39" s="43"/>
    </row>
    <row r="40" spans="2:15" s="5" customFormat="1" x14ac:dyDescent="0.2">
      <c r="B40" s="42"/>
      <c r="C40" s="56"/>
      <c r="D40" s="57"/>
      <c r="E40" s="57"/>
      <c r="F40" s="58"/>
      <c r="G40" s="59"/>
      <c r="H40" s="59"/>
      <c r="I40" s="60"/>
      <c r="J40" s="60"/>
      <c r="K40" s="60"/>
      <c r="L40" s="90">
        <f t="shared" si="0"/>
        <v>0</v>
      </c>
      <c r="M40" s="60"/>
      <c r="N40" s="61"/>
      <c r="O40" s="43"/>
    </row>
    <row r="41" spans="2:15" s="5" customFormat="1" x14ac:dyDescent="0.2">
      <c r="B41" s="42"/>
      <c r="C41" s="56"/>
      <c r="D41" s="57"/>
      <c r="E41" s="57"/>
      <c r="F41" s="58"/>
      <c r="G41" s="59"/>
      <c r="H41" s="59"/>
      <c r="I41" s="60"/>
      <c r="J41" s="60"/>
      <c r="K41" s="60"/>
      <c r="L41" s="90">
        <f t="shared" si="0"/>
        <v>0</v>
      </c>
      <c r="M41" s="60"/>
      <c r="N41" s="61"/>
      <c r="O41" s="43"/>
    </row>
    <row r="42" spans="2:15" s="5" customFormat="1" x14ac:dyDescent="0.2">
      <c r="B42" s="42"/>
      <c r="C42" s="56"/>
      <c r="D42" s="57"/>
      <c r="E42" s="57"/>
      <c r="F42" s="58"/>
      <c r="G42" s="59"/>
      <c r="H42" s="59"/>
      <c r="I42" s="60"/>
      <c r="J42" s="60"/>
      <c r="K42" s="60"/>
      <c r="L42" s="90">
        <f t="shared" si="0"/>
        <v>0</v>
      </c>
      <c r="M42" s="60"/>
      <c r="N42" s="61"/>
      <c r="O42" s="43"/>
    </row>
    <row r="43" spans="2:15" s="5" customFormat="1" x14ac:dyDescent="0.2">
      <c r="B43" s="42"/>
      <c r="C43" s="56"/>
      <c r="D43" s="57"/>
      <c r="E43" s="57"/>
      <c r="F43" s="58"/>
      <c r="G43" s="59"/>
      <c r="H43" s="59"/>
      <c r="I43" s="60"/>
      <c r="J43" s="60"/>
      <c r="K43" s="60"/>
      <c r="L43" s="90">
        <f t="shared" si="0"/>
        <v>0</v>
      </c>
      <c r="M43" s="60"/>
      <c r="N43" s="61"/>
      <c r="O43" s="43"/>
    </row>
    <row r="44" spans="2:15" s="5" customFormat="1" x14ac:dyDescent="0.2">
      <c r="B44" s="42"/>
      <c r="C44" s="56"/>
      <c r="D44" s="57"/>
      <c r="E44" s="57"/>
      <c r="F44" s="58"/>
      <c r="G44" s="59"/>
      <c r="H44" s="59"/>
      <c r="I44" s="60"/>
      <c r="J44" s="60"/>
      <c r="K44" s="60"/>
      <c r="L44" s="90">
        <f t="shared" si="0"/>
        <v>0</v>
      </c>
      <c r="M44" s="60"/>
      <c r="N44" s="61"/>
      <c r="O44" s="43"/>
    </row>
    <row r="45" spans="2:15" s="5" customFormat="1" x14ac:dyDescent="0.2">
      <c r="B45" s="42"/>
      <c r="C45" s="56"/>
      <c r="D45" s="57"/>
      <c r="E45" s="57"/>
      <c r="F45" s="58"/>
      <c r="G45" s="59"/>
      <c r="H45" s="59"/>
      <c r="I45" s="60"/>
      <c r="J45" s="60"/>
      <c r="K45" s="60"/>
      <c r="L45" s="90">
        <f t="shared" si="0"/>
        <v>0</v>
      </c>
      <c r="M45" s="60"/>
      <c r="N45" s="61"/>
      <c r="O45" s="43"/>
    </row>
    <row r="46" spans="2:15" s="5" customFormat="1" x14ac:dyDescent="0.2">
      <c r="B46" s="42"/>
      <c r="C46" s="56"/>
      <c r="D46" s="57"/>
      <c r="E46" s="57"/>
      <c r="F46" s="58"/>
      <c r="G46" s="59"/>
      <c r="H46" s="59"/>
      <c r="I46" s="60"/>
      <c r="J46" s="60"/>
      <c r="K46" s="60"/>
      <c r="L46" s="90">
        <f t="shared" si="0"/>
        <v>0</v>
      </c>
      <c r="M46" s="60"/>
      <c r="N46" s="61"/>
      <c r="O46" s="43"/>
    </row>
    <row r="47" spans="2:15" s="5" customFormat="1" x14ac:dyDescent="0.2">
      <c r="B47" s="42"/>
      <c r="C47" s="56"/>
      <c r="D47" s="57"/>
      <c r="E47" s="57"/>
      <c r="F47" s="58"/>
      <c r="G47" s="59"/>
      <c r="H47" s="59"/>
      <c r="I47" s="60"/>
      <c r="J47" s="60"/>
      <c r="K47" s="60"/>
      <c r="L47" s="90">
        <f t="shared" si="0"/>
        <v>0</v>
      </c>
      <c r="M47" s="60"/>
      <c r="N47" s="61"/>
      <c r="O47" s="43"/>
    </row>
    <row r="48" spans="2:15" s="5" customFormat="1" x14ac:dyDescent="0.2">
      <c r="B48" s="42"/>
      <c r="C48" s="56"/>
      <c r="D48" s="57"/>
      <c r="E48" s="57"/>
      <c r="F48" s="58"/>
      <c r="G48" s="59"/>
      <c r="H48" s="59"/>
      <c r="I48" s="60"/>
      <c r="J48" s="60"/>
      <c r="K48" s="60"/>
      <c r="L48" s="90">
        <f t="shared" si="0"/>
        <v>0</v>
      </c>
      <c r="M48" s="60"/>
      <c r="N48" s="61"/>
      <c r="O48" s="43"/>
    </row>
    <row r="49" spans="2:15" s="5" customFormat="1" x14ac:dyDescent="0.2">
      <c r="B49" s="42"/>
      <c r="C49" s="56"/>
      <c r="D49" s="57"/>
      <c r="E49" s="57"/>
      <c r="F49" s="58"/>
      <c r="G49" s="59"/>
      <c r="H49" s="59"/>
      <c r="I49" s="60"/>
      <c r="J49" s="60"/>
      <c r="K49" s="60"/>
      <c r="L49" s="90">
        <f t="shared" si="0"/>
        <v>0</v>
      </c>
      <c r="M49" s="60"/>
      <c r="N49" s="61"/>
      <c r="O49" s="43"/>
    </row>
    <row r="50" spans="2:15" s="5" customFormat="1" x14ac:dyDescent="0.2">
      <c r="B50" s="42"/>
      <c r="C50" s="56"/>
      <c r="D50" s="57"/>
      <c r="E50" s="57"/>
      <c r="F50" s="58"/>
      <c r="G50" s="59"/>
      <c r="H50" s="59"/>
      <c r="I50" s="60"/>
      <c r="J50" s="60"/>
      <c r="K50" s="60"/>
      <c r="L50" s="90">
        <f t="shared" si="0"/>
        <v>0</v>
      </c>
      <c r="M50" s="60"/>
      <c r="N50" s="61"/>
      <c r="O50" s="43"/>
    </row>
    <row r="51" spans="2:15" s="5" customFormat="1" x14ac:dyDescent="0.2">
      <c r="B51" s="42"/>
      <c r="C51" s="56"/>
      <c r="D51" s="57"/>
      <c r="E51" s="57"/>
      <c r="F51" s="58"/>
      <c r="G51" s="59"/>
      <c r="H51" s="59"/>
      <c r="I51" s="60"/>
      <c r="J51" s="60"/>
      <c r="K51" s="60"/>
      <c r="L51" s="90">
        <f t="shared" si="0"/>
        <v>0</v>
      </c>
      <c r="M51" s="60"/>
      <c r="N51" s="61"/>
      <c r="O51" s="43"/>
    </row>
    <row r="52" spans="2:15" s="5" customFormat="1" x14ac:dyDescent="0.2">
      <c r="B52" s="42"/>
      <c r="C52" s="56"/>
      <c r="D52" s="57"/>
      <c r="E52" s="57"/>
      <c r="F52" s="58"/>
      <c r="G52" s="59"/>
      <c r="H52" s="59"/>
      <c r="I52" s="60"/>
      <c r="J52" s="60"/>
      <c r="K52" s="60"/>
      <c r="L52" s="90">
        <f t="shared" si="0"/>
        <v>0</v>
      </c>
      <c r="M52" s="60"/>
      <c r="N52" s="61"/>
      <c r="O52" s="43"/>
    </row>
    <row r="53" spans="2:15" s="5" customFormat="1" x14ac:dyDescent="0.2">
      <c r="B53" s="42"/>
      <c r="C53" s="56"/>
      <c r="D53" s="57"/>
      <c r="E53" s="57"/>
      <c r="F53" s="58"/>
      <c r="G53" s="59"/>
      <c r="H53" s="59"/>
      <c r="I53" s="60"/>
      <c r="J53" s="60"/>
      <c r="K53" s="60"/>
      <c r="L53" s="90">
        <f t="shared" si="0"/>
        <v>0</v>
      </c>
      <c r="M53" s="60"/>
      <c r="N53" s="61"/>
      <c r="O53" s="43"/>
    </row>
    <row r="54" spans="2:15" s="5" customFormat="1" x14ac:dyDescent="0.2">
      <c r="B54" s="42"/>
      <c r="C54" s="56"/>
      <c r="D54" s="57"/>
      <c r="E54" s="57"/>
      <c r="F54" s="58"/>
      <c r="G54" s="59"/>
      <c r="H54" s="59"/>
      <c r="I54" s="60"/>
      <c r="J54" s="60"/>
      <c r="K54" s="60"/>
      <c r="L54" s="90">
        <f t="shared" si="0"/>
        <v>0</v>
      </c>
      <c r="M54" s="60"/>
      <c r="N54" s="61"/>
      <c r="O54" s="43"/>
    </row>
    <row r="55" spans="2:15" s="5" customFormat="1" x14ac:dyDescent="0.2">
      <c r="B55" s="42"/>
      <c r="C55" s="56"/>
      <c r="D55" s="57"/>
      <c r="E55" s="57"/>
      <c r="F55" s="58"/>
      <c r="G55" s="59"/>
      <c r="H55" s="59"/>
      <c r="I55" s="60"/>
      <c r="J55" s="60"/>
      <c r="K55" s="60"/>
      <c r="L55" s="90">
        <f t="shared" si="0"/>
        <v>0</v>
      </c>
      <c r="M55" s="60"/>
      <c r="N55" s="61"/>
      <c r="O55" s="43"/>
    </row>
    <row r="56" spans="2:15" s="5" customFormat="1" x14ac:dyDescent="0.2">
      <c r="B56" s="42"/>
      <c r="C56" s="56"/>
      <c r="D56" s="57"/>
      <c r="E56" s="57"/>
      <c r="F56" s="58"/>
      <c r="G56" s="59"/>
      <c r="H56" s="59"/>
      <c r="I56" s="60"/>
      <c r="J56" s="60"/>
      <c r="K56" s="60"/>
      <c r="L56" s="90">
        <f t="shared" si="0"/>
        <v>0</v>
      </c>
      <c r="M56" s="60"/>
      <c r="N56" s="61"/>
      <c r="O56" s="43"/>
    </row>
    <row r="57" spans="2:15" s="5" customFormat="1" x14ac:dyDescent="0.2">
      <c r="B57" s="42"/>
      <c r="C57" s="56"/>
      <c r="D57" s="57"/>
      <c r="E57" s="57"/>
      <c r="F57" s="58"/>
      <c r="G57" s="59"/>
      <c r="H57" s="59"/>
      <c r="I57" s="60"/>
      <c r="J57" s="60"/>
      <c r="K57" s="60"/>
      <c r="L57" s="90">
        <f t="shared" si="0"/>
        <v>0</v>
      </c>
      <c r="M57" s="60"/>
      <c r="N57" s="61"/>
      <c r="O57" s="43"/>
    </row>
    <row r="58" spans="2:15" s="5" customFormat="1" x14ac:dyDescent="0.2">
      <c r="B58" s="42"/>
      <c r="C58" s="56"/>
      <c r="D58" s="57"/>
      <c r="E58" s="57"/>
      <c r="F58" s="58"/>
      <c r="G58" s="59"/>
      <c r="H58" s="59"/>
      <c r="I58" s="60"/>
      <c r="J58" s="60"/>
      <c r="K58" s="60"/>
      <c r="L58" s="90">
        <f t="shared" si="0"/>
        <v>0</v>
      </c>
      <c r="M58" s="60"/>
      <c r="N58" s="61"/>
      <c r="O58" s="43"/>
    </row>
    <row r="59" spans="2:15" s="5" customFormat="1" x14ac:dyDescent="0.2">
      <c r="B59" s="42"/>
      <c r="C59" s="56"/>
      <c r="D59" s="57"/>
      <c r="E59" s="57"/>
      <c r="F59" s="58"/>
      <c r="G59" s="59"/>
      <c r="H59" s="59"/>
      <c r="I59" s="60"/>
      <c r="J59" s="60"/>
      <c r="K59" s="60"/>
      <c r="L59" s="90">
        <f t="shared" si="0"/>
        <v>0</v>
      </c>
      <c r="M59" s="60"/>
      <c r="N59" s="61"/>
      <c r="O59" s="43"/>
    </row>
    <row r="60" spans="2:15" s="5" customFormat="1" x14ac:dyDescent="0.2">
      <c r="B60" s="42"/>
      <c r="C60" s="56"/>
      <c r="D60" s="57"/>
      <c r="E60" s="57"/>
      <c r="F60" s="58"/>
      <c r="G60" s="59"/>
      <c r="H60" s="59"/>
      <c r="I60" s="60"/>
      <c r="J60" s="60"/>
      <c r="K60" s="60"/>
      <c r="L60" s="90">
        <f t="shared" si="0"/>
        <v>0</v>
      </c>
      <c r="M60" s="60"/>
      <c r="N60" s="61"/>
      <c r="O60" s="43"/>
    </row>
    <row r="61" spans="2:15" s="5" customFormat="1" x14ac:dyDescent="0.2">
      <c r="B61" s="42"/>
      <c r="C61" s="56"/>
      <c r="D61" s="57"/>
      <c r="E61" s="57"/>
      <c r="F61" s="58"/>
      <c r="G61" s="59"/>
      <c r="H61" s="59"/>
      <c r="I61" s="60"/>
      <c r="J61" s="60"/>
      <c r="K61" s="60"/>
      <c r="L61" s="90">
        <f t="shared" si="0"/>
        <v>0</v>
      </c>
      <c r="M61" s="60"/>
      <c r="N61" s="61"/>
      <c r="O61" s="43"/>
    </row>
    <row r="62" spans="2:15" s="5" customFormat="1" x14ac:dyDescent="0.2">
      <c r="B62" s="42"/>
      <c r="C62" s="56"/>
      <c r="D62" s="57"/>
      <c r="E62" s="57"/>
      <c r="F62" s="58"/>
      <c r="G62" s="59"/>
      <c r="H62" s="59"/>
      <c r="I62" s="60"/>
      <c r="J62" s="60"/>
      <c r="K62" s="60"/>
      <c r="L62" s="90">
        <f t="shared" si="0"/>
        <v>0</v>
      </c>
      <c r="M62" s="60"/>
      <c r="N62" s="61"/>
      <c r="O62" s="43"/>
    </row>
    <row r="63" spans="2:15" s="5" customFormat="1" x14ac:dyDescent="0.2">
      <c r="B63" s="42"/>
      <c r="C63" s="56"/>
      <c r="D63" s="57"/>
      <c r="E63" s="57"/>
      <c r="F63" s="58"/>
      <c r="G63" s="59"/>
      <c r="H63" s="59"/>
      <c r="I63" s="60"/>
      <c r="J63" s="60"/>
      <c r="K63" s="60"/>
      <c r="L63" s="90">
        <f t="shared" si="0"/>
        <v>0</v>
      </c>
      <c r="M63" s="60"/>
      <c r="N63" s="61"/>
      <c r="O63" s="43"/>
    </row>
    <row r="64" spans="2:15" s="5" customFormat="1" x14ac:dyDescent="0.2">
      <c r="B64" s="42"/>
      <c r="C64" s="56"/>
      <c r="D64" s="57"/>
      <c r="E64" s="57"/>
      <c r="F64" s="58"/>
      <c r="G64" s="59"/>
      <c r="H64" s="59"/>
      <c r="I64" s="60"/>
      <c r="J64" s="60"/>
      <c r="K64" s="60"/>
      <c r="L64" s="90">
        <f t="shared" si="0"/>
        <v>0</v>
      </c>
      <c r="M64" s="60"/>
      <c r="N64" s="61"/>
      <c r="O64" s="43"/>
    </row>
    <row r="65" spans="2:15" s="5" customFormat="1" x14ac:dyDescent="0.2">
      <c r="B65" s="42"/>
      <c r="C65" s="56"/>
      <c r="D65" s="57"/>
      <c r="E65" s="57"/>
      <c r="F65" s="58"/>
      <c r="G65" s="59"/>
      <c r="H65" s="59"/>
      <c r="I65" s="60"/>
      <c r="J65" s="60"/>
      <c r="K65" s="60"/>
      <c r="L65" s="90">
        <f t="shared" si="0"/>
        <v>0</v>
      </c>
      <c r="M65" s="60"/>
      <c r="N65" s="61"/>
      <c r="O65" s="43"/>
    </row>
    <row r="66" spans="2:15" s="5" customFormat="1" x14ac:dyDescent="0.2">
      <c r="B66" s="42"/>
      <c r="C66" s="56"/>
      <c r="D66" s="57"/>
      <c r="E66" s="57"/>
      <c r="F66" s="58"/>
      <c r="G66" s="59"/>
      <c r="H66" s="59"/>
      <c r="I66" s="60"/>
      <c r="J66" s="60"/>
      <c r="K66" s="60"/>
      <c r="L66" s="90">
        <f t="shared" si="0"/>
        <v>0</v>
      </c>
      <c r="M66" s="60"/>
      <c r="N66" s="61"/>
      <c r="O66" s="43"/>
    </row>
    <row r="67" spans="2:15" s="5" customFormat="1" x14ac:dyDescent="0.2">
      <c r="B67" s="42"/>
      <c r="C67" s="56"/>
      <c r="D67" s="57"/>
      <c r="E67" s="57"/>
      <c r="F67" s="58"/>
      <c r="G67" s="59"/>
      <c r="H67" s="59"/>
      <c r="I67" s="60"/>
      <c r="J67" s="60"/>
      <c r="K67" s="60"/>
      <c r="L67" s="90">
        <f t="shared" si="0"/>
        <v>0</v>
      </c>
      <c r="M67" s="60"/>
      <c r="N67" s="61"/>
      <c r="O67" s="43"/>
    </row>
    <row r="68" spans="2:15" s="5" customFormat="1" x14ac:dyDescent="0.2">
      <c r="B68" s="42"/>
      <c r="C68" s="56"/>
      <c r="D68" s="57"/>
      <c r="E68" s="57"/>
      <c r="F68" s="58"/>
      <c r="G68" s="59"/>
      <c r="H68" s="59"/>
      <c r="I68" s="60"/>
      <c r="J68" s="60"/>
      <c r="K68" s="60"/>
      <c r="L68" s="90">
        <f t="shared" si="0"/>
        <v>0</v>
      </c>
      <c r="M68" s="60"/>
      <c r="N68" s="61"/>
      <c r="O68" s="43"/>
    </row>
    <row r="69" spans="2:15" s="5" customFormat="1" x14ac:dyDescent="0.2">
      <c r="B69" s="42"/>
      <c r="C69" s="56"/>
      <c r="D69" s="57"/>
      <c r="E69" s="57"/>
      <c r="F69" s="58"/>
      <c r="G69" s="59"/>
      <c r="H69" s="59"/>
      <c r="I69" s="60"/>
      <c r="J69" s="60"/>
      <c r="K69" s="60"/>
      <c r="L69" s="90">
        <f t="shared" si="0"/>
        <v>0</v>
      </c>
      <c r="M69" s="60"/>
      <c r="N69" s="61"/>
      <c r="O69" s="43"/>
    </row>
    <row r="70" spans="2:15" s="5" customFormat="1" x14ac:dyDescent="0.2">
      <c r="B70" s="42"/>
      <c r="C70" s="56"/>
      <c r="D70" s="57"/>
      <c r="E70" s="57"/>
      <c r="F70" s="58"/>
      <c r="G70" s="59"/>
      <c r="H70" s="59"/>
      <c r="I70" s="60"/>
      <c r="J70" s="60"/>
      <c r="K70" s="60"/>
      <c r="L70" s="90">
        <f t="shared" si="0"/>
        <v>0</v>
      </c>
      <c r="M70" s="60"/>
      <c r="N70" s="61"/>
      <c r="O70" s="43"/>
    </row>
    <row r="71" spans="2:15" s="5" customFormat="1" x14ac:dyDescent="0.2">
      <c r="B71" s="42"/>
      <c r="C71" s="56"/>
      <c r="D71" s="57"/>
      <c r="E71" s="57"/>
      <c r="F71" s="58"/>
      <c r="G71" s="59"/>
      <c r="H71" s="59"/>
      <c r="I71" s="60"/>
      <c r="J71" s="60"/>
      <c r="K71" s="60"/>
      <c r="L71" s="90">
        <f t="shared" si="0"/>
        <v>0</v>
      </c>
      <c r="M71" s="60"/>
      <c r="N71" s="61"/>
      <c r="O71" s="43"/>
    </row>
    <row r="72" spans="2:15" s="5" customFormat="1" x14ac:dyDescent="0.2">
      <c r="B72" s="42"/>
      <c r="C72" s="56"/>
      <c r="D72" s="57"/>
      <c r="E72" s="57"/>
      <c r="F72" s="58"/>
      <c r="G72" s="59"/>
      <c r="H72" s="59"/>
      <c r="I72" s="60"/>
      <c r="J72" s="60"/>
      <c r="K72" s="60"/>
      <c r="L72" s="90">
        <f t="shared" si="0"/>
        <v>0</v>
      </c>
      <c r="M72" s="60"/>
      <c r="N72" s="61"/>
      <c r="O72" s="43"/>
    </row>
    <row r="73" spans="2:15" s="5" customFormat="1" x14ac:dyDescent="0.2">
      <c r="B73" s="42"/>
      <c r="C73" s="56"/>
      <c r="D73" s="57"/>
      <c r="E73" s="57"/>
      <c r="F73" s="58"/>
      <c r="G73" s="59"/>
      <c r="H73" s="59"/>
      <c r="I73" s="60"/>
      <c r="J73" s="60"/>
      <c r="K73" s="60"/>
      <c r="L73" s="90">
        <f t="shared" si="0"/>
        <v>0</v>
      </c>
      <c r="M73" s="60"/>
      <c r="N73" s="61"/>
      <c r="O73" s="43"/>
    </row>
    <row r="74" spans="2:15" s="5" customFormat="1" x14ac:dyDescent="0.2">
      <c r="B74" s="42"/>
      <c r="C74" s="56"/>
      <c r="D74" s="57"/>
      <c r="E74" s="57"/>
      <c r="F74" s="58"/>
      <c r="G74" s="59"/>
      <c r="H74" s="59"/>
      <c r="I74" s="60"/>
      <c r="J74" s="60"/>
      <c r="K74" s="60"/>
      <c r="L74" s="90">
        <f t="shared" si="0"/>
        <v>0</v>
      </c>
      <c r="M74" s="60"/>
      <c r="N74" s="61"/>
      <c r="O74" s="43"/>
    </row>
    <row r="75" spans="2:15" s="5" customFormat="1" x14ac:dyDescent="0.2">
      <c r="B75" s="42"/>
      <c r="C75" s="56"/>
      <c r="D75" s="57"/>
      <c r="E75" s="57"/>
      <c r="F75" s="58"/>
      <c r="G75" s="59"/>
      <c r="H75" s="59"/>
      <c r="I75" s="60"/>
      <c r="J75" s="60"/>
      <c r="K75" s="60"/>
      <c r="L75" s="90">
        <f t="shared" si="0"/>
        <v>0</v>
      </c>
      <c r="M75" s="60"/>
      <c r="N75" s="61"/>
      <c r="O75" s="43"/>
    </row>
    <row r="76" spans="2:15" s="5" customFormat="1" x14ac:dyDescent="0.2">
      <c r="B76" s="42"/>
      <c r="C76" s="56"/>
      <c r="D76" s="57"/>
      <c r="E76" s="57"/>
      <c r="F76" s="58"/>
      <c r="G76" s="59"/>
      <c r="H76" s="59"/>
      <c r="I76" s="60"/>
      <c r="J76" s="60"/>
      <c r="K76" s="60"/>
      <c r="L76" s="90">
        <f t="shared" si="0"/>
        <v>0</v>
      </c>
      <c r="M76" s="60"/>
      <c r="N76" s="61"/>
      <c r="O76" s="43"/>
    </row>
    <row r="77" spans="2:15" s="5" customFormat="1" x14ac:dyDescent="0.2">
      <c r="B77" s="42"/>
      <c r="C77" s="56"/>
      <c r="D77" s="57"/>
      <c r="E77" s="57"/>
      <c r="F77" s="58"/>
      <c r="G77" s="59"/>
      <c r="H77" s="59"/>
      <c r="I77" s="60"/>
      <c r="J77" s="60"/>
      <c r="K77" s="60"/>
      <c r="L77" s="90">
        <f t="shared" si="0"/>
        <v>0</v>
      </c>
      <c r="M77" s="60"/>
      <c r="N77" s="61"/>
      <c r="O77" s="43"/>
    </row>
    <row r="78" spans="2:15" s="5" customFormat="1" x14ac:dyDescent="0.2">
      <c r="B78" s="42"/>
      <c r="C78" s="56"/>
      <c r="D78" s="57"/>
      <c r="E78" s="57"/>
      <c r="F78" s="58"/>
      <c r="G78" s="59"/>
      <c r="H78" s="59"/>
      <c r="I78" s="60"/>
      <c r="J78" s="60"/>
      <c r="K78" s="60"/>
      <c r="L78" s="90">
        <f t="shared" si="0"/>
        <v>0</v>
      </c>
      <c r="M78" s="60"/>
      <c r="N78" s="61"/>
      <c r="O78" s="43"/>
    </row>
    <row r="79" spans="2:15" s="5" customFormat="1" x14ac:dyDescent="0.2">
      <c r="B79" s="42"/>
      <c r="C79" s="56"/>
      <c r="D79" s="57"/>
      <c r="E79" s="57"/>
      <c r="F79" s="58"/>
      <c r="G79" s="59"/>
      <c r="H79" s="59"/>
      <c r="I79" s="60"/>
      <c r="J79" s="60"/>
      <c r="K79" s="60"/>
      <c r="L79" s="90">
        <f t="shared" si="0"/>
        <v>0</v>
      </c>
      <c r="M79" s="60"/>
      <c r="N79" s="61"/>
      <c r="O79" s="43"/>
    </row>
    <row r="80" spans="2:15" s="5" customFormat="1" x14ac:dyDescent="0.2">
      <c r="B80" s="42"/>
      <c r="C80" s="56"/>
      <c r="D80" s="57"/>
      <c r="E80" s="57"/>
      <c r="F80" s="58"/>
      <c r="G80" s="59"/>
      <c r="H80" s="59"/>
      <c r="I80" s="60"/>
      <c r="J80" s="60"/>
      <c r="K80" s="60"/>
      <c r="L80" s="90">
        <f t="shared" si="0"/>
        <v>0</v>
      </c>
      <c r="M80" s="60"/>
      <c r="N80" s="61"/>
      <c r="O80" s="43"/>
    </row>
    <row r="81" spans="2:15" s="5" customFormat="1" x14ac:dyDescent="0.2">
      <c r="B81" s="42"/>
      <c r="C81" s="56"/>
      <c r="D81" s="57"/>
      <c r="E81" s="57"/>
      <c r="F81" s="58"/>
      <c r="G81" s="59"/>
      <c r="H81" s="59"/>
      <c r="I81" s="60"/>
      <c r="J81" s="60"/>
      <c r="K81" s="60"/>
      <c r="L81" s="90">
        <f t="shared" ref="L81:L101" si="1">G81+I81+J81-K81</f>
        <v>0</v>
      </c>
      <c r="M81" s="60"/>
      <c r="N81" s="61"/>
      <c r="O81" s="43"/>
    </row>
    <row r="82" spans="2:15" s="5" customFormat="1" x14ac:dyDescent="0.2">
      <c r="B82" s="42"/>
      <c r="C82" s="56"/>
      <c r="D82" s="57"/>
      <c r="E82" s="57"/>
      <c r="F82" s="58"/>
      <c r="G82" s="59"/>
      <c r="H82" s="59"/>
      <c r="I82" s="60"/>
      <c r="J82" s="60"/>
      <c r="K82" s="60"/>
      <c r="L82" s="90">
        <f t="shared" si="1"/>
        <v>0</v>
      </c>
      <c r="M82" s="60"/>
      <c r="N82" s="61"/>
      <c r="O82" s="43"/>
    </row>
    <row r="83" spans="2:15" s="5" customFormat="1" x14ac:dyDescent="0.2">
      <c r="B83" s="42"/>
      <c r="C83" s="56"/>
      <c r="D83" s="57"/>
      <c r="E83" s="57"/>
      <c r="F83" s="58"/>
      <c r="G83" s="59"/>
      <c r="H83" s="59"/>
      <c r="I83" s="60"/>
      <c r="J83" s="60"/>
      <c r="K83" s="60"/>
      <c r="L83" s="90">
        <f t="shared" si="1"/>
        <v>0</v>
      </c>
      <c r="M83" s="60"/>
      <c r="N83" s="61"/>
      <c r="O83" s="43"/>
    </row>
    <row r="84" spans="2:15" s="5" customFormat="1" x14ac:dyDescent="0.2">
      <c r="B84" s="42"/>
      <c r="C84" s="56"/>
      <c r="D84" s="57"/>
      <c r="E84" s="57"/>
      <c r="F84" s="58"/>
      <c r="G84" s="59"/>
      <c r="H84" s="59"/>
      <c r="I84" s="60"/>
      <c r="J84" s="60"/>
      <c r="K84" s="60"/>
      <c r="L84" s="90">
        <f t="shared" si="1"/>
        <v>0</v>
      </c>
      <c r="M84" s="60"/>
      <c r="N84" s="61"/>
      <c r="O84" s="43"/>
    </row>
    <row r="85" spans="2:15" s="5" customFormat="1" x14ac:dyDescent="0.2">
      <c r="B85" s="42"/>
      <c r="C85" s="56"/>
      <c r="D85" s="57"/>
      <c r="E85" s="57"/>
      <c r="F85" s="58"/>
      <c r="G85" s="59"/>
      <c r="H85" s="59"/>
      <c r="I85" s="60"/>
      <c r="J85" s="60"/>
      <c r="K85" s="60"/>
      <c r="L85" s="90">
        <f t="shared" si="1"/>
        <v>0</v>
      </c>
      <c r="M85" s="60"/>
      <c r="N85" s="61"/>
      <c r="O85" s="43"/>
    </row>
    <row r="86" spans="2:15" s="5" customFormat="1" x14ac:dyDescent="0.2">
      <c r="B86" s="42"/>
      <c r="C86" s="56"/>
      <c r="D86" s="57"/>
      <c r="E86" s="57"/>
      <c r="F86" s="58"/>
      <c r="G86" s="59"/>
      <c r="H86" s="59"/>
      <c r="I86" s="60"/>
      <c r="J86" s="60"/>
      <c r="K86" s="60"/>
      <c r="L86" s="90">
        <f t="shared" si="1"/>
        <v>0</v>
      </c>
      <c r="M86" s="60"/>
      <c r="N86" s="61"/>
      <c r="O86" s="43"/>
    </row>
    <row r="87" spans="2:15" s="5" customFormat="1" x14ac:dyDescent="0.2">
      <c r="B87" s="42"/>
      <c r="C87" s="56"/>
      <c r="D87" s="57"/>
      <c r="E87" s="57"/>
      <c r="F87" s="58"/>
      <c r="G87" s="59"/>
      <c r="H87" s="59"/>
      <c r="I87" s="60"/>
      <c r="J87" s="60"/>
      <c r="K87" s="60"/>
      <c r="L87" s="90">
        <f t="shared" si="1"/>
        <v>0</v>
      </c>
      <c r="M87" s="60"/>
      <c r="N87" s="61"/>
      <c r="O87" s="43"/>
    </row>
    <row r="88" spans="2:15" s="5" customFormat="1" x14ac:dyDescent="0.2">
      <c r="B88" s="42"/>
      <c r="C88" s="56"/>
      <c r="D88" s="57"/>
      <c r="E88" s="57"/>
      <c r="F88" s="58"/>
      <c r="G88" s="59"/>
      <c r="H88" s="59"/>
      <c r="I88" s="60"/>
      <c r="J88" s="60"/>
      <c r="K88" s="60"/>
      <c r="L88" s="90">
        <f t="shared" si="1"/>
        <v>0</v>
      </c>
      <c r="M88" s="60"/>
      <c r="N88" s="61"/>
      <c r="O88" s="43"/>
    </row>
    <row r="89" spans="2:15" s="5" customFormat="1" x14ac:dyDescent="0.2">
      <c r="B89" s="42"/>
      <c r="C89" s="56"/>
      <c r="D89" s="57"/>
      <c r="E89" s="57"/>
      <c r="F89" s="58"/>
      <c r="G89" s="59"/>
      <c r="H89" s="59"/>
      <c r="I89" s="60"/>
      <c r="J89" s="60"/>
      <c r="K89" s="60"/>
      <c r="L89" s="90">
        <f t="shared" si="1"/>
        <v>0</v>
      </c>
      <c r="M89" s="60"/>
      <c r="N89" s="61"/>
      <c r="O89" s="43"/>
    </row>
    <row r="90" spans="2:15" s="5" customFormat="1" x14ac:dyDescent="0.2">
      <c r="B90" s="42"/>
      <c r="C90" s="56"/>
      <c r="D90" s="57"/>
      <c r="E90" s="57"/>
      <c r="F90" s="58"/>
      <c r="G90" s="59"/>
      <c r="H90" s="59"/>
      <c r="I90" s="60"/>
      <c r="J90" s="60"/>
      <c r="K90" s="60"/>
      <c r="L90" s="90">
        <f t="shared" si="1"/>
        <v>0</v>
      </c>
      <c r="M90" s="60"/>
      <c r="N90" s="61"/>
      <c r="O90" s="43"/>
    </row>
    <row r="91" spans="2:15" s="5" customFormat="1" x14ac:dyDescent="0.2">
      <c r="B91" s="42"/>
      <c r="C91" s="56"/>
      <c r="D91" s="57"/>
      <c r="E91" s="57"/>
      <c r="F91" s="58"/>
      <c r="G91" s="59"/>
      <c r="H91" s="59"/>
      <c r="I91" s="60"/>
      <c r="J91" s="60"/>
      <c r="K91" s="60"/>
      <c r="L91" s="90">
        <f t="shared" si="1"/>
        <v>0</v>
      </c>
      <c r="M91" s="60"/>
      <c r="N91" s="61"/>
      <c r="O91" s="43"/>
    </row>
    <row r="92" spans="2:15" s="5" customFormat="1" x14ac:dyDescent="0.2">
      <c r="B92" s="42"/>
      <c r="C92" s="56"/>
      <c r="D92" s="57"/>
      <c r="E92" s="57"/>
      <c r="F92" s="58"/>
      <c r="G92" s="59"/>
      <c r="H92" s="59"/>
      <c r="I92" s="60"/>
      <c r="J92" s="60"/>
      <c r="K92" s="60"/>
      <c r="L92" s="90">
        <f t="shared" si="1"/>
        <v>0</v>
      </c>
      <c r="M92" s="60"/>
      <c r="N92" s="61"/>
      <c r="O92" s="43"/>
    </row>
    <row r="93" spans="2:15" s="5" customFormat="1" x14ac:dyDescent="0.2">
      <c r="B93" s="42"/>
      <c r="C93" s="56"/>
      <c r="D93" s="57"/>
      <c r="E93" s="57"/>
      <c r="F93" s="58"/>
      <c r="G93" s="59"/>
      <c r="H93" s="59"/>
      <c r="I93" s="60"/>
      <c r="J93" s="60"/>
      <c r="K93" s="60"/>
      <c r="L93" s="90">
        <f t="shared" si="1"/>
        <v>0</v>
      </c>
      <c r="M93" s="60"/>
      <c r="N93" s="61"/>
      <c r="O93" s="43"/>
    </row>
    <row r="94" spans="2:15" s="5" customFormat="1" x14ac:dyDescent="0.2">
      <c r="B94" s="42"/>
      <c r="C94" s="56"/>
      <c r="D94" s="57"/>
      <c r="E94" s="57"/>
      <c r="F94" s="58"/>
      <c r="G94" s="59"/>
      <c r="H94" s="59"/>
      <c r="I94" s="60"/>
      <c r="J94" s="60"/>
      <c r="K94" s="60"/>
      <c r="L94" s="90">
        <f t="shared" si="1"/>
        <v>0</v>
      </c>
      <c r="M94" s="60"/>
      <c r="N94" s="61"/>
      <c r="O94" s="43"/>
    </row>
    <row r="95" spans="2:15" s="5" customFormat="1" x14ac:dyDescent="0.2">
      <c r="B95" s="42"/>
      <c r="C95" s="56"/>
      <c r="D95" s="57"/>
      <c r="E95" s="57"/>
      <c r="F95" s="58"/>
      <c r="G95" s="59"/>
      <c r="H95" s="59"/>
      <c r="I95" s="60"/>
      <c r="J95" s="60"/>
      <c r="K95" s="60"/>
      <c r="L95" s="90">
        <f t="shared" si="1"/>
        <v>0</v>
      </c>
      <c r="M95" s="60"/>
      <c r="N95" s="61"/>
      <c r="O95" s="43"/>
    </row>
    <row r="96" spans="2:15" s="5" customFormat="1" x14ac:dyDescent="0.2">
      <c r="B96" s="42"/>
      <c r="C96" s="56"/>
      <c r="D96" s="57"/>
      <c r="E96" s="57"/>
      <c r="F96" s="58"/>
      <c r="G96" s="59"/>
      <c r="H96" s="59"/>
      <c r="I96" s="60"/>
      <c r="J96" s="60"/>
      <c r="K96" s="60"/>
      <c r="L96" s="90">
        <f t="shared" si="1"/>
        <v>0</v>
      </c>
      <c r="M96" s="60"/>
      <c r="N96" s="61"/>
      <c r="O96" s="43"/>
    </row>
    <row r="97" spans="2:19" s="5" customFormat="1" x14ac:dyDescent="0.2">
      <c r="B97" s="42"/>
      <c r="C97" s="56"/>
      <c r="D97" s="57"/>
      <c r="E97" s="57"/>
      <c r="F97" s="58"/>
      <c r="G97" s="59"/>
      <c r="H97" s="59"/>
      <c r="I97" s="60"/>
      <c r="J97" s="60"/>
      <c r="K97" s="60"/>
      <c r="L97" s="90">
        <f t="shared" si="1"/>
        <v>0</v>
      </c>
      <c r="M97" s="60"/>
      <c r="N97" s="61"/>
      <c r="O97" s="43"/>
    </row>
    <row r="98" spans="2:19" s="5" customFormat="1" x14ac:dyDescent="0.2">
      <c r="B98" s="42"/>
      <c r="C98" s="56"/>
      <c r="D98" s="57"/>
      <c r="E98" s="57"/>
      <c r="F98" s="58"/>
      <c r="G98" s="59"/>
      <c r="H98" s="59"/>
      <c r="I98" s="60"/>
      <c r="J98" s="60"/>
      <c r="K98" s="60"/>
      <c r="L98" s="90">
        <f t="shared" si="1"/>
        <v>0</v>
      </c>
      <c r="M98" s="60"/>
      <c r="N98" s="61"/>
      <c r="O98" s="43"/>
    </row>
    <row r="99" spans="2:19" s="5" customFormat="1" x14ac:dyDescent="0.2">
      <c r="B99" s="42"/>
      <c r="C99" s="56"/>
      <c r="D99" s="57"/>
      <c r="E99" s="57"/>
      <c r="F99" s="58"/>
      <c r="G99" s="59"/>
      <c r="H99" s="59"/>
      <c r="I99" s="60"/>
      <c r="J99" s="60"/>
      <c r="K99" s="60"/>
      <c r="L99" s="90">
        <f t="shared" si="1"/>
        <v>0</v>
      </c>
      <c r="M99" s="60"/>
      <c r="N99" s="61"/>
      <c r="O99" s="43"/>
    </row>
    <row r="100" spans="2:19" s="5" customFormat="1" x14ac:dyDescent="0.2">
      <c r="B100" s="42"/>
      <c r="C100" s="56"/>
      <c r="D100" s="57"/>
      <c r="E100" s="57"/>
      <c r="F100" s="58"/>
      <c r="G100" s="59"/>
      <c r="H100" s="59"/>
      <c r="I100" s="60"/>
      <c r="J100" s="60"/>
      <c r="K100" s="60"/>
      <c r="L100" s="90">
        <f t="shared" si="1"/>
        <v>0</v>
      </c>
      <c r="M100" s="60"/>
      <c r="N100" s="61"/>
      <c r="O100" s="43"/>
    </row>
    <row r="101" spans="2:19" s="5" customFormat="1" x14ac:dyDescent="0.2">
      <c r="B101" s="42"/>
      <c r="C101" s="62"/>
      <c r="D101" s="63"/>
      <c r="E101" s="63"/>
      <c r="F101" s="64"/>
      <c r="G101" s="59"/>
      <c r="H101" s="59"/>
      <c r="I101" s="60"/>
      <c r="J101" s="60"/>
      <c r="K101" s="60"/>
      <c r="L101" s="90">
        <f t="shared" si="1"/>
        <v>0</v>
      </c>
      <c r="M101" s="60"/>
      <c r="N101" s="61"/>
      <c r="O101" s="43"/>
    </row>
    <row r="102" spans="2:19" s="5" customFormat="1" x14ac:dyDescent="0.2">
      <c r="B102" s="42"/>
      <c r="C102" s="210" t="s">
        <v>12</v>
      </c>
      <c r="D102" s="210"/>
      <c r="E102" s="210"/>
      <c r="F102" s="210"/>
      <c r="G102" s="65">
        <f>SUM(G16:G101)</f>
        <v>0</v>
      </c>
      <c r="H102" s="65"/>
      <c r="I102" s="65">
        <f>SUM(I16:I101)</f>
        <v>0</v>
      </c>
      <c r="J102" s="65"/>
      <c r="K102" s="65">
        <f>SUM(K16:K101)</f>
        <v>0</v>
      </c>
      <c r="L102" s="65">
        <f>SUM(L16:L101)</f>
        <v>0</v>
      </c>
      <c r="M102" s="65">
        <f>SUM(M16:M101)</f>
        <v>0</v>
      </c>
      <c r="N102" s="61"/>
      <c r="O102" s="43"/>
    </row>
    <row r="103" spans="2:19" s="5" customFormat="1" x14ac:dyDescent="0.2">
      <c r="B103" s="42"/>
      <c r="C103" s="30"/>
      <c r="D103" s="30"/>
      <c r="E103" s="30"/>
      <c r="F103" s="19"/>
      <c r="G103" s="31"/>
      <c r="H103" s="31"/>
      <c r="I103" s="31"/>
      <c r="J103" s="31"/>
      <c r="K103" s="31"/>
      <c r="L103" s="31"/>
      <c r="M103" s="31"/>
      <c r="N103" s="66" t="s">
        <v>28</v>
      </c>
      <c r="O103" s="43"/>
    </row>
    <row r="104" spans="2:19" s="23" customFormat="1" ht="19.5" customHeight="1" x14ac:dyDescent="0.2">
      <c r="B104" s="67"/>
      <c r="C104" s="32"/>
      <c r="D104" s="85"/>
      <c r="E104" s="85"/>
      <c r="F104" s="32"/>
      <c r="G104" s="41"/>
      <c r="H104" s="41"/>
      <c r="I104" s="84"/>
      <c r="J104" s="41"/>
      <c r="K104" s="41"/>
      <c r="L104" s="84"/>
      <c r="M104" s="84"/>
      <c r="N104" s="32"/>
      <c r="O104" s="68"/>
    </row>
    <row r="105" spans="2:19" s="14" customFormat="1" ht="15" x14ac:dyDescent="0.25">
      <c r="B105" s="69"/>
      <c r="C105" s="41"/>
      <c r="D105" s="216" t="str">
        <f>'Datos Generales'!C16</f>
        <v>Preparado por</v>
      </c>
      <c r="E105" s="216"/>
      <c r="F105" s="41"/>
      <c r="G105" s="199" t="str">
        <f>'Datos Generales'!D16</f>
        <v>Revisado por</v>
      </c>
      <c r="H105" s="199"/>
      <c r="I105" s="199"/>
      <c r="J105" s="79"/>
      <c r="L105" s="199" t="str">
        <f>'Datos Generales'!E16</f>
        <v>Autorizado por</v>
      </c>
      <c r="M105" s="199"/>
      <c r="N105" s="41"/>
      <c r="O105" s="70"/>
      <c r="Q105" s="24"/>
      <c r="R105" s="24"/>
      <c r="S105" s="24"/>
    </row>
    <row r="106" spans="2:19" s="25" customFormat="1" ht="27" customHeight="1" x14ac:dyDescent="0.25">
      <c r="B106" s="71"/>
      <c r="C106" s="44"/>
      <c r="D106" s="86"/>
      <c r="E106" s="86"/>
      <c r="F106" s="44"/>
      <c r="G106" s="86"/>
      <c r="H106" s="86"/>
      <c r="I106" s="86"/>
      <c r="J106" s="44"/>
      <c r="L106" s="86"/>
      <c r="M106" s="86"/>
      <c r="N106" s="44"/>
      <c r="O106" s="72"/>
    </row>
    <row r="107" spans="2:19" s="26" customFormat="1" ht="15" x14ac:dyDescent="0.25">
      <c r="B107" s="73"/>
      <c r="C107" s="82"/>
      <c r="D107" s="200" t="str">
        <f>'Datos Generales'!C17</f>
        <v>Puesto que ocupa</v>
      </c>
      <c r="E107" s="200"/>
      <c r="F107" s="81"/>
      <c r="G107" s="200" t="str">
        <f>'Datos Generales'!D17</f>
        <v>Puesto que ocupa</v>
      </c>
      <c r="H107" s="200"/>
      <c r="I107" s="200"/>
      <c r="J107" s="83"/>
      <c r="L107" s="200" t="str">
        <f>'Datos Generales'!E17</f>
        <v>Puesto que ocupa</v>
      </c>
      <c r="M107" s="200"/>
      <c r="N107" s="28"/>
      <c r="O107" s="74"/>
    </row>
    <row r="108" spans="2:19" s="26" customFormat="1" ht="24.75" customHeight="1" x14ac:dyDescent="0.25">
      <c r="B108" s="73"/>
      <c r="C108" s="82"/>
      <c r="D108" s="198"/>
      <c r="E108" s="198"/>
      <c r="F108" s="44"/>
      <c r="G108" s="198"/>
      <c r="H108" s="198"/>
      <c r="I108" s="198"/>
      <c r="J108" s="44"/>
      <c r="K108" s="25"/>
      <c r="L108" s="198"/>
      <c r="M108" s="198"/>
      <c r="N108" s="28"/>
      <c r="O108" s="74"/>
    </row>
    <row r="109" spans="2:19" s="26" customFormat="1" ht="15" x14ac:dyDescent="0.25">
      <c r="B109" s="73"/>
      <c r="C109" s="82"/>
      <c r="D109" s="200" t="s">
        <v>32</v>
      </c>
      <c r="E109" s="200"/>
      <c r="F109" s="81"/>
      <c r="G109" s="200" t="s">
        <v>33</v>
      </c>
      <c r="H109" s="200"/>
      <c r="I109" s="200"/>
      <c r="J109" s="83"/>
      <c r="L109" s="200" t="s">
        <v>34</v>
      </c>
      <c r="M109" s="200"/>
      <c r="N109" s="28"/>
      <c r="O109" s="74"/>
    </row>
    <row r="110" spans="2:19" s="13" customFormat="1" ht="15" x14ac:dyDescent="0.25">
      <c r="B110" s="75"/>
      <c r="C110" s="76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77"/>
    </row>
    <row r="111" spans="2:19" s="13" customFormat="1" ht="15" x14ac:dyDescent="0.25"/>
    <row r="112" spans="2:19" s="13" customFormat="1" ht="15" x14ac:dyDescent="0.25"/>
    <row r="113" spans="5:19" s="13" customFormat="1" ht="15" x14ac:dyDescent="0.25"/>
    <row r="114" spans="5:19" s="13" customFormat="1" ht="15" x14ac:dyDescent="0.25"/>
    <row r="115" spans="5:19" s="13" customFormat="1" ht="15" x14ac:dyDescent="0.25">
      <c r="N115" s="11"/>
      <c r="O115" s="11"/>
      <c r="P115" s="11"/>
      <c r="Q115" s="11"/>
      <c r="R115" s="11"/>
      <c r="S115" s="11"/>
    </row>
    <row r="116" spans="5:19" s="13" customFormat="1" ht="15" x14ac:dyDescent="0.25">
      <c r="N116" s="11"/>
      <c r="O116" s="11"/>
      <c r="P116" s="11"/>
      <c r="Q116" s="11"/>
      <c r="R116" s="11"/>
      <c r="S116" s="11"/>
    </row>
    <row r="117" spans="5:19" s="13" customFormat="1" ht="15" x14ac:dyDescent="0.25">
      <c r="N117" s="11"/>
      <c r="O117" s="11"/>
      <c r="P117" s="11"/>
      <c r="Q117" s="11"/>
      <c r="R117" s="11"/>
      <c r="S117" s="11"/>
    </row>
    <row r="120" spans="5:19" x14ac:dyDescent="0.2">
      <c r="E120" s="21"/>
      <c r="F120" s="11"/>
      <c r="G120" s="11"/>
      <c r="H120" s="11"/>
      <c r="I120" s="11"/>
      <c r="J120" s="11"/>
      <c r="K120" s="27"/>
      <c r="L120" s="21"/>
      <c r="M120" s="21"/>
    </row>
    <row r="121" spans="5:19" x14ac:dyDescent="0.2">
      <c r="E121" s="21"/>
      <c r="F121" s="11"/>
      <c r="G121" s="11"/>
      <c r="H121" s="11"/>
      <c r="I121" s="11"/>
      <c r="J121" s="11"/>
      <c r="K121" s="27"/>
      <c r="L121" s="21"/>
      <c r="M121" s="21"/>
    </row>
  </sheetData>
  <mergeCells count="27">
    <mergeCell ref="F11:H11"/>
    <mergeCell ref="G14:G15"/>
    <mergeCell ref="K14:K15"/>
    <mergeCell ref="D109:E109"/>
    <mergeCell ref="D105:E105"/>
    <mergeCell ref="D107:E107"/>
    <mergeCell ref="G105:I105"/>
    <mergeCell ref="G107:I107"/>
    <mergeCell ref="G109:I109"/>
    <mergeCell ref="D108:E108"/>
    <mergeCell ref="G108:I108"/>
    <mergeCell ref="L108:M108"/>
    <mergeCell ref="L105:M105"/>
    <mergeCell ref="L107:M107"/>
    <mergeCell ref="L109:M109"/>
    <mergeCell ref="B6:O6"/>
    <mergeCell ref="B7:O7"/>
    <mergeCell ref="B8:O8"/>
    <mergeCell ref="B9:O9"/>
    <mergeCell ref="C102:F102"/>
    <mergeCell ref="C14:C15"/>
    <mergeCell ref="D14:D15"/>
    <mergeCell ref="M14:M15"/>
    <mergeCell ref="N14:N15"/>
    <mergeCell ref="I14:J14"/>
    <mergeCell ref="E14:E15"/>
    <mergeCell ref="F14:F15"/>
  </mergeCells>
  <dataValidations count="2">
    <dataValidation type="list" allowBlank="1" showInputMessage="1" showErrorMessage="1" sqref="L15" xr:uid="{00000000-0002-0000-1000-000000000000}">
      <formula1>$Q$10:$Q$14</formula1>
    </dataValidation>
    <dataValidation type="list" allowBlank="1" showInputMessage="1" showErrorMessage="1" sqref="H15" xr:uid="{00000000-0002-0000-1000-000001000000}">
      <formula1>$Q$4:$Q$9</formula1>
    </dataValidation>
  </dataValidations>
  <printOptions horizontalCentered="1"/>
  <pageMargins left="0" right="0" top="0.15748031496062992" bottom="0.19685039370078741" header="0.11811023622047245" footer="0.11811023622047245"/>
  <pageSetup scale="90" orientation="portrait" r:id="rId1"/>
  <headerFooter>
    <oddFooter>&amp;R&amp;P/&amp;N  &amp;D  &amp;T</oddFooter>
  </headerFooter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308"/>
  <sheetViews>
    <sheetView showGridLines="0" topLeftCell="B7" workbookViewId="0">
      <selection activeCell="B7" sqref="A1:XFD1048576"/>
    </sheetView>
  </sheetViews>
  <sheetFormatPr baseColWidth="10" defaultColWidth="11.42578125" defaultRowHeight="12.75" x14ac:dyDescent="0.2"/>
  <cols>
    <col min="1" max="1" width="3.42578125" style="142" customWidth="1"/>
    <col min="2" max="2" width="2.7109375" style="142" customWidth="1"/>
    <col min="3" max="3" width="10.7109375" style="142" customWidth="1"/>
    <col min="4" max="4" width="15.42578125" style="142" customWidth="1"/>
    <col min="5" max="5" width="17.140625" style="142" bestFit="1" customWidth="1"/>
    <col min="6" max="6" width="33.5703125" style="143" bestFit="1" customWidth="1"/>
    <col min="7" max="7" width="15.28515625" style="144" customWidth="1"/>
    <col min="8" max="8" width="16" style="144" customWidth="1"/>
    <col min="9" max="9" width="7.28515625" style="144" customWidth="1"/>
    <col min="10" max="10" width="12.7109375" style="144" customWidth="1"/>
    <col min="11" max="11" width="20.28515625" style="144" customWidth="1"/>
    <col min="12" max="12" width="16.140625" style="142" customWidth="1"/>
    <col min="13" max="13" width="3" style="142" customWidth="1"/>
    <col min="14" max="15" width="14.42578125" style="142" hidden="1" customWidth="1"/>
    <col min="16" max="16384" width="11.42578125" style="142"/>
  </cols>
  <sheetData>
    <row r="1" spans="2:13" s="99" customFormat="1" x14ac:dyDescent="0.2">
      <c r="F1" s="100"/>
      <c r="G1" s="101"/>
      <c r="H1" s="101"/>
      <c r="I1" s="101"/>
      <c r="J1" s="101"/>
      <c r="K1" s="101"/>
    </row>
    <row r="2" spans="2:13" s="99" customFormat="1" ht="10.5" customHeight="1" x14ac:dyDescent="0.2">
      <c r="B2" s="49"/>
      <c r="C2" s="50"/>
      <c r="D2" s="50"/>
      <c r="E2" s="50"/>
      <c r="F2" s="51"/>
      <c r="G2" s="52"/>
      <c r="H2" s="52"/>
      <c r="I2" s="52"/>
      <c r="J2" s="52"/>
      <c r="K2" s="52"/>
      <c r="L2" s="50"/>
      <c r="M2" s="53"/>
    </row>
    <row r="3" spans="2:13" s="99" customFormat="1" ht="10.5" customHeight="1" x14ac:dyDescent="0.2">
      <c r="B3" s="42"/>
      <c r="C3" s="5"/>
      <c r="D3" s="5"/>
      <c r="E3" s="5"/>
      <c r="F3" s="17"/>
      <c r="G3" s="7"/>
      <c r="H3" s="7"/>
      <c r="I3" s="7"/>
      <c r="J3" s="7"/>
      <c r="K3" s="7"/>
      <c r="L3" s="5"/>
      <c r="M3" s="43"/>
    </row>
    <row r="4" spans="2:13" s="99" customFormat="1" x14ac:dyDescent="0.2">
      <c r="B4" s="42"/>
      <c r="C4" s="5"/>
      <c r="D4" s="5"/>
      <c r="E4" s="5"/>
      <c r="F4" s="17"/>
      <c r="G4" s="7"/>
      <c r="H4" s="7"/>
      <c r="I4" s="7"/>
      <c r="J4" s="7"/>
      <c r="K4" s="7"/>
      <c r="L4" s="5"/>
      <c r="M4" s="43"/>
    </row>
    <row r="5" spans="2:13" s="99" customFormat="1" x14ac:dyDescent="0.2">
      <c r="B5" s="42"/>
      <c r="C5" s="5"/>
      <c r="D5" s="5"/>
      <c r="E5" s="5"/>
      <c r="F5" s="17"/>
      <c r="G5" s="7"/>
      <c r="H5" s="7"/>
      <c r="I5" s="7"/>
      <c r="J5" s="7"/>
      <c r="K5" s="7"/>
      <c r="L5" s="5"/>
      <c r="M5" s="43"/>
    </row>
    <row r="6" spans="2:13" s="99" customFormat="1" x14ac:dyDescent="0.2">
      <c r="B6" s="42"/>
      <c r="C6" s="5"/>
      <c r="D6" s="5"/>
      <c r="E6" s="5"/>
      <c r="F6" s="17"/>
      <c r="G6" s="7"/>
      <c r="H6" s="7"/>
      <c r="I6" s="7"/>
      <c r="J6" s="7"/>
      <c r="K6" s="7"/>
      <c r="L6" s="5"/>
      <c r="M6" s="43"/>
    </row>
    <row r="7" spans="2:13" s="99" customFormat="1" ht="16.5" customHeight="1" x14ac:dyDescent="0.3">
      <c r="B7" s="226" t="s">
        <v>8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8"/>
    </row>
    <row r="8" spans="2:13" s="99" customFormat="1" ht="15.75" x14ac:dyDescent="0.25">
      <c r="B8" s="204" t="s">
        <v>55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6"/>
    </row>
    <row r="9" spans="2:13" s="99" customFormat="1" ht="15.75" x14ac:dyDescent="0.25">
      <c r="B9" s="201" t="s">
        <v>23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3"/>
    </row>
    <row r="10" spans="2:13" s="99" customFormat="1" ht="15" x14ac:dyDescent="0.25">
      <c r="B10" s="229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1"/>
    </row>
    <row r="11" spans="2:13" s="99" customFormat="1" ht="6" customHeight="1" x14ac:dyDescent="0.2">
      <c r="B11" s="102"/>
      <c r="F11" s="100"/>
      <c r="G11" s="101"/>
      <c r="H11" s="101"/>
      <c r="I11" s="101"/>
      <c r="J11" s="101"/>
      <c r="K11" s="101"/>
      <c r="M11" s="103"/>
    </row>
    <row r="12" spans="2:13" s="99" customFormat="1" ht="15" x14ac:dyDescent="0.25">
      <c r="B12" s="102"/>
      <c r="D12" s="5"/>
      <c r="F12" s="45" t="s">
        <v>11</v>
      </c>
      <c r="G12" s="234" t="str">
        <f>+'Datos Generales'!C7</f>
        <v>Consejo Nacional de Zonas Francas de Exp.</v>
      </c>
      <c r="H12" s="235"/>
      <c r="I12" s="236"/>
      <c r="J12" s="5"/>
      <c r="K12" s="7"/>
      <c r="L12" s="5"/>
      <c r="M12" s="103"/>
    </row>
    <row r="13" spans="2:13" s="99" customFormat="1" ht="9" customHeight="1" x14ac:dyDescent="0.2">
      <c r="B13" s="102"/>
      <c r="D13" s="5"/>
      <c r="E13" s="45"/>
      <c r="F13" s="98"/>
      <c r="G13" s="98"/>
      <c r="H13" s="98"/>
      <c r="I13" s="5"/>
      <c r="J13" s="5"/>
      <c r="K13" s="7"/>
      <c r="L13" s="5"/>
      <c r="M13" s="103"/>
    </row>
    <row r="14" spans="2:13" s="99" customFormat="1" ht="15" x14ac:dyDescent="0.25">
      <c r="B14" s="102"/>
      <c r="C14" s="45" t="s">
        <v>27</v>
      </c>
      <c r="D14" s="146">
        <f>'Datos Generales'!C6</f>
        <v>46203</v>
      </c>
      <c r="E14" s="45" t="s">
        <v>5</v>
      </c>
      <c r="F14" s="147" t="str">
        <f>'Datos Generales'!C8</f>
        <v>5150</v>
      </c>
      <c r="G14" s="45" t="s">
        <v>9</v>
      </c>
      <c r="H14" s="147" t="str">
        <f>'Datos Generales'!C9</f>
        <v>01</v>
      </c>
      <c r="I14" s="45" t="s">
        <v>6</v>
      </c>
      <c r="J14" s="147" t="str">
        <f>+'Datos Generales'!C10</f>
        <v>01</v>
      </c>
      <c r="K14" s="45" t="s">
        <v>7</v>
      </c>
      <c r="L14" s="46" t="str">
        <f>+'Datos Generales'!C11</f>
        <v>0001</v>
      </c>
      <c r="M14" s="103"/>
    </row>
    <row r="15" spans="2:13" s="99" customFormat="1" ht="9" customHeight="1" x14ac:dyDescent="0.25">
      <c r="B15" s="102"/>
      <c r="G15" s="105"/>
      <c r="H15" s="106"/>
      <c r="K15" s="101"/>
      <c r="M15" s="103"/>
    </row>
    <row r="16" spans="2:13" s="99" customFormat="1" ht="6.75" customHeight="1" x14ac:dyDescent="0.25">
      <c r="B16" s="102"/>
      <c r="E16" s="104"/>
      <c r="F16" s="105"/>
      <c r="G16" s="105"/>
      <c r="H16" s="106"/>
      <c r="I16" s="104"/>
      <c r="J16" s="107"/>
      <c r="K16" s="101"/>
      <c r="M16" s="103"/>
    </row>
    <row r="17" spans="2:15" s="99" customFormat="1" ht="15.75" x14ac:dyDescent="0.25">
      <c r="B17" s="102"/>
      <c r="C17" s="108"/>
      <c r="D17" s="108"/>
      <c r="E17" s="108"/>
      <c r="F17" s="109"/>
      <c r="G17" s="97"/>
      <c r="H17" s="110"/>
      <c r="I17" s="110"/>
      <c r="J17" s="8"/>
      <c r="K17" s="111"/>
      <c r="M17" s="103"/>
    </row>
    <row r="18" spans="2:15" s="114" customFormat="1" ht="34.5" customHeight="1" x14ac:dyDescent="0.2">
      <c r="B18" s="112"/>
      <c r="C18" s="223" t="s">
        <v>13</v>
      </c>
      <c r="D18" s="223" t="s">
        <v>29</v>
      </c>
      <c r="E18" s="223" t="s">
        <v>26</v>
      </c>
      <c r="F18" s="223" t="s">
        <v>57</v>
      </c>
      <c r="G18" s="148"/>
      <c r="H18" s="232" t="s">
        <v>56</v>
      </c>
      <c r="I18" s="233"/>
      <c r="J18" s="223" t="s">
        <v>59</v>
      </c>
      <c r="K18" s="148" t="s">
        <v>35</v>
      </c>
      <c r="L18" s="223" t="s">
        <v>16</v>
      </c>
      <c r="M18" s="113"/>
    </row>
    <row r="19" spans="2:15" s="114" customFormat="1" ht="34.5" customHeight="1" x14ac:dyDescent="0.2">
      <c r="B19" s="112"/>
      <c r="C19" s="223"/>
      <c r="D19" s="223"/>
      <c r="E19" s="223"/>
      <c r="F19" s="223"/>
      <c r="G19" s="223" t="s">
        <v>24</v>
      </c>
      <c r="H19" s="223" t="s">
        <v>60</v>
      </c>
      <c r="I19" s="223" t="s">
        <v>58</v>
      </c>
      <c r="J19" s="223"/>
      <c r="K19" s="223" t="s">
        <v>25</v>
      </c>
      <c r="L19" s="223"/>
      <c r="M19" s="113"/>
    </row>
    <row r="20" spans="2:15" s="114" customFormat="1" x14ac:dyDescent="0.2">
      <c r="B20" s="112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113"/>
      <c r="N20" s="115" t="s">
        <v>35</v>
      </c>
      <c r="O20" s="115" t="s">
        <v>35</v>
      </c>
    </row>
    <row r="21" spans="2:15" s="99" customFormat="1" ht="15.75" x14ac:dyDescent="0.25">
      <c r="B21" s="102"/>
      <c r="C21" s="149" t="s">
        <v>328</v>
      </c>
      <c r="D21" s="150" t="s">
        <v>329</v>
      </c>
      <c r="E21" s="150">
        <v>11050019901</v>
      </c>
      <c r="F21" s="170" t="s">
        <v>64</v>
      </c>
      <c r="G21" s="151">
        <v>6926.73</v>
      </c>
      <c r="H21" s="151">
        <v>7556.6898000000001</v>
      </c>
      <c r="I21" s="151">
        <v>0</v>
      </c>
      <c r="J21" s="151">
        <v>10991.5488</v>
      </c>
      <c r="K21" s="169">
        <f t="shared" ref="K21:K43" si="0">+G21+H21+I21-J21</f>
        <v>3491.8709999999992</v>
      </c>
      <c r="L21" s="152"/>
      <c r="M21" s="103"/>
      <c r="N21" s="116"/>
      <c r="O21" s="116"/>
    </row>
    <row r="22" spans="2:15" s="99" customFormat="1" ht="15.75" x14ac:dyDescent="0.25">
      <c r="B22" s="102"/>
      <c r="C22" s="149" t="s">
        <v>328</v>
      </c>
      <c r="D22" s="150" t="s">
        <v>329</v>
      </c>
      <c r="E22" s="150">
        <v>11050019901</v>
      </c>
      <c r="F22" s="170" t="s">
        <v>65</v>
      </c>
      <c r="G22" s="151">
        <v>17697.7</v>
      </c>
      <c r="H22" s="151">
        <v>23597.590400000001</v>
      </c>
      <c r="I22" s="151"/>
      <c r="J22" s="151">
        <v>26547.289199999999</v>
      </c>
      <c r="K22" s="169">
        <f t="shared" si="0"/>
        <v>14748.001199999999</v>
      </c>
      <c r="L22" s="152"/>
      <c r="M22" s="103"/>
      <c r="N22" s="116"/>
      <c r="O22" s="116"/>
    </row>
    <row r="23" spans="2:15" s="99" customFormat="1" ht="15.75" x14ac:dyDescent="0.25">
      <c r="B23" s="102"/>
      <c r="C23" s="149" t="s">
        <v>328</v>
      </c>
      <c r="D23" s="150" t="s">
        <v>330</v>
      </c>
      <c r="E23" s="150">
        <v>11050019901</v>
      </c>
      <c r="F23" s="170" t="s">
        <v>66</v>
      </c>
      <c r="G23" s="151">
        <v>3055.64</v>
      </c>
      <c r="H23" s="151">
        <v>3698.7105000000001</v>
      </c>
      <c r="I23" s="151"/>
      <c r="J23" s="151">
        <v>3698.7105000000001</v>
      </c>
      <c r="K23" s="169">
        <f t="shared" si="0"/>
        <v>3055.6400000000003</v>
      </c>
      <c r="L23" s="152"/>
      <c r="M23" s="103"/>
      <c r="N23" s="116"/>
      <c r="O23" s="116"/>
    </row>
    <row r="24" spans="2:15" s="99" customFormat="1" ht="15.75" x14ac:dyDescent="0.25">
      <c r="B24" s="102"/>
      <c r="C24" s="149" t="s">
        <v>328</v>
      </c>
      <c r="D24" s="150" t="s">
        <v>329</v>
      </c>
      <c r="E24" s="150">
        <v>11050019901</v>
      </c>
      <c r="F24" s="170" t="s">
        <v>67</v>
      </c>
      <c r="G24" s="151">
        <v>8515.92</v>
      </c>
      <c r="H24" s="151">
        <v>12715.973199999999</v>
      </c>
      <c r="I24" s="151"/>
      <c r="J24" s="151">
        <v>19765.045299999998</v>
      </c>
      <c r="K24" s="169">
        <f t="shared" si="0"/>
        <v>1466.8479000000007</v>
      </c>
      <c r="L24" s="152"/>
      <c r="M24" s="103"/>
      <c r="N24" s="116"/>
      <c r="O24" s="116"/>
    </row>
    <row r="25" spans="2:15" s="99" customFormat="1" ht="15.75" x14ac:dyDescent="0.25">
      <c r="B25" s="102"/>
      <c r="C25" s="149" t="s">
        <v>328</v>
      </c>
      <c r="D25" s="150" t="s">
        <v>329</v>
      </c>
      <c r="E25" s="150">
        <v>11050019901</v>
      </c>
      <c r="F25" s="170" t="s">
        <v>68</v>
      </c>
      <c r="G25" s="151">
        <v>0</v>
      </c>
      <c r="H25" s="151">
        <v>27965.000000000004</v>
      </c>
      <c r="I25" s="151"/>
      <c r="J25" s="151">
        <v>0</v>
      </c>
      <c r="K25" s="169">
        <f t="shared" si="0"/>
        <v>27965.000000000004</v>
      </c>
      <c r="L25" s="152"/>
      <c r="M25" s="103"/>
      <c r="N25" s="116"/>
      <c r="O25" s="116"/>
    </row>
    <row r="26" spans="2:15" s="99" customFormat="1" ht="15.75" x14ac:dyDescent="0.25">
      <c r="B26" s="102"/>
      <c r="C26" s="149" t="s">
        <v>328</v>
      </c>
      <c r="D26" s="150" t="s">
        <v>332</v>
      </c>
      <c r="E26" s="150">
        <v>11050019901</v>
      </c>
      <c r="F26" s="170" t="s">
        <v>69</v>
      </c>
      <c r="G26" s="151">
        <v>4723.1000000000004</v>
      </c>
      <c r="H26" s="151">
        <v>4723.1000999999997</v>
      </c>
      <c r="I26" s="151"/>
      <c r="J26" s="151">
        <v>6297.4668000000001</v>
      </c>
      <c r="K26" s="169">
        <f t="shared" si="0"/>
        <v>3148.7332999999999</v>
      </c>
      <c r="L26" s="152"/>
      <c r="M26" s="103"/>
      <c r="N26" s="116"/>
      <c r="O26" s="116"/>
    </row>
    <row r="27" spans="2:15" s="99" customFormat="1" ht="15.75" x14ac:dyDescent="0.25">
      <c r="B27" s="102"/>
      <c r="C27" s="149" t="s">
        <v>328</v>
      </c>
      <c r="D27" s="150" t="s">
        <v>330</v>
      </c>
      <c r="E27" s="150">
        <v>11050019901</v>
      </c>
      <c r="F27" s="170" t="s">
        <v>70</v>
      </c>
      <c r="G27" s="151">
        <v>6289.35</v>
      </c>
      <c r="H27" s="151">
        <v>31166.608199999999</v>
      </c>
      <c r="I27" s="151"/>
      <c r="J27" s="151">
        <v>25151.999599999999</v>
      </c>
      <c r="K27" s="169">
        <f t="shared" si="0"/>
        <v>12303.958600000002</v>
      </c>
      <c r="L27" s="152"/>
      <c r="M27" s="103"/>
      <c r="N27" s="116"/>
      <c r="O27" s="116"/>
    </row>
    <row r="28" spans="2:15" s="99" customFormat="1" ht="15.75" x14ac:dyDescent="0.25">
      <c r="B28" s="102"/>
      <c r="C28" s="149" t="s">
        <v>328</v>
      </c>
      <c r="D28" s="150" t="s">
        <v>330</v>
      </c>
      <c r="E28" s="150">
        <v>11050019901</v>
      </c>
      <c r="F28" s="170" t="s">
        <v>71</v>
      </c>
      <c r="G28" s="151">
        <v>4318.6499999999996</v>
      </c>
      <c r="H28" s="151">
        <v>4318.6500000000005</v>
      </c>
      <c r="I28" s="151"/>
      <c r="J28" s="151">
        <v>4318.6500000000005</v>
      </c>
      <c r="K28" s="169">
        <f t="shared" si="0"/>
        <v>4318.6499999999987</v>
      </c>
      <c r="L28" s="152"/>
      <c r="M28" s="103"/>
      <c r="N28" s="116"/>
      <c r="O28" s="116"/>
    </row>
    <row r="29" spans="2:15" s="99" customFormat="1" ht="15.75" x14ac:dyDescent="0.25">
      <c r="B29" s="102"/>
      <c r="C29" s="149" t="s">
        <v>328</v>
      </c>
      <c r="D29" s="150" t="s">
        <v>330</v>
      </c>
      <c r="E29" s="150">
        <v>11050019901</v>
      </c>
      <c r="F29" s="170" t="s">
        <v>72</v>
      </c>
      <c r="G29" s="151">
        <v>3676.86</v>
      </c>
      <c r="H29" s="151">
        <v>3676.89</v>
      </c>
      <c r="I29" s="151"/>
      <c r="J29" s="151">
        <v>5165.1549999999997</v>
      </c>
      <c r="K29" s="169">
        <f t="shared" si="0"/>
        <v>2188.5950000000003</v>
      </c>
      <c r="L29" s="152"/>
      <c r="M29" s="103"/>
      <c r="N29" s="116"/>
      <c r="O29" s="116"/>
    </row>
    <row r="30" spans="2:15" s="99" customFormat="1" ht="15.75" x14ac:dyDescent="0.25">
      <c r="B30" s="102"/>
      <c r="C30" s="149" t="s">
        <v>328</v>
      </c>
      <c r="D30" s="150" t="s">
        <v>329</v>
      </c>
      <c r="E30" s="150">
        <v>11050019901</v>
      </c>
      <c r="F30" s="170" t="s">
        <v>73</v>
      </c>
      <c r="G30" s="151">
        <v>3905.57</v>
      </c>
      <c r="H30" s="151">
        <v>14755.6206</v>
      </c>
      <c r="I30" s="151"/>
      <c r="J30" s="151">
        <v>10800.505799999999</v>
      </c>
      <c r="K30" s="169">
        <f t="shared" si="0"/>
        <v>7860.6848000000027</v>
      </c>
      <c r="L30" s="152"/>
      <c r="M30" s="103"/>
      <c r="N30" s="116"/>
      <c r="O30" s="116"/>
    </row>
    <row r="31" spans="2:15" s="99" customFormat="1" ht="15.75" x14ac:dyDescent="0.25">
      <c r="B31" s="102"/>
      <c r="C31" s="149" t="s">
        <v>328</v>
      </c>
      <c r="D31" s="150" t="s">
        <v>329</v>
      </c>
      <c r="E31" s="150">
        <v>11050019901</v>
      </c>
      <c r="F31" s="170" t="s">
        <v>74</v>
      </c>
      <c r="G31" s="151">
        <v>5637.54</v>
      </c>
      <c r="H31" s="151">
        <v>9054.0882000000001</v>
      </c>
      <c r="I31" s="151"/>
      <c r="J31" s="151">
        <v>10395.434599999999</v>
      </c>
      <c r="K31" s="169">
        <f t="shared" si="0"/>
        <v>4296.1936000000005</v>
      </c>
      <c r="L31" s="152"/>
      <c r="M31" s="103"/>
      <c r="N31" s="116"/>
      <c r="O31" s="116"/>
    </row>
    <row r="32" spans="2:15" s="99" customFormat="1" ht="15.75" x14ac:dyDescent="0.25">
      <c r="B32" s="102"/>
      <c r="C32" s="149" t="s">
        <v>328</v>
      </c>
      <c r="D32" s="150" t="s">
        <v>329</v>
      </c>
      <c r="E32" s="150">
        <v>11050019901</v>
      </c>
      <c r="F32" s="170" t="s">
        <v>75</v>
      </c>
      <c r="G32" s="151">
        <v>4831.53</v>
      </c>
      <c r="H32" s="151">
        <v>5549.4096</v>
      </c>
      <c r="I32" s="151"/>
      <c r="J32" s="151">
        <v>7531.3415999999997</v>
      </c>
      <c r="K32" s="169">
        <f t="shared" si="0"/>
        <v>2849.598</v>
      </c>
      <c r="L32" s="152"/>
      <c r="M32" s="103"/>
      <c r="N32" s="116"/>
      <c r="O32" s="116"/>
    </row>
    <row r="33" spans="2:15" s="99" customFormat="1" ht="15.75" x14ac:dyDescent="0.25">
      <c r="B33" s="102"/>
      <c r="C33" s="149" t="s">
        <v>328</v>
      </c>
      <c r="D33" s="150" t="s">
        <v>333</v>
      </c>
      <c r="E33" s="150">
        <v>11050019901</v>
      </c>
      <c r="F33" s="170" t="s">
        <v>76</v>
      </c>
      <c r="G33" s="151">
        <v>2999.7</v>
      </c>
      <c r="H33" s="151">
        <v>2999.7018000000003</v>
      </c>
      <c r="I33" s="151"/>
      <c r="J33" s="151">
        <v>3666.3022000000001</v>
      </c>
      <c r="K33" s="169">
        <f t="shared" si="0"/>
        <v>2333.0995999999996</v>
      </c>
      <c r="L33" s="152"/>
      <c r="M33" s="103"/>
      <c r="N33" s="116"/>
      <c r="O33" s="116"/>
    </row>
    <row r="34" spans="2:15" s="99" customFormat="1" ht="15.75" x14ac:dyDescent="0.25">
      <c r="B34" s="102"/>
      <c r="C34" s="149" t="s">
        <v>328</v>
      </c>
      <c r="D34" s="150" t="s">
        <v>333</v>
      </c>
      <c r="E34" s="150">
        <v>11050019901</v>
      </c>
      <c r="F34" s="170" t="s">
        <v>77</v>
      </c>
      <c r="G34" s="151">
        <v>1249.73</v>
      </c>
      <c r="H34" s="151">
        <v>1629.6916999999999</v>
      </c>
      <c r="I34" s="151"/>
      <c r="J34" s="151">
        <v>1875.6829</v>
      </c>
      <c r="K34" s="169">
        <f t="shared" si="0"/>
        <v>1003.7387999999999</v>
      </c>
      <c r="L34" s="152"/>
      <c r="M34" s="103"/>
      <c r="N34" s="116"/>
      <c r="O34" s="116"/>
    </row>
    <row r="35" spans="2:15" s="99" customFormat="1" ht="15.75" x14ac:dyDescent="0.25">
      <c r="B35" s="102"/>
      <c r="C35" s="149" t="s">
        <v>328</v>
      </c>
      <c r="D35" s="150" t="s">
        <v>333</v>
      </c>
      <c r="E35" s="150">
        <v>11050019901</v>
      </c>
      <c r="F35" s="170" t="s">
        <v>78</v>
      </c>
      <c r="G35" s="151">
        <v>2675.59</v>
      </c>
      <c r="H35" s="151">
        <v>2675.5026000000003</v>
      </c>
      <c r="I35" s="151"/>
      <c r="J35" s="151">
        <v>2791.8288000000002</v>
      </c>
      <c r="K35" s="169">
        <f>+G35+H35+I35-J35+4.15</f>
        <v>2563.4137999999998</v>
      </c>
      <c r="L35" s="152"/>
      <c r="M35" s="103"/>
      <c r="N35" s="116"/>
      <c r="O35" s="116"/>
    </row>
    <row r="36" spans="2:15" s="99" customFormat="1" ht="15.75" x14ac:dyDescent="0.25">
      <c r="B36" s="102"/>
      <c r="C36" s="149" t="s">
        <v>328</v>
      </c>
      <c r="D36" s="150" t="s">
        <v>334</v>
      </c>
      <c r="E36" s="150">
        <v>11050019901</v>
      </c>
      <c r="F36" s="170" t="s">
        <v>79</v>
      </c>
      <c r="G36" s="151">
        <v>1401.48</v>
      </c>
      <c r="H36" s="151">
        <v>3276.4983999999999</v>
      </c>
      <c r="I36" s="151"/>
      <c r="J36" s="151">
        <v>4673.8285999999998</v>
      </c>
      <c r="K36" s="169">
        <v>0</v>
      </c>
      <c r="L36" s="152"/>
      <c r="M36" s="103"/>
      <c r="N36" s="116"/>
      <c r="O36" s="116"/>
    </row>
    <row r="37" spans="2:15" s="99" customFormat="1" ht="15.75" x14ac:dyDescent="0.25">
      <c r="B37" s="102"/>
      <c r="C37" s="149" t="s">
        <v>328</v>
      </c>
      <c r="D37" s="150" t="s">
        <v>334</v>
      </c>
      <c r="E37" s="150">
        <v>11050019901</v>
      </c>
      <c r="F37" s="170" t="s">
        <v>80</v>
      </c>
      <c r="G37" s="151">
        <v>3876</v>
      </c>
      <c r="H37" s="151">
        <v>3875.9808000000003</v>
      </c>
      <c r="I37" s="151"/>
      <c r="J37" s="151">
        <v>4844.9759999999997</v>
      </c>
      <c r="K37" s="169">
        <f t="shared" si="0"/>
        <v>2907.0048000000006</v>
      </c>
      <c r="L37" s="152"/>
      <c r="M37" s="103"/>
      <c r="N37" s="116"/>
      <c r="O37" s="116"/>
    </row>
    <row r="38" spans="2:15" s="99" customFormat="1" ht="15.75" x14ac:dyDescent="0.25">
      <c r="B38" s="102"/>
      <c r="C38" s="149" t="s">
        <v>328</v>
      </c>
      <c r="D38" s="150" t="s">
        <v>334</v>
      </c>
      <c r="E38" s="150">
        <v>11050019901</v>
      </c>
      <c r="F38" s="170" t="s">
        <v>81</v>
      </c>
      <c r="G38" s="151">
        <v>1324.15</v>
      </c>
      <c r="H38" s="151">
        <v>3199.1696000000002</v>
      </c>
      <c r="I38" s="151"/>
      <c r="J38" s="151">
        <v>2626.1840000000002</v>
      </c>
      <c r="K38" s="169">
        <f t="shared" si="0"/>
        <v>1897.1356000000005</v>
      </c>
      <c r="L38" s="152"/>
      <c r="M38" s="103"/>
      <c r="N38" s="116"/>
      <c r="O38" s="116"/>
    </row>
    <row r="39" spans="2:15" s="99" customFormat="1" ht="15.75" x14ac:dyDescent="0.25">
      <c r="B39" s="102"/>
      <c r="C39" s="149" t="s">
        <v>328</v>
      </c>
      <c r="D39" s="150" t="s">
        <v>330</v>
      </c>
      <c r="E39" s="150">
        <v>11050019901</v>
      </c>
      <c r="F39" s="170" t="s">
        <v>82</v>
      </c>
      <c r="G39" s="151">
        <v>864.58</v>
      </c>
      <c r="H39" s="151">
        <v>864.56920000000002</v>
      </c>
      <c r="I39" s="151"/>
      <c r="J39" s="151">
        <v>1100.3607999999999</v>
      </c>
      <c r="K39" s="169">
        <f t="shared" si="0"/>
        <v>628.78840000000014</v>
      </c>
      <c r="L39" s="152"/>
      <c r="M39" s="103"/>
      <c r="N39" s="116"/>
      <c r="O39" s="116"/>
    </row>
    <row r="40" spans="2:15" s="99" customFormat="1" ht="15.75" x14ac:dyDescent="0.25">
      <c r="B40" s="102"/>
      <c r="C40" s="149" t="s">
        <v>328</v>
      </c>
      <c r="D40" s="150" t="s">
        <v>330</v>
      </c>
      <c r="E40" s="150">
        <v>11050019901</v>
      </c>
      <c r="F40" s="170" t="s">
        <v>83</v>
      </c>
      <c r="G40" s="151">
        <v>157.74</v>
      </c>
      <c r="H40" s="151">
        <v>157.74030000000002</v>
      </c>
      <c r="I40" s="151"/>
      <c r="J40" s="151">
        <v>157.74030000000002</v>
      </c>
      <c r="K40" s="169">
        <f t="shared" si="0"/>
        <v>157.74000000000004</v>
      </c>
      <c r="L40" s="152"/>
      <c r="M40" s="103"/>
      <c r="N40" s="116"/>
      <c r="O40" s="116"/>
    </row>
    <row r="41" spans="2:15" s="99" customFormat="1" ht="15.75" x14ac:dyDescent="0.25">
      <c r="B41" s="102"/>
      <c r="C41" s="149" t="s">
        <v>328</v>
      </c>
      <c r="D41" s="150" t="s">
        <v>330</v>
      </c>
      <c r="E41" s="150">
        <v>11050019901</v>
      </c>
      <c r="F41" s="170" t="s">
        <v>84</v>
      </c>
      <c r="G41" s="151">
        <v>196.62</v>
      </c>
      <c r="H41" s="151">
        <v>196.61759999999998</v>
      </c>
      <c r="I41" s="151"/>
      <c r="J41" s="151">
        <v>262.15679999999998</v>
      </c>
      <c r="K41" s="169">
        <v>131.08000000000001</v>
      </c>
      <c r="L41" s="152"/>
      <c r="M41" s="103"/>
      <c r="N41" s="116"/>
      <c r="O41" s="116"/>
    </row>
    <row r="42" spans="2:15" s="99" customFormat="1" ht="15.75" x14ac:dyDescent="0.25">
      <c r="B42" s="102"/>
      <c r="C42" s="149" t="s">
        <v>328</v>
      </c>
      <c r="D42" s="150" t="s">
        <v>333</v>
      </c>
      <c r="E42" s="150">
        <v>11050019901</v>
      </c>
      <c r="F42" s="170" t="s">
        <v>85</v>
      </c>
      <c r="G42" s="151">
        <v>1169.8</v>
      </c>
      <c r="H42" s="151">
        <v>1169.8420000000001</v>
      </c>
      <c r="I42" s="151"/>
      <c r="J42" s="151">
        <v>1169.8420000000001</v>
      </c>
      <c r="K42" s="169">
        <f t="shared" si="0"/>
        <v>1169.7999999999997</v>
      </c>
      <c r="L42" s="152"/>
      <c r="M42" s="103"/>
      <c r="N42" s="116"/>
      <c r="O42" s="116"/>
    </row>
    <row r="43" spans="2:15" s="99" customFormat="1" ht="15.75" x14ac:dyDescent="0.25">
      <c r="B43" s="102"/>
      <c r="C43" s="149" t="s">
        <v>328</v>
      </c>
      <c r="D43" s="150" t="s">
        <v>333</v>
      </c>
      <c r="E43" s="150">
        <v>11050019901</v>
      </c>
      <c r="F43" s="170" t="s">
        <v>86</v>
      </c>
      <c r="G43" s="151">
        <v>2400</v>
      </c>
      <c r="H43" s="151">
        <v>2400</v>
      </c>
      <c r="I43" s="151"/>
      <c r="J43" s="151">
        <v>2775</v>
      </c>
      <c r="K43" s="169">
        <f t="shared" si="0"/>
        <v>2025</v>
      </c>
      <c r="L43" s="152"/>
      <c r="M43" s="103"/>
      <c r="N43" s="116"/>
      <c r="O43" s="116"/>
    </row>
    <row r="44" spans="2:15" s="99" customFormat="1" ht="15.75" x14ac:dyDescent="0.25">
      <c r="B44" s="102"/>
      <c r="C44" s="149" t="s">
        <v>328</v>
      </c>
      <c r="D44" s="150" t="s">
        <v>331</v>
      </c>
      <c r="E44" s="150">
        <v>11050019901</v>
      </c>
      <c r="F44" s="170" t="s">
        <v>87</v>
      </c>
      <c r="G44" s="151">
        <v>55536.28</v>
      </c>
      <c r="H44" s="151">
        <v>151524.24</v>
      </c>
      <c r="I44" s="151"/>
      <c r="J44" s="151">
        <v>148638.06399999998</v>
      </c>
      <c r="K44" s="169">
        <f>+G44+H44+I44-J44+0.02+0.05</f>
        <v>58422.526000000005</v>
      </c>
      <c r="L44" s="152"/>
      <c r="M44" s="103"/>
      <c r="N44" s="116"/>
      <c r="O44" s="116"/>
    </row>
    <row r="45" spans="2:15" s="99" customFormat="1" ht="15.75" x14ac:dyDescent="0.25">
      <c r="B45" s="102"/>
      <c r="C45" s="149" t="s">
        <v>328</v>
      </c>
      <c r="D45" s="150" t="s">
        <v>333</v>
      </c>
      <c r="E45" s="150">
        <v>11050019901</v>
      </c>
      <c r="F45" s="170" t="s">
        <v>88</v>
      </c>
      <c r="G45" s="151">
        <v>6168.3</v>
      </c>
      <c r="H45" s="151">
        <v>6168.3</v>
      </c>
      <c r="I45" s="151"/>
      <c r="J45" s="151">
        <v>12336.576000000001</v>
      </c>
      <c r="K45" s="169">
        <v>0</v>
      </c>
      <c r="L45" s="152"/>
      <c r="M45" s="103"/>
      <c r="N45" s="116"/>
      <c r="O45" s="116"/>
    </row>
    <row r="46" spans="2:15" s="99" customFormat="1" ht="15.75" x14ac:dyDescent="0.25">
      <c r="B46" s="102"/>
      <c r="C46" s="149" t="s">
        <v>328</v>
      </c>
      <c r="D46" s="150" t="s">
        <v>333</v>
      </c>
      <c r="E46" s="150">
        <v>11050019901</v>
      </c>
      <c r="F46" s="170" t="s">
        <v>89</v>
      </c>
      <c r="G46" s="151">
        <v>287.07</v>
      </c>
      <c r="H46" s="151">
        <v>287.02499999999998</v>
      </c>
      <c r="I46" s="151"/>
      <c r="J46" s="151">
        <v>574.04999999999995</v>
      </c>
      <c r="K46" s="169">
        <v>0</v>
      </c>
      <c r="L46" s="152"/>
      <c r="M46" s="103"/>
      <c r="N46" s="116"/>
      <c r="O46" s="116"/>
    </row>
    <row r="47" spans="2:15" s="99" customFormat="1" ht="15.75" x14ac:dyDescent="0.25">
      <c r="B47" s="102"/>
      <c r="C47" s="149" t="s">
        <v>328</v>
      </c>
      <c r="D47" s="150" t="s">
        <v>333</v>
      </c>
      <c r="E47" s="150">
        <v>11050019901</v>
      </c>
      <c r="F47" s="170" t="s">
        <v>90</v>
      </c>
      <c r="G47" s="151">
        <v>932.47</v>
      </c>
      <c r="H47" s="151">
        <v>932.48099999999999</v>
      </c>
      <c r="I47" s="151"/>
      <c r="J47" s="151">
        <v>1186.7940000000001</v>
      </c>
      <c r="K47" s="169">
        <f t="shared" ref="K47:K59" si="1">+G47+H47+I47-J47</f>
        <v>678.15699999999993</v>
      </c>
      <c r="L47" s="152"/>
      <c r="M47" s="103"/>
      <c r="N47" s="116"/>
      <c r="O47" s="116"/>
    </row>
    <row r="48" spans="2:15" s="99" customFormat="1" ht="15.75" x14ac:dyDescent="0.25">
      <c r="B48" s="102"/>
      <c r="C48" s="149" t="s">
        <v>328</v>
      </c>
      <c r="D48" s="150" t="s">
        <v>333</v>
      </c>
      <c r="E48" s="150">
        <v>11050019901</v>
      </c>
      <c r="F48" s="170" t="s">
        <v>91</v>
      </c>
      <c r="G48" s="151">
        <v>294.89999999999998</v>
      </c>
      <c r="H48" s="151">
        <v>294.90269999999998</v>
      </c>
      <c r="I48" s="151"/>
      <c r="J48" s="151">
        <v>294.90269999999998</v>
      </c>
      <c r="K48" s="169">
        <f t="shared" si="1"/>
        <v>294.89999999999998</v>
      </c>
      <c r="L48" s="152"/>
      <c r="M48" s="103"/>
      <c r="N48" s="116"/>
      <c r="O48" s="116"/>
    </row>
    <row r="49" spans="2:15" s="99" customFormat="1" ht="15.75" x14ac:dyDescent="0.25">
      <c r="B49" s="102"/>
      <c r="C49" s="149" t="s">
        <v>328</v>
      </c>
      <c r="D49" s="150" t="s">
        <v>333</v>
      </c>
      <c r="E49" s="150">
        <v>11050019901</v>
      </c>
      <c r="F49" s="170" t="s">
        <v>92</v>
      </c>
      <c r="G49" s="151">
        <v>3546.84</v>
      </c>
      <c r="H49" s="151">
        <v>3546.8499000000002</v>
      </c>
      <c r="I49" s="151"/>
      <c r="J49" s="151">
        <v>3546.8499000000002</v>
      </c>
      <c r="K49" s="169">
        <f t="shared" si="1"/>
        <v>3546.84</v>
      </c>
      <c r="L49" s="152"/>
      <c r="M49" s="103"/>
      <c r="N49" s="116"/>
      <c r="O49" s="116"/>
    </row>
    <row r="50" spans="2:15" s="99" customFormat="1" ht="15.75" x14ac:dyDescent="0.25">
      <c r="B50" s="102"/>
      <c r="C50" s="149" t="s">
        <v>328</v>
      </c>
      <c r="D50" s="150" t="s">
        <v>333</v>
      </c>
      <c r="E50" s="150">
        <v>11050019901</v>
      </c>
      <c r="F50" s="170" t="s">
        <v>93</v>
      </c>
      <c r="G50" s="151">
        <v>2996.25</v>
      </c>
      <c r="H50" s="151">
        <v>2996.2401</v>
      </c>
      <c r="I50" s="151"/>
      <c r="J50" s="151">
        <v>3424.2744000000002</v>
      </c>
      <c r="K50" s="169">
        <f t="shared" si="1"/>
        <v>2568.2156999999997</v>
      </c>
      <c r="L50" s="152"/>
      <c r="M50" s="103"/>
      <c r="N50" s="116"/>
      <c r="O50" s="116"/>
    </row>
    <row r="51" spans="2:15" s="99" customFormat="1" ht="15.75" x14ac:dyDescent="0.25">
      <c r="B51" s="102"/>
      <c r="C51" s="149" t="s">
        <v>328</v>
      </c>
      <c r="D51" s="150" t="s">
        <v>333</v>
      </c>
      <c r="E51" s="150">
        <v>11050019901</v>
      </c>
      <c r="F51" s="170" t="s">
        <v>94</v>
      </c>
      <c r="G51" s="151">
        <v>4860.95</v>
      </c>
      <c r="H51" s="151">
        <v>9852.4699999999993</v>
      </c>
      <c r="I51" s="151"/>
      <c r="J51" s="151">
        <v>8079.0253999999995</v>
      </c>
      <c r="K51" s="169">
        <f t="shared" si="1"/>
        <v>6634.3945999999987</v>
      </c>
      <c r="L51" s="152"/>
      <c r="M51" s="103"/>
      <c r="N51" s="116"/>
      <c r="O51" s="116"/>
    </row>
    <row r="52" spans="2:15" s="99" customFormat="1" ht="15.75" x14ac:dyDescent="0.25">
      <c r="B52" s="102"/>
      <c r="C52" s="149" t="s">
        <v>328</v>
      </c>
      <c r="D52" s="150" t="s">
        <v>333</v>
      </c>
      <c r="E52" s="150">
        <v>11050019901</v>
      </c>
      <c r="F52" s="170" t="s">
        <v>95</v>
      </c>
      <c r="G52" s="151">
        <v>10510.92</v>
      </c>
      <c r="H52" s="151">
        <v>18015.704000000002</v>
      </c>
      <c r="I52" s="151"/>
      <c r="J52" s="151">
        <v>18015.704000000002</v>
      </c>
      <c r="K52" s="169">
        <f t="shared" si="1"/>
        <v>10510.920000000002</v>
      </c>
      <c r="L52" s="152"/>
      <c r="M52" s="103"/>
      <c r="N52" s="116"/>
      <c r="O52" s="116"/>
    </row>
    <row r="53" spans="2:15" s="99" customFormat="1" ht="15.75" x14ac:dyDescent="0.25">
      <c r="B53" s="102"/>
      <c r="C53" s="149" t="s">
        <v>328</v>
      </c>
      <c r="D53" s="150" t="s">
        <v>333</v>
      </c>
      <c r="E53" s="150">
        <v>11050019901</v>
      </c>
      <c r="F53" s="170" t="s">
        <v>96</v>
      </c>
      <c r="G53" s="151">
        <v>9120.98</v>
      </c>
      <c r="H53" s="151">
        <v>14640.8472</v>
      </c>
      <c r="I53" s="151"/>
      <c r="J53" s="151">
        <v>16660.274400000002</v>
      </c>
      <c r="K53" s="169">
        <f t="shared" si="1"/>
        <v>7101.5527999999977</v>
      </c>
      <c r="L53" s="152"/>
      <c r="M53" s="103"/>
      <c r="N53" s="116"/>
      <c r="O53" s="116"/>
    </row>
    <row r="54" spans="2:15" s="99" customFormat="1" ht="15.75" x14ac:dyDescent="0.25">
      <c r="B54" s="102"/>
      <c r="C54" s="149" t="s">
        <v>328</v>
      </c>
      <c r="D54" s="150" t="s">
        <v>333</v>
      </c>
      <c r="E54" s="150">
        <v>11050019901</v>
      </c>
      <c r="F54" s="170" t="s">
        <v>97</v>
      </c>
      <c r="G54" s="151">
        <v>14152.05</v>
      </c>
      <c r="H54" s="151">
        <v>19671.923000000003</v>
      </c>
      <c r="I54" s="151"/>
      <c r="J54" s="151">
        <v>26389.165000000005</v>
      </c>
      <c r="K54" s="169">
        <f t="shared" si="1"/>
        <v>7434.8079999999936</v>
      </c>
      <c r="L54" s="152"/>
      <c r="M54" s="103"/>
      <c r="N54" s="116"/>
      <c r="O54" s="116"/>
    </row>
    <row r="55" spans="2:15" s="99" customFormat="1" ht="15.75" x14ac:dyDescent="0.25">
      <c r="B55" s="102"/>
      <c r="C55" s="149" t="s">
        <v>328</v>
      </c>
      <c r="D55" s="150" t="s">
        <v>333</v>
      </c>
      <c r="E55" s="150">
        <v>11050019901</v>
      </c>
      <c r="F55" s="170" t="s">
        <v>98</v>
      </c>
      <c r="G55" s="151">
        <v>7289.96</v>
      </c>
      <c r="H55" s="151">
        <v>7289.9759999999997</v>
      </c>
      <c r="I55" s="151"/>
      <c r="J55" s="151">
        <v>7289.9759999999997</v>
      </c>
      <c r="K55" s="169">
        <f t="shared" si="1"/>
        <v>7289.96</v>
      </c>
      <c r="L55" s="152"/>
      <c r="M55" s="103"/>
      <c r="N55" s="116"/>
      <c r="O55" s="116"/>
    </row>
    <row r="56" spans="2:15" s="99" customFormat="1" ht="15.75" x14ac:dyDescent="0.25">
      <c r="B56" s="102"/>
      <c r="C56" s="149" t="s">
        <v>328</v>
      </c>
      <c r="D56" s="150" t="s">
        <v>333</v>
      </c>
      <c r="E56" s="150">
        <v>11050019901</v>
      </c>
      <c r="F56" s="170" t="s">
        <v>99</v>
      </c>
      <c r="G56" s="151">
        <v>5613.08</v>
      </c>
      <c r="H56" s="151">
        <v>5613.0731999999998</v>
      </c>
      <c r="I56" s="151"/>
      <c r="J56" s="151">
        <v>5613.0731999999998</v>
      </c>
      <c r="K56" s="169">
        <f t="shared" si="1"/>
        <v>5613.0800000000008</v>
      </c>
      <c r="L56" s="152"/>
      <c r="M56" s="103"/>
      <c r="N56" s="116"/>
      <c r="O56" s="116"/>
    </row>
    <row r="57" spans="2:15" s="99" customFormat="1" ht="15.75" x14ac:dyDescent="0.25">
      <c r="B57" s="102"/>
      <c r="C57" s="149" t="s">
        <v>328</v>
      </c>
      <c r="D57" s="150" t="s">
        <v>333</v>
      </c>
      <c r="E57" s="150">
        <v>11050019901</v>
      </c>
      <c r="F57" s="170" t="s">
        <v>100</v>
      </c>
      <c r="G57" s="151">
        <v>6620.15</v>
      </c>
      <c r="H57" s="151">
        <v>6620.125</v>
      </c>
      <c r="I57" s="151"/>
      <c r="J57" s="151">
        <v>6620.125</v>
      </c>
      <c r="K57" s="169">
        <f t="shared" si="1"/>
        <v>6620.15</v>
      </c>
      <c r="L57" s="152"/>
      <c r="M57" s="103"/>
      <c r="N57" s="116"/>
      <c r="O57" s="116"/>
    </row>
    <row r="58" spans="2:15" s="99" customFormat="1" ht="15.75" x14ac:dyDescent="0.25">
      <c r="B58" s="102"/>
      <c r="C58" s="149" t="s">
        <v>328</v>
      </c>
      <c r="D58" s="150" t="s">
        <v>333</v>
      </c>
      <c r="E58" s="150">
        <v>11050019901</v>
      </c>
      <c r="F58" s="170" t="s">
        <v>101</v>
      </c>
      <c r="G58" s="151">
        <v>6627.25</v>
      </c>
      <c r="H58" s="151">
        <v>6627.2249999999995</v>
      </c>
      <c r="I58" s="151"/>
      <c r="J58" s="151">
        <v>6627.2249999999995</v>
      </c>
      <c r="K58" s="169">
        <f t="shared" si="1"/>
        <v>6627.2499999999991</v>
      </c>
      <c r="L58" s="152"/>
      <c r="M58" s="103"/>
      <c r="N58" s="116"/>
      <c r="O58" s="116"/>
    </row>
    <row r="59" spans="2:15" s="99" customFormat="1" ht="15.75" x14ac:dyDescent="0.25">
      <c r="B59" s="102"/>
      <c r="C59" s="149" t="s">
        <v>328</v>
      </c>
      <c r="D59" s="150" t="s">
        <v>331</v>
      </c>
      <c r="E59" s="150">
        <v>11050019901</v>
      </c>
      <c r="F59" s="170" t="s">
        <v>102</v>
      </c>
      <c r="G59" s="151">
        <v>1631.99</v>
      </c>
      <c r="H59" s="151">
        <v>1631.9901</v>
      </c>
      <c r="I59" s="151"/>
      <c r="J59" s="151">
        <v>1631.9901</v>
      </c>
      <c r="K59" s="169">
        <f t="shared" si="1"/>
        <v>1631.9899999999998</v>
      </c>
      <c r="L59" s="152"/>
      <c r="M59" s="103"/>
      <c r="N59" s="116"/>
      <c r="O59" s="116"/>
    </row>
    <row r="60" spans="2:15" s="99" customFormat="1" ht="15.75" x14ac:dyDescent="0.25">
      <c r="B60" s="102"/>
      <c r="C60" s="149" t="s">
        <v>328</v>
      </c>
      <c r="D60" s="150" t="s">
        <v>331</v>
      </c>
      <c r="E60" s="150">
        <v>11050019901</v>
      </c>
      <c r="F60" s="170" t="s">
        <v>103</v>
      </c>
      <c r="G60" s="151">
        <v>930</v>
      </c>
      <c r="H60" s="151">
        <v>930</v>
      </c>
      <c r="I60" s="151"/>
      <c r="J60" s="151">
        <v>1240</v>
      </c>
      <c r="K60" s="169">
        <f t="shared" ref="K60:K90" si="2">+G60+H60+I60-J60</f>
        <v>620</v>
      </c>
      <c r="L60" s="152"/>
      <c r="M60" s="103"/>
      <c r="N60" s="116"/>
      <c r="O60" s="116"/>
    </row>
    <row r="61" spans="2:15" s="99" customFormat="1" ht="15.75" x14ac:dyDescent="0.25">
      <c r="B61" s="102"/>
      <c r="C61" s="149" t="s">
        <v>328</v>
      </c>
      <c r="D61" s="150" t="s">
        <v>330</v>
      </c>
      <c r="E61" s="150">
        <v>11050019901</v>
      </c>
      <c r="F61" s="170" t="s">
        <v>104</v>
      </c>
      <c r="G61" s="151">
        <v>1218.3499999999999</v>
      </c>
      <c r="H61" s="151">
        <v>1218.3501000000001</v>
      </c>
      <c r="I61" s="151"/>
      <c r="J61" s="151">
        <v>1439.8683000000001</v>
      </c>
      <c r="K61" s="169">
        <f t="shared" si="2"/>
        <v>996.83179999999993</v>
      </c>
      <c r="L61" s="152"/>
      <c r="M61" s="103"/>
      <c r="N61" s="116"/>
      <c r="O61" s="116"/>
    </row>
    <row r="62" spans="2:15" s="99" customFormat="1" ht="15.75" x14ac:dyDescent="0.25">
      <c r="B62" s="102"/>
      <c r="C62" s="149" t="s">
        <v>328</v>
      </c>
      <c r="D62" s="150" t="s">
        <v>333</v>
      </c>
      <c r="E62" s="150">
        <v>11050019901</v>
      </c>
      <c r="F62" s="170" t="s">
        <v>105</v>
      </c>
      <c r="G62" s="151">
        <v>670.76</v>
      </c>
      <c r="H62" s="151">
        <v>670.7636</v>
      </c>
      <c r="I62" s="151"/>
      <c r="J62" s="151">
        <v>670.7636</v>
      </c>
      <c r="K62" s="169">
        <f t="shared" si="2"/>
        <v>670.76</v>
      </c>
      <c r="L62" s="152"/>
      <c r="M62" s="103"/>
      <c r="N62" s="116"/>
      <c r="O62" s="116"/>
    </row>
    <row r="63" spans="2:15" s="99" customFormat="1" ht="15.75" x14ac:dyDescent="0.25">
      <c r="B63" s="102"/>
      <c r="C63" s="149" t="s">
        <v>328</v>
      </c>
      <c r="D63" s="150" t="s">
        <v>333</v>
      </c>
      <c r="E63" s="150">
        <v>11050019901</v>
      </c>
      <c r="F63" s="170" t="s">
        <v>106</v>
      </c>
      <c r="G63" s="151">
        <v>1863.54</v>
      </c>
      <c r="H63" s="151">
        <v>1863.54</v>
      </c>
      <c r="I63" s="151"/>
      <c r="J63" s="151">
        <v>1863.54</v>
      </c>
      <c r="K63" s="169">
        <f t="shared" si="2"/>
        <v>1863.54</v>
      </c>
      <c r="L63" s="152"/>
      <c r="M63" s="103"/>
      <c r="N63" s="116"/>
      <c r="O63" s="116"/>
    </row>
    <row r="64" spans="2:15" s="183" customFormat="1" ht="15.75" x14ac:dyDescent="0.25">
      <c r="B64" s="174"/>
      <c r="C64" s="175" t="s">
        <v>328</v>
      </c>
      <c r="D64" s="176" t="s">
        <v>333</v>
      </c>
      <c r="E64" s="150">
        <v>11050019901</v>
      </c>
      <c r="F64" s="177" t="s">
        <v>107</v>
      </c>
      <c r="G64" s="178">
        <v>0</v>
      </c>
      <c r="H64" s="178">
        <v>140</v>
      </c>
      <c r="I64" s="178"/>
      <c r="J64" s="178">
        <v>0</v>
      </c>
      <c r="K64" s="179">
        <f t="shared" si="2"/>
        <v>140</v>
      </c>
      <c r="L64" s="180"/>
      <c r="M64" s="181"/>
      <c r="N64" s="182"/>
      <c r="O64" s="182"/>
    </row>
    <row r="65" spans="2:15" s="183" customFormat="1" ht="15.75" x14ac:dyDescent="0.25">
      <c r="B65" s="174"/>
      <c r="C65" s="175" t="s">
        <v>328</v>
      </c>
      <c r="D65" s="176" t="s">
        <v>333</v>
      </c>
      <c r="E65" s="150">
        <v>11050019901</v>
      </c>
      <c r="F65" s="177" t="s">
        <v>108</v>
      </c>
      <c r="G65" s="178">
        <v>250</v>
      </c>
      <c r="H65" s="178">
        <v>250</v>
      </c>
      <c r="I65" s="178"/>
      <c r="J65" s="178">
        <v>250</v>
      </c>
      <c r="K65" s="179">
        <f t="shared" si="2"/>
        <v>250</v>
      </c>
      <c r="L65" s="180"/>
      <c r="M65" s="181"/>
      <c r="N65" s="182"/>
      <c r="O65" s="182"/>
    </row>
    <row r="66" spans="2:15" s="99" customFormat="1" ht="15.75" x14ac:dyDescent="0.25">
      <c r="B66" s="102"/>
      <c r="C66" s="149" t="s">
        <v>328</v>
      </c>
      <c r="D66" s="150" t="s">
        <v>333</v>
      </c>
      <c r="E66" s="150">
        <v>11050019901</v>
      </c>
      <c r="F66" s="170" t="s">
        <v>109</v>
      </c>
      <c r="G66" s="151">
        <v>12510.36</v>
      </c>
      <c r="H66" s="151">
        <v>12510.36</v>
      </c>
      <c r="I66" s="151"/>
      <c r="J66" s="151">
        <v>12510.36</v>
      </c>
      <c r="K66" s="169">
        <f t="shared" si="2"/>
        <v>12510.36</v>
      </c>
      <c r="L66" s="152"/>
      <c r="M66" s="103"/>
      <c r="N66" s="116"/>
      <c r="O66" s="116"/>
    </row>
    <row r="67" spans="2:15" s="99" customFormat="1" ht="15.75" x14ac:dyDescent="0.25">
      <c r="B67" s="102"/>
      <c r="C67" s="149" t="s">
        <v>328</v>
      </c>
      <c r="D67" s="150" t="s">
        <v>333</v>
      </c>
      <c r="E67" s="150">
        <v>11050019901</v>
      </c>
      <c r="F67" s="170" t="s">
        <v>110</v>
      </c>
      <c r="G67" s="151">
        <v>14243.19</v>
      </c>
      <c r="H67" s="151">
        <v>14243.189999999999</v>
      </c>
      <c r="I67" s="151"/>
      <c r="J67" s="151">
        <v>14243.189999999999</v>
      </c>
      <c r="K67" s="169">
        <f t="shared" si="2"/>
        <v>14243.189999999999</v>
      </c>
      <c r="L67" s="152"/>
      <c r="M67" s="103"/>
      <c r="N67" s="116"/>
      <c r="O67" s="116"/>
    </row>
    <row r="68" spans="2:15" s="99" customFormat="1" ht="15.75" x14ac:dyDescent="0.25">
      <c r="B68" s="102"/>
      <c r="C68" s="149" t="s">
        <v>328</v>
      </c>
      <c r="D68" s="150" t="s">
        <v>333</v>
      </c>
      <c r="E68" s="150">
        <v>11050019901</v>
      </c>
      <c r="F68" s="170" t="s">
        <v>111</v>
      </c>
      <c r="G68" s="151">
        <v>1834.39</v>
      </c>
      <c r="H68" s="151">
        <v>2542.4018000000001</v>
      </c>
      <c r="I68" s="151"/>
      <c r="J68" s="151">
        <v>2728.4312</v>
      </c>
      <c r="K68" s="169">
        <f t="shared" si="2"/>
        <v>1648.3606</v>
      </c>
      <c r="L68" s="152"/>
      <c r="M68" s="103"/>
      <c r="N68" s="116"/>
      <c r="O68" s="116"/>
    </row>
    <row r="69" spans="2:15" s="99" customFormat="1" ht="15.75" x14ac:dyDescent="0.25">
      <c r="B69" s="102"/>
      <c r="C69" s="149" t="s">
        <v>328</v>
      </c>
      <c r="D69" s="150" t="s">
        <v>333</v>
      </c>
      <c r="E69" s="150">
        <v>11050019901</v>
      </c>
      <c r="F69" s="170" t="s">
        <v>112</v>
      </c>
      <c r="G69" s="151">
        <v>2134.0700000000002</v>
      </c>
      <c r="H69" s="151">
        <v>2134.069</v>
      </c>
      <c r="I69" s="151"/>
      <c r="J69" s="151">
        <v>2621.8561999999997</v>
      </c>
      <c r="K69" s="169">
        <f t="shared" si="2"/>
        <v>1646.2828000000004</v>
      </c>
      <c r="L69" s="152"/>
      <c r="M69" s="103"/>
      <c r="N69" s="116"/>
      <c r="O69" s="116"/>
    </row>
    <row r="70" spans="2:15" s="99" customFormat="1" ht="15.75" x14ac:dyDescent="0.25">
      <c r="B70" s="102"/>
      <c r="C70" s="149" t="s">
        <v>328</v>
      </c>
      <c r="D70" s="150" t="s">
        <v>333</v>
      </c>
      <c r="E70" s="150">
        <v>11050019901</v>
      </c>
      <c r="F70" s="170" t="s">
        <v>113</v>
      </c>
      <c r="G70" s="151">
        <v>623.20000000000005</v>
      </c>
      <c r="H70" s="151">
        <v>623.18290000000002</v>
      </c>
      <c r="I70" s="151"/>
      <c r="J70" s="151">
        <v>655.98200000000008</v>
      </c>
      <c r="K70" s="169">
        <f t="shared" si="2"/>
        <v>590.40089999999998</v>
      </c>
      <c r="L70" s="152"/>
      <c r="M70" s="103"/>
      <c r="N70" s="116"/>
      <c r="O70" s="116"/>
    </row>
    <row r="71" spans="2:15" s="99" customFormat="1" ht="15.75" x14ac:dyDescent="0.25">
      <c r="B71" s="102"/>
      <c r="C71" s="149" t="s">
        <v>328</v>
      </c>
      <c r="D71" s="150" t="s">
        <v>333</v>
      </c>
      <c r="E71" s="150">
        <v>11050019901</v>
      </c>
      <c r="F71" s="170" t="s">
        <v>114</v>
      </c>
      <c r="G71" s="151">
        <v>1257.4100000000001</v>
      </c>
      <c r="H71" s="151">
        <v>1257.4265</v>
      </c>
      <c r="I71" s="151"/>
      <c r="J71" s="151">
        <v>1257.4265</v>
      </c>
      <c r="K71" s="169">
        <f t="shared" si="2"/>
        <v>1257.4100000000003</v>
      </c>
      <c r="L71" s="152"/>
      <c r="M71" s="103"/>
      <c r="N71" s="116"/>
      <c r="O71" s="116"/>
    </row>
    <row r="72" spans="2:15" s="99" customFormat="1" ht="15.75" x14ac:dyDescent="0.25">
      <c r="B72" s="102"/>
      <c r="C72" s="149" t="s">
        <v>328</v>
      </c>
      <c r="D72" s="150" t="s">
        <v>333</v>
      </c>
      <c r="E72" s="150">
        <v>11050019901</v>
      </c>
      <c r="F72" s="170" t="s">
        <v>115</v>
      </c>
      <c r="G72" s="151">
        <v>3468.67</v>
      </c>
      <c r="H72" s="151">
        <v>3468.4182000000001</v>
      </c>
      <c r="I72" s="151"/>
      <c r="J72" s="151">
        <v>3512.8851000000004</v>
      </c>
      <c r="K72" s="169">
        <f t="shared" si="2"/>
        <v>3424.2030999999997</v>
      </c>
      <c r="L72" s="152"/>
      <c r="M72" s="103"/>
      <c r="N72" s="116"/>
      <c r="O72" s="116"/>
    </row>
    <row r="73" spans="2:15" s="99" customFormat="1" ht="15.75" x14ac:dyDescent="0.25">
      <c r="B73" s="102"/>
      <c r="C73" s="149" t="s">
        <v>328</v>
      </c>
      <c r="D73" s="150" t="s">
        <v>333</v>
      </c>
      <c r="E73" s="150">
        <v>11050019901</v>
      </c>
      <c r="F73" s="170" t="s">
        <v>116</v>
      </c>
      <c r="G73" s="151">
        <v>6918.34</v>
      </c>
      <c r="H73" s="151">
        <v>6918.34</v>
      </c>
      <c r="I73" s="151"/>
      <c r="J73" s="151">
        <v>6918.34</v>
      </c>
      <c r="K73" s="169">
        <f t="shared" si="2"/>
        <v>6918.34</v>
      </c>
      <c r="L73" s="152"/>
      <c r="M73" s="103"/>
      <c r="N73" s="116"/>
      <c r="O73" s="116"/>
    </row>
    <row r="74" spans="2:15" s="99" customFormat="1" ht="15.75" x14ac:dyDescent="0.25">
      <c r="B74" s="102"/>
      <c r="C74" s="149" t="s">
        <v>328</v>
      </c>
      <c r="D74" s="150" t="s">
        <v>333</v>
      </c>
      <c r="E74" s="150">
        <v>11050019901</v>
      </c>
      <c r="F74" s="170" t="s">
        <v>117</v>
      </c>
      <c r="G74" s="151">
        <v>10303.049999999999</v>
      </c>
      <c r="H74" s="151">
        <v>10303.065500000001</v>
      </c>
      <c r="I74" s="151"/>
      <c r="J74" s="151">
        <v>10303.065500000001</v>
      </c>
      <c r="K74" s="169">
        <f t="shared" si="2"/>
        <v>10303.049999999999</v>
      </c>
      <c r="L74" s="152"/>
      <c r="M74" s="103"/>
      <c r="N74" s="116"/>
      <c r="O74" s="116"/>
    </row>
    <row r="75" spans="2:15" s="99" customFormat="1" ht="15.75" x14ac:dyDescent="0.25">
      <c r="B75" s="102"/>
      <c r="C75" s="149" t="s">
        <v>328</v>
      </c>
      <c r="D75" s="150" t="s">
        <v>333</v>
      </c>
      <c r="E75" s="150">
        <v>11050019901</v>
      </c>
      <c r="F75" s="170" t="s">
        <v>118</v>
      </c>
      <c r="G75" s="151">
        <v>1211.08</v>
      </c>
      <c r="H75" s="151">
        <v>1211.0835</v>
      </c>
      <c r="I75" s="151"/>
      <c r="J75" s="151">
        <v>1294.6064999999999</v>
      </c>
      <c r="K75" s="169">
        <f t="shared" si="2"/>
        <v>1127.5569999999998</v>
      </c>
      <c r="L75" s="152"/>
      <c r="M75" s="103"/>
      <c r="N75" s="116"/>
      <c r="O75" s="116"/>
    </row>
    <row r="76" spans="2:15" s="99" customFormat="1" ht="15.75" x14ac:dyDescent="0.25">
      <c r="B76" s="102"/>
      <c r="C76" s="149" t="s">
        <v>328</v>
      </c>
      <c r="D76" s="150" t="s">
        <v>333</v>
      </c>
      <c r="E76" s="150">
        <v>11050019901</v>
      </c>
      <c r="F76" s="170" t="s">
        <v>119</v>
      </c>
      <c r="G76" s="151">
        <v>1668.79</v>
      </c>
      <c r="H76" s="151">
        <v>1855.6805999999999</v>
      </c>
      <c r="I76" s="151"/>
      <c r="J76" s="151">
        <v>2148.6828</v>
      </c>
      <c r="K76" s="169">
        <f t="shared" si="2"/>
        <v>1375.7877999999996</v>
      </c>
      <c r="L76" s="152"/>
      <c r="M76" s="103"/>
      <c r="N76" s="116"/>
      <c r="O76" s="116"/>
    </row>
    <row r="77" spans="2:15" s="99" customFormat="1" ht="15.75" x14ac:dyDescent="0.25">
      <c r="B77" s="102"/>
      <c r="C77" s="149" t="s">
        <v>328</v>
      </c>
      <c r="D77" s="150" t="s">
        <v>333</v>
      </c>
      <c r="E77" s="150">
        <v>11050019901</v>
      </c>
      <c r="F77" s="170" t="s">
        <v>120</v>
      </c>
      <c r="G77" s="151">
        <v>1559.37</v>
      </c>
      <c r="H77" s="151">
        <v>1745.8497</v>
      </c>
      <c r="I77" s="151"/>
      <c r="J77" s="151">
        <v>1832.0645</v>
      </c>
      <c r="K77" s="169">
        <f t="shared" si="2"/>
        <v>1473.1551999999997</v>
      </c>
      <c r="L77" s="152"/>
      <c r="M77" s="103"/>
      <c r="N77" s="116"/>
      <c r="O77" s="116"/>
    </row>
    <row r="78" spans="2:15" s="99" customFormat="1" ht="15.75" x14ac:dyDescent="0.25">
      <c r="B78" s="102"/>
      <c r="C78" s="149" t="s">
        <v>328</v>
      </c>
      <c r="D78" s="150" t="s">
        <v>333</v>
      </c>
      <c r="E78" s="150">
        <v>11050019901</v>
      </c>
      <c r="F78" s="170" t="s">
        <v>121</v>
      </c>
      <c r="G78" s="151">
        <v>2558.4499999999998</v>
      </c>
      <c r="H78" s="151">
        <v>2558.4524999999999</v>
      </c>
      <c r="I78" s="151"/>
      <c r="J78" s="151">
        <v>3036.0302999999999</v>
      </c>
      <c r="K78" s="169">
        <f t="shared" si="2"/>
        <v>2080.8722000000002</v>
      </c>
      <c r="L78" s="152"/>
      <c r="M78" s="103"/>
      <c r="N78" s="116"/>
      <c r="O78" s="116"/>
    </row>
    <row r="79" spans="2:15" s="99" customFormat="1" ht="15.75" x14ac:dyDescent="0.25">
      <c r="B79" s="102"/>
      <c r="C79" s="149" t="s">
        <v>328</v>
      </c>
      <c r="D79" s="150" t="s">
        <v>333</v>
      </c>
      <c r="E79" s="150">
        <v>11050019901</v>
      </c>
      <c r="F79" s="170" t="s">
        <v>122</v>
      </c>
      <c r="G79" s="151">
        <v>1824.57</v>
      </c>
      <c r="H79" s="151">
        <v>2147.2685000000001</v>
      </c>
      <c r="I79" s="151"/>
      <c r="J79" s="151">
        <v>2246.3732</v>
      </c>
      <c r="K79" s="169">
        <f t="shared" si="2"/>
        <v>1725.4652999999998</v>
      </c>
      <c r="L79" s="152"/>
      <c r="M79" s="103"/>
      <c r="N79" s="116"/>
      <c r="O79" s="116"/>
    </row>
    <row r="80" spans="2:15" s="99" customFormat="1" ht="15.75" x14ac:dyDescent="0.25">
      <c r="B80" s="102"/>
      <c r="C80" s="149" t="s">
        <v>328</v>
      </c>
      <c r="D80" s="150" t="s">
        <v>333</v>
      </c>
      <c r="E80" s="150">
        <v>11050019901</v>
      </c>
      <c r="F80" s="170" t="s">
        <v>123</v>
      </c>
      <c r="G80" s="151">
        <v>4233.8</v>
      </c>
      <c r="H80" s="151">
        <v>4233.8160000000007</v>
      </c>
      <c r="I80" s="151"/>
      <c r="J80" s="151">
        <v>4510.536000000001</v>
      </c>
      <c r="K80" s="169">
        <f t="shared" si="2"/>
        <v>3957.0800000000008</v>
      </c>
      <c r="L80" s="152"/>
      <c r="M80" s="103"/>
      <c r="N80" s="116"/>
      <c r="O80" s="116"/>
    </row>
    <row r="81" spans="2:15" s="99" customFormat="1" ht="15.75" x14ac:dyDescent="0.25">
      <c r="B81" s="102"/>
      <c r="C81" s="149" t="s">
        <v>328</v>
      </c>
      <c r="D81" s="150" t="s">
        <v>333</v>
      </c>
      <c r="E81" s="150">
        <v>11050019901</v>
      </c>
      <c r="F81" s="170" t="s">
        <v>124</v>
      </c>
      <c r="G81" s="151">
        <v>1181.98</v>
      </c>
      <c r="H81" s="151">
        <v>1181.9780000000001</v>
      </c>
      <c r="I81" s="151"/>
      <c r="J81" s="151">
        <v>1411.1369999999999</v>
      </c>
      <c r="K81" s="169">
        <f t="shared" si="2"/>
        <v>952.82100000000014</v>
      </c>
      <c r="L81" s="152"/>
      <c r="M81" s="103"/>
      <c r="N81" s="116"/>
      <c r="O81" s="116"/>
    </row>
    <row r="82" spans="2:15" s="99" customFormat="1" ht="15.75" x14ac:dyDescent="0.25">
      <c r="B82" s="102"/>
      <c r="C82" s="149" t="s">
        <v>328</v>
      </c>
      <c r="D82" s="150" t="s">
        <v>330</v>
      </c>
      <c r="E82" s="150">
        <v>11050019901</v>
      </c>
      <c r="F82" s="170" t="s">
        <v>125</v>
      </c>
      <c r="G82" s="151">
        <v>1811.32</v>
      </c>
      <c r="H82" s="151">
        <v>2234.96</v>
      </c>
      <c r="I82" s="151"/>
      <c r="J82" s="151">
        <v>3352.44</v>
      </c>
      <c r="K82" s="169">
        <f t="shared" si="2"/>
        <v>693.83999999999969</v>
      </c>
      <c r="L82" s="152"/>
      <c r="M82" s="103"/>
      <c r="N82" s="116"/>
      <c r="O82" s="116"/>
    </row>
    <row r="83" spans="2:15" s="99" customFormat="1" ht="15.75" x14ac:dyDescent="0.25">
      <c r="B83" s="102"/>
      <c r="C83" s="149" t="s">
        <v>328</v>
      </c>
      <c r="D83" s="150" t="s">
        <v>331</v>
      </c>
      <c r="E83" s="150">
        <v>11050019901</v>
      </c>
      <c r="F83" s="170" t="s">
        <v>126</v>
      </c>
      <c r="G83" s="151">
        <v>2002.17</v>
      </c>
      <c r="H83" s="151">
        <v>2002.18</v>
      </c>
      <c r="I83" s="151"/>
      <c r="J83" s="151">
        <v>2252.4524999999999</v>
      </c>
      <c r="K83" s="169">
        <f t="shared" si="2"/>
        <v>1751.8975000000005</v>
      </c>
      <c r="L83" s="152"/>
      <c r="M83" s="103"/>
      <c r="N83" s="116"/>
      <c r="O83" s="116"/>
    </row>
    <row r="84" spans="2:15" s="99" customFormat="1" ht="15.75" x14ac:dyDescent="0.25">
      <c r="B84" s="102"/>
      <c r="C84" s="149" t="s">
        <v>328</v>
      </c>
      <c r="D84" s="150" t="s">
        <v>331</v>
      </c>
      <c r="E84" s="150">
        <v>11050019901</v>
      </c>
      <c r="F84" s="170" t="s">
        <v>127</v>
      </c>
      <c r="G84" s="151">
        <v>3683.12</v>
      </c>
      <c r="H84" s="151">
        <v>3683.0766000000003</v>
      </c>
      <c r="I84" s="151"/>
      <c r="J84" s="151">
        <v>3683.0766000000003</v>
      </c>
      <c r="K84" s="169">
        <f t="shared" si="2"/>
        <v>3683.12</v>
      </c>
      <c r="L84" s="152"/>
      <c r="M84" s="103"/>
      <c r="N84" s="116"/>
      <c r="O84" s="116"/>
    </row>
    <row r="85" spans="2:15" s="99" customFormat="1" ht="15.75" x14ac:dyDescent="0.25">
      <c r="B85" s="102"/>
      <c r="C85" s="149" t="s">
        <v>328</v>
      </c>
      <c r="D85" s="150" t="s">
        <v>331</v>
      </c>
      <c r="E85" s="150">
        <v>11050019901</v>
      </c>
      <c r="F85" s="170" t="s">
        <v>128</v>
      </c>
      <c r="G85" s="151">
        <v>6099.6</v>
      </c>
      <c r="H85" s="151">
        <v>6099.4079999999994</v>
      </c>
      <c r="I85" s="151"/>
      <c r="J85" s="151">
        <v>6099.4079999999994</v>
      </c>
      <c r="K85" s="169">
        <f t="shared" si="2"/>
        <v>6099.6</v>
      </c>
      <c r="L85" s="152"/>
      <c r="M85" s="103"/>
      <c r="N85" s="116"/>
      <c r="O85" s="116"/>
    </row>
    <row r="86" spans="2:15" s="99" customFormat="1" ht="15.75" x14ac:dyDescent="0.25">
      <c r="B86" s="102"/>
      <c r="C86" s="149" t="s">
        <v>328</v>
      </c>
      <c r="D86" s="150" t="s">
        <v>331</v>
      </c>
      <c r="E86" s="150">
        <v>11050019901</v>
      </c>
      <c r="F86" s="170" t="s">
        <v>129</v>
      </c>
      <c r="G86" s="151">
        <v>4030.85</v>
      </c>
      <c r="H86" s="151">
        <v>4030.8454999999999</v>
      </c>
      <c r="I86" s="151"/>
      <c r="J86" s="151">
        <v>4030.8454999999999</v>
      </c>
      <c r="K86" s="169">
        <f t="shared" si="2"/>
        <v>4030.85</v>
      </c>
      <c r="L86" s="152"/>
      <c r="M86" s="103"/>
      <c r="N86" s="116"/>
      <c r="O86" s="116"/>
    </row>
    <row r="87" spans="2:15" s="99" customFormat="1" ht="15.75" x14ac:dyDescent="0.25">
      <c r="B87" s="102"/>
      <c r="C87" s="149" t="s">
        <v>328</v>
      </c>
      <c r="D87" s="150" t="s">
        <v>333</v>
      </c>
      <c r="E87" s="150">
        <v>11050019901</v>
      </c>
      <c r="F87" s="170" t="s">
        <v>130</v>
      </c>
      <c r="G87" s="151">
        <v>1324.34</v>
      </c>
      <c r="H87" s="151">
        <v>1324.3494000000001</v>
      </c>
      <c r="I87" s="151"/>
      <c r="J87" s="151">
        <v>1638.0111000000002</v>
      </c>
      <c r="K87" s="169">
        <f t="shared" si="2"/>
        <v>1010.6783</v>
      </c>
      <c r="L87" s="152"/>
      <c r="M87" s="103"/>
      <c r="N87" s="116"/>
      <c r="O87" s="116"/>
    </row>
    <row r="88" spans="2:15" s="99" customFormat="1" ht="15.75" x14ac:dyDescent="0.25">
      <c r="B88" s="102"/>
      <c r="C88" s="149" t="s">
        <v>328</v>
      </c>
      <c r="D88" s="150" t="s">
        <v>329</v>
      </c>
      <c r="E88" s="150">
        <v>11050019901</v>
      </c>
      <c r="F88" s="170" t="s">
        <v>131</v>
      </c>
      <c r="G88" s="151">
        <v>2870.98</v>
      </c>
      <c r="H88" s="151">
        <v>2870.98</v>
      </c>
      <c r="I88" s="151"/>
      <c r="J88" s="151">
        <v>4101.3999999999996</v>
      </c>
      <c r="K88" s="169">
        <f t="shared" si="2"/>
        <v>1640.5600000000004</v>
      </c>
      <c r="L88" s="152"/>
      <c r="M88" s="103"/>
      <c r="N88" s="116"/>
      <c r="O88" s="116"/>
    </row>
    <row r="89" spans="2:15" s="99" customFormat="1" ht="15.75" x14ac:dyDescent="0.25">
      <c r="B89" s="102"/>
      <c r="C89" s="149" t="s">
        <v>328</v>
      </c>
      <c r="D89" s="150" t="s">
        <v>330</v>
      </c>
      <c r="E89" s="150">
        <v>11050019901</v>
      </c>
      <c r="F89" s="170" t="s">
        <v>132</v>
      </c>
      <c r="G89" s="151">
        <v>148.68</v>
      </c>
      <c r="H89" s="151">
        <v>148.68</v>
      </c>
      <c r="I89" s="151"/>
      <c r="J89" s="151">
        <v>148.68</v>
      </c>
      <c r="K89" s="169">
        <f t="shared" si="2"/>
        <v>148.68</v>
      </c>
      <c r="L89" s="152"/>
      <c r="M89" s="103"/>
      <c r="N89" s="116"/>
      <c r="O89" s="116"/>
    </row>
    <row r="90" spans="2:15" s="99" customFormat="1" ht="15.75" x14ac:dyDescent="0.25">
      <c r="B90" s="102"/>
      <c r="C90" s="149" t="s">
        <v>328</v>
      </c>
      <c r="D90" s="150" t="s">
        <v>335</v>
      </c>
      <c r="E90" s="150">
        <v>11050019901</v>
      </c>
      <c r="F90" s="170" t="s">
        <v>133</v>
      </c>
      <c r="G90" s="151">
        <v>2761.81</v>
      </c>
      <c r="H90" s="151">
        <v>2761.8353999999999</v>
      </c>
      <c r="I90" s="151"/>
      <c r="J90" s="151">
        <v>3733.5922999999998</v>
      </c>
      <c r="K90" s="169">
        <f t="shared" si="2"/>
        <v>1790.0530999999996</v>
      </c>
      <c r="L90" s="152"/>
      <c r="M90" s="103"/>
      <c r="N90" s="116"/>
      <c r="O90" s="116"/>
    </row>
    <row r="91" spans="2:15" s="99" customFormat="1" ht="15.75" x14ac:dyDescent="0.25">
      <c r="B91" s="102"/>
      <c r="C91" s="149" t="s">
        <v>328</v>
      </c>
      <c r="D91" s="150" t="s">
        <v>330</v>
      </c>
      <c r="E91" s="150">
        <v>11050019901</v>
      </c>
      <c r="F91" s="170" t="s">
        <v>134</v>
      </c>
      <c r="G91" s="151">
        <v>493.13</v>
      </c>
      <c r="H91" s="151">
        <v>493.125</v>
      </c>
      <c r="I91" s="151"/>
      <c r="J91" s="151">
        <v>739.6875</v>
      </c>
      <c r="K91" s="169">
        <f t="shared" ref="K91:K104" si="3">+G91+H91+I91-J91</f>
        <v>246.5675</v>
      </c>
      <c r="L91" s="152"/>
      <c r="M91" s="103"/>
      <c r="N91" s="116"/>
      <c r="O91" s="116"/>
    </row>
    <row r="92" spans="2:15" s="99" customFormat="1" ht="15.75" x14ac:dyDescent="0.25">
      <c r="B92" s="102"/>
      <c r="C92" s="149" t="s">
        <v>328</v>
      </c>
      <c r="D92" s="150" t="s">
        <v>331</v>
      </c>
      <c r="E92" s="150">
        <v>11050019901</v>
      </c>
      <c r="F92" s="170" t="s">
        <v>135</v>
      </c>
      <c r="G92" s="151">
        <v>3609.91</v>
      </c>
      <c r="H92" s="151">
        <v>3609.9126000000006</v>
      </c>
      <c r="I92" s="151"/>
      <c r="J92" s="151">
        <v>3867.7635000000005</v>
      </c>
      <c r="K92" s="169">
        <f t="shared" si="3"/>
        <v>3352.0590999999999</v>
      </c>
      <c r="L92" s="152"/>
      <c r="M92" s="103"/>
      <c r="N92" s="116"/>
      <c r="O92" s="116"/>
    </row>
    <row r="93" spans="2:15" s="99" customFormat="1" ht="15.75" x14ac:dyDescent="0.25">
      <c r="B93" s="102"/>
      <c r="C93" s="149" t="s">
        <v>328</v>
      </c>
      <c r="D93" s="150" t="s">
        <v>331</v>
      </c>
      <c r="E93" s="150">
        <v>11050019901</v>
      </c>
      <c r="F93" s="170" t="s">
        <v>136</v>
      </c>
      <c r="G93" s="151">
        <v>1699.2</v>
      </c>
      <c r="H93" s="151">
        <v>1699.2</v>
      </c>
      <c r="I93" s="151"/>
      <c r="J93" s="151">
        <v>2124</v>
      </c>
      <c r="K93" s="169">
        <f t="shared" si="3"/>
        <v>1274.4000000000001</v>
      </c>
      <c r="L93" s="152"/>
      <c r="M93" s="103"/>
      <c r="N93" s="116"/>
      <c r="O93" s="116"/>
    </row>
    <row r="94" spans="2:15" s="99" customFormat="1" ht="15.75" x14ac:dyDescent="0.25">
      <c r="B94" s="102"/>
      <c r="C94" s="149" t="s">
        <v>328</v>
      </c>
      <c r="D94" s="150" t="s">
        <v>331</v>
      </c>
      <c r="E94" s="150">
        <v>11050019901</v>
      </c>
      <c r="F94" s="170" t="s">
        <v>137</v>
      </c>
      <c r="G94" s="151">
        <v>2273.91</v>
      </c>
      <c r="H94" s="151">
        <v>2273.9325000000003</v>
      </c>
      <c r="I94" s="151"/>
      <c r="J94" s="151">
        <v>3573.3225000000002</v>
      </c>
      <c r="K94" s="169">
        <f t="shared" si="3"/>
        <v>974.52000000000044</v>
      </c>
      <c r="L94" s="152"/>
      <c r="M94" s="103"/>
      <c r="N94" s="116"/>
      <c r="O94" s="116"/>
    </row>
    <row r="95" spans="2:15" s="99" customFormat="1" ht="15.75" x14ac:dyDescent="0.25">
      <c r="B95" s="102"/>
      <c r="C95" s="149" t="s">
        <v>328</v>
      </c>
      <c r="D95" s="150" t="s">
        <v>330</v>
      </c>
      <c r="E95" s="150">
        <v>11050019901</v>
      </c>
      <c r="F95" s="170" t="s">
        <v>138</v>
      </c>
      <c r="G95" s="151">
        <v>220.35</v>
      </c>
      <c r="H95" s="151">
        <v>220.34669999999997</v>
      </c>
      <c r="I95" s="151"/>
      <c r="J95" s="151">
        <v>440.69339999999994</v>
      </c>
      <c r="K95" s="169">
        <f t="shared" si="3"/>
        <v>3.3000000000242835E-3</v>
      </c>
      <c r="L95" s="152"/>
      <c r="M95" s="103"/>
      <c r="N95" s="116"/>
      <c r="O95" s="116"/>
    </row>
    <row r="96" spans="2:15" s="99" customFormat="1" ht="15.75" x14ac:dyDescent="0.25">
      <c r="B96" s="102"/>
      <c r="C96" s="149" t="s">
        <v>328</v>
      </c>
      <c r="D96" s="150" t="s">
        <v>330</v>
      </c>
      <c r="E96" s="150">
        <v>11050019901</v>
      </c>
      <c r="F96" s="170" t="s">
        <v>139</v>
      </c>
      <c r="G96" s="151">
        <v>5273.93</v>
      </c>
      <c r="H96" s="151">
        <v>6340.78</v>
      </c>
      <c r="I96" s="151"/>
      <c r="J96" s="151">
        <v>8718.5725000000002</v>
      </c>
      <c r="K96" s="169">
        <f t="shared" si="3"/>
        <v>2896.1374999999989</v>
      </c>
      <c r="L96" s="152"/>
      <c r="M96" s="103"/>
      <c r="N96" s="116"/>
      <c r="O96" s="116"/>
    </row>
    <row r="97" spans="2:15" s="99" customFormat="1" ht="15.75" x14ac:dyDescent="0.25">
      <c r="B97" s="102"/>
      <c r="C97" s="149" t="s">
        <v>328</v>
      </c>
      <c r="D97" s="150" t="s">
        <v>330</v>
      </c>
      <c r="E97" s="150">
        <v>11050019901</v>
      </c>
      <c r="F97" s="170" t="s">
        <v>140</v>
      </c>
      <c r="G97" s="151">
        <v>6966.24</v>
      </c>
      <c r="H97" s="151">
        <v>8096.2304000000004</v>
      </c>
      <c r="I97" s="151"/>
      <c r="J97" s="151">
        <v>12650.36</v>
      </c>
      <c r="K97" s="169">
        <f t="shared" si="3"/>
        <v>2412.1103999999996</v>
      </c>
      <c r="L97" s="152"/>
      <c r="M97" s="103"/>
      <c r="N97" s="116"/>
      <c r="O97" s="116"/>
    </row>
    <row r="98" spans="2:15" s="99" customFormat="1" ht="15.75" x14ac:dyDescent="0.25">
      <c r="B98" s="102"/>
      <c r="C98" s="149" t="s">
        <v>328</v>
      </c>
      <c r="D98" s="150" t="s">
        <v>333</v>
      </c>
      <c r="E98" s="150">
        <v>11050019901</v>
      </c>
      <c r="F98" s="170" t="s">
        <v>141</v>
      </c>
      <c r="G98" s="151">
        <v>25634.61</v>
      </c>
      <c r="H98" s="151">
        <v>25634.609999999997</v>
      </c>
      <c r="I98" s="151"/>
      <c r="J98" s="151">
        <v>32280.62</v>
      </c>
      <c r="K98" s="169">
        <f t="shared" si="3"/>
        <v>18988.600000000002</v>
      </c>
      <c r="L98" s="152"/>
      <c r="M98" s="103"/>
      <c r="N98" s="116"/>
      <c r="O98" s="116"/>
    </row>
    <row r="99" spans="2:15" s="99" customFormat="1" ht="15.75" x14ac:dyDescent="0.25">
      <c r="B99" s="102"/>
      <c r="C99" s="149" t="s">
        <v>328</v>
      </c>
      <c r="D99" s="150" t="s">
        <v>333</v>
      </c>
      <c r="E99" s="150">
        <v>11050019901</v>
      </c>
      <c r="F99" s="170" t="s">
        <v>142</v>
      </c>
      <c r="G99" s="151">
        <v>13093.96</v>
      </c>
      <c r="H99" s="151">
        <v>18846.471000000001</v>
      </c>
      <c r="I99" s="151"/>
      <c r="J99" s="151">
        <v>15256.667000000001</v>
      </c>
      <c r="K99" s="169">
        <f t="shared" si="3"/>
        <v>16683.763999999999</v>
      </c>
      <c r="L99" s="152"/>
      <c r="M99" s="103"/>
      <c r="N99" s="116"/>
      <c r="O99" s="116"/>
    </row>
    <row r="100" spans="2:15" s="99" customFormat="1" ht="15.75" x14ac:dyDescent="0.25">
      <c r="B100" s="102"/>
      <c r="C100" s="149" t="s">
        <v>328</v>
      </c>
      <c r="D100" s="150" t="s">
        <v>333</v>
      </c>
      <c r="E100" s="150">
        <v>11050019901</v>
      </c>
      <c r="F100" s="170" t="s">
        <v>143</v>
      </c>
      <c r="G100" s="151">
        <v>762.74</v>
      </c>
      <c r="H100" s="151">
        <v>762.74279999999999</v>
      </c>
      <c r="I100" s="151"/>
      <c r="J100" s="151">
        <v>1016.9904</v>
      </c>
      <c r="K100" s="169">
        <f t="shared" si="3"/>
        <v>508.49239999999998</v>
      </c>
      <c r="L100" s="152"/>
      <c r="M100" s="103"/>
      <c r="N100" s="116"/>
      <c r="O100" s="116"/>
    </row>
    <row r="101" spans="2:15" s="99" customFormat="1" ht="15.75" x14ac:dyDescent="0.25">
      <c r="B101" s="102"/>
      <c r="C101" s="149" t="s">
        <v>328</v>
      </c>
      <c r="D101" s="150" t="s">
        <v>330</v>
      </c>
      <c r="E101" s="150">
        <v>11050019901</v>
      </c>
      <c r="F101" s="170" t="s">
        <v>144</v>
      </c>
      <c r="G101" s="151">
        <v>1216.76</v>
      </c>
      <c r="H101" s="151">
        <v>1216.7514000000001</v>
      </c>
      <c r="I101" s="151"/>
      <c r="J101" s="151">
        <v>2027.9190000000001</v>
      </c>
      <c r="K101" s="169">
        <f t="shared" si="3"/>
        <v>405.59240000000023</v>
      </c>
      <c r="L101" s="152"/>
      <c r="M101" s="103"/>
      <c r="N101" s="116"/>
      <c r="O101" s="116"/>
    </row>
    <row r="102" spans="2:15" s="99" customFormat="1" ht="15.75" x14ac:dyDescent="0.25">
      <c r="B102" s="102"/>
      <c r="C102" s="149" t="s">
        <v>328</v>
      </c>
      <c r="D102" s="150" t="s">
        <v>333</v>
      </c>
      <c r="E102" s="150">
        <v>11050019901</v>
      </c>
      <c r="F102" s="170" t="s">
        <v>145</v>
      </c>
      <c r="G102" s="151">
        <v>825</v>
      </c>
      <c r="H102" s="151">
        <v>825</v>
      </c>
      <c r="I102" s="151"/>
      <c r="J102" s="151">
        <v>825</v>
      </c>
      <c r="K102" s="169">
        <f t="shared" si="3"/>
        <v>825</v>
      </c>
      <c r="L102" s="152"/>
      <c r="M102" s="103"/>
      <c r="N102" s="116"/>
      <c r="O102" s="116"/>
    </row>
    <row r="103" spans="2:15" s="99" customFormat="1" ht="15.75" x14ac:dyDescent="0.25">
      <c r="B103" s="102"/>
      <c r="C103" s="149" t="s">
        <v>328</v>
      </c>
      <c r="D103" s="150" t="s">
        <v>333</v>
      </c>
      <c r="E103" s="150">
        <v>11050019901</v>
      </c>
      <c r="F103" s="170" t="s">
        <v>146</v>
      </c>
      <c r="G103" s="151">
        <v>2600</v>
      </c>
      <c r="H103" s="151">
        <v>2600</v>
      </c>
      <c r="I103" s="151"/>
      <c r="J103" s="151">
        <v>2600</v>
      </c>
      <c r="K103" s="169">
        <f t="shared" si="3"/>
        <v>2600</v>
      </c>
      <c r="L103" s="152"/>
      <c r="M103" s="103"/>
      <c r="N103" s="116"/>
      <c r="O103" s="116"/>
    </row>
    <row r="104" spans="2:15" s="99" customFormat="1" ht="15.75" x14ac:dyDescent="0.25">
      <c r="B104" s="102"/>
      <c r="C104" s="149" t="s">
        <v>328</v>
      </c>
      <c r="D104" s="150" t="s">
        <v>333</v>
      </c>
      <c r="E104" s="150">
        <v>11050019901</v>
      </c>
      <c r="F104" s="170" t="s">
        <v>147</v>
      </c>
      <c r="G104" s="151">
        <v>1675</v>
      </c>
      <c r="H104" s="151">
        <v>1675</v>
      </c>
      <c r="I104" s="151"/>
      <c r="J104" s="151">
        <v>1675</v>
      </c>
      <c r="K104" s="169">
        <f t="shared" si="3"/>
        <v>1675</v>
      </c>
      <c r="L104" s="152"/>
      <c r="M104" s="103"/>
      <c r="N104" s="116"/>
      <c r="O104" s="116"/>
    </row>
    <row r="105" spans="2:15" s="99" customFormat="1" ht="15.75" x14ac:dyDescent="0.25">
      <c r="B105" s="102"/>
      <c r="C105" s="149" t="s">
        <v>328</v>
      </c>
      <c r="D105" s="150" t="s">
        <v>333</v>
      </c>
      <c r="E105" s="150">
        <v>11050019901</v>
      </c>
      <c r="F105" s="170" t="s">
        <v>148</v>
      </c>
      <c r="G105" s="151">
        <v>1500</v>
      </c>
      <c r="H105" s="151">
        <v>1500</v>
      </c>
      <c r="I105" s="151"/>
      <c r="J105" s="151">
        <v>1500</v>
      </c>
      <c r="K105" s="169">
        <f t="shared" ref="K105:K136" si="4">+G105+H105+I105-J105</f>
        <v>1500</v>
      </c>
      <c r="L105" s="152"/>
      <c r="M105" s="103"/>
      <c r="N105" s="116"/>
      <c r="O105" s="116"/>
    </row>
    <row r="106" spans="2:15" s="99" customFormat="1" ht="15.75" x14ac:dyDescent="0.25">
      <c r="B106" s="102"/>
      <c r="C106" s="149" t="s">
        <v>328</v>
      </c>
      <c r="D106" s="150" t="s">
        <v>333</v>
      </c>
      <c r="E106" s="150">
        <v>11050019901</v>
      </c>
      <c r="F106" s="170" t="s">
        <v>149</v>
      </c>
      <c r="G106" s="151">
        <v>1416</v>
      </c>
      <c r="H106" s="151">
        <v>1416</v>
      </c>
      <c r="I106" s="151"/>
      <c r="J106" s="151">
        <v>1416</v>
      </c>
      <c r="K106" s="169">
        <f t="shared" si="4"/>
        <v>1416</v>
      </c>
      <c r="L106" s="152"/>
      <c r="M106" s="103"/>
      <c r="N106" s="116"/>
      <c r="O106" s="116"/>
    </row>
    <row r="107" spans="2:15" s="99" customFormat="1" ht="15.75" x14ac:dyDescent="0.25">
      <c r="B107" s="102"/>
      <c r="C107" s="149" t="s">
        <v>328</v>
      </c>
      <c r="D107" s="150" t="s">
        <v>333</v>
      </c>
      <c r="E107" s="150">
        <v>11050019901</v>
      </c>
      <c r="F107" s="170" t="s">
        <v>150</v>
      </c>
      <c r="G107" s="151">
        <v>2625</v>
      </c>
      <c r="H107" s="151">
        <v>2625</v>
      </c>
      <c r="I107" s="151"/>
      <c r="J107" s="151">
        <v>2625</v>
      </c>
      <c r="K107" s="169">
        <f t="shared" si="4"/>
        <v>2625</v>
      </c>
      <c r="L107" s="152"/>
      <c r="M107" s="103"/>
      <c r="N107" s="116"/>
      <c r="O107" s="116"/>
    </row>
    <row r="108" spans="2:15" s="99" customFormat="1" ht="15.75" x14ac:dyDescent="0.25">
      <c r="B108" s="102"/>
      <c r="C108" s="149" t="s">
        <v>328</v>
      </c>
      <c r="D108" s="150" t="s">
        <v>333</v>
      </c>
      <c r="E108" s="150">
        <v>11050019901</v>
      </c>
      <c r="F108" s="170" t="s">
        <v>151</v>
      </c>
      <c r="G108" s="151">
        <v>1500</v>
      </c>
      <c r="H108" s="151">
        <v>1500</v>
      </c>
      <c r="I108" s="151"/>
      <c r="J108" s="151">
        <v>1500</v>
      </c>
      <c r="K108" s="169">
        <f t="shared" si="4"/>
        <v>1500</v>
      </c>
      <c r="L108" s="152"/>
      <c r="M108" s="103"/>
      <c r="N108" s="116"/>
      <c r="O108" s="116"/>
    </row>
    <row r="109" spans="2:15" s="99" customFormat="1" ht="15.75" x14ac:dyDescent="0.25">
      <c r="B109" s="102"/>
      <c r="C109" s="149" t="s">
        <v>328</v>
      </c>
      <c r="D109" s="150" t="s">
        <v>333</v>
      </c>
      <c r="E109" s="150">
        <v>11050019901</v>
      </c>
      <c r="F109" s="170" t="s">
        <v>152</v>
      </c>
      <c r="G109" s="151">
        <v>1850</v>
      </c>
      <c r="H109" s="151">
        <v>1850</v>
      </c>
      <c r="I109" s="151"/>
      <c r="J109" s="151">
        <v>1850</v>
      </c>
      <c r="K109" s="169">
        <f t="shared" si="4"/>
        <v>1850</v>
      </c>
      <c r="L109" s="152"/>
      <c r="M109" s="103"/>
      <c r="N109" s="116"/>
      <c r="O109" s="116"/>
    </row>
    <row r="110" spans="2:15" s="99" customFormat="1" ht="15.75" x14ac:dyDescent="0.25">
      <c r="B110" s="102"/>
      <c r="C110" s="149" t="s">
        <v>328</v>
      </c>
      <c r="D110" s="150" t="s">
        <v>333</v>
      </c>
      <c r="E110" s="150">
        <v>11050019901</v>
      </c>
      <c r="F110" s="170" t="s">
        <v>153</v>
      </c>
      <c r="G110" s="151">
        <v>4130</v>
      </c>
      <c r="H110" s="151">
        <v>4130</v>
      </c>
      <c r="I110" s="151"/>
      <c r="J110" s="151">
        <v>4130</v>
      </c>
      <c r="K110" s="169">
        <f t="shared" si="4"/>
        <v>4130</v>
      </c>
      <c r="L110" s="152"/>
      <c r="M110" s="103"/>
      <c r="N110" s="116"/>
      <c r="O110" s="116"/>
    </row>
    <row r="111" spans="2:15" s="99" customFormat="1" ht="15.75" x14ac:dyDescent="0.25">
      <c r="B111" s="102"/>
      <c r="C111" s="149" t="s">
        <v>328</v>
      </c>
      <c r="D111" s="150" t="s">
        <v>333</v>
      </c>
      <c r="E111" s="150">
        <v>11050019901</v>
      </c>
      <c r="F111" s="170" t="s">
        <v>154</v>
      </c>
      <c r="G111" s="151">
        <v>4074</v>
      </c>
      <c r="H111" s="151">
        <v>4074</v>
      </c>
      <c r="I111" s="151"/>
      <c r="J111" s="151">
        <v>4074</v>
      </c>
      <c r="K111" s="169">
        <f t="shared" si="4"/>
        <v>4074</v>
      </c>
      <c r="L111" s="152"/>
      <c r="M111" s="103"/>
      <c r="N111" s="116"/>
      <c r="O111" s="116"/>
    </row>
    <row r="112" spans="2:15" s="99" customFormat="1" ht="15.75" x14ac:dyDescent="0.25">
      <c r="B112" s="102"/>
      <c r="C112" s="149" t="s">
        <v>328</v>
      </c>
      <c r="D112" s="150" t="s">
        <v>333</v>
      </c>
      <c r="E112" s="150">
        <v>11050019901</v>
      </c>
      <c r="F112" s="170" t="s">
        <v>155</v>
      </c>
      <c r="G112" s="151">
        <v>2625</v>
      </c>
      <c r="H112" s="151">
        <v>2625</v>
      </c>
      <c r="I112" s="151"/>
      <c r="J112" s="151">
        <v>2625</v>
      </c>
      <c r="K112" s="169">
        <f t="shared" si="4"/>
        <v>2625</v>
      </c>
      <c r="L112" s="152"/>
      <c r="M112" s="103"/>
      <c r="N112" s="116"/>
      <c r="O112" s="116"/>
    </row>
    <row r="113" spans="2:15" s="99" customFormat="1" ht="15.75" x14ac:dyDescent="0.25">
      <c r="B113" s="102"/>
      <c r="C113" s="149" t="s">
        <v>328</v>
      </c>
      <c r="D113" s="150" t="s">
        <v>333</v>
      </c>
      <c r="E113" s="150">
        <v>11050019901</v>
      </c>
      <c r="F113" s="170" t="s">
        <v>156</v>
      </c>
      <c r="G113" s="151">
        <v>2200</v>
      </c>
      <c r="H113" s="151">
        <v>2200</v>
      </c>
      <c r="I113" s="151"/>
      <c r="J113" s="151">
        <v>2200</v>
      </c>
      <c r="K113" s="169">
        <f t="shared" si="4"/>
        <v>2200</v>
      </c>
      <c r="L113" s="152"/>
      <c r="M113" s="103"/>
      <c r="N113" s="116"/>
      <c r="O113" s="116"/>
    </row>
    <row r="114" spans="2:15" s="99" customFormat="1" ht="15.75" x14ac:dyDescent="0.25">
      <c r="B114" s="102"/>
      <c r="C114" s="149" t="s">
        <v>328</v>
      </c>
      <c r="D114" s="150" t="s">
        <v>333</v>
      </c>
      <c r="E114" s="150">
        <v>11050019901</v>
      </c>
      <c r="F114" s="170" t="s">
        <v>157</v>
      </c>
      <c r="G114" s="151">
        <v>2360</v>
      </c>
      <c r="H114" s="151">
        <v>2360</v>
      </c>
      <c r="I114" s="151"/>
      <c r="J114" s="151">
        <v>2360</v>
      </c>
      <c r="K114" s="169">
        <f t="shared" si="4"/>
        <v>2360</v>
      </c>
      <c r="L114" s="152"/>
      <c r="M114" s="103"/>
      <c r="N114" s="116"/>
      <c r="O114" s="116"/>
    </row>
    <row r="115" spans="2:15" s="99" customFormat="1" ht="15.75" x14ac:dyDescent="0.25">
      <c r="B115" s="102"/>
      <c r="C115" s="149" t="s">
        <v>328</v>
      </c>
      <c r="D115" s="150" t="s">
        <v>333</v>
      </c>
      <c r="E115" s="150">
        <v>11050019901</v>
      </c>
      <c r="F115" s="170" t="s">
        <v>158</v>
      </c>
      <c r="G115" s="151">
        <v>1654.13</v>
      </c>
      <c r="H115" s="151">
        <v>1654.1334999999999</v>
      </c>
      <c r="I115" s="151"/>
      <c r="J115" s="151">
        <v>1654.1334999999999</v>
      </c>
      <c r="K115" s="169">
        <f t="shared" si="4"/>
        <v>1654.13</v>
      </c>
      <c r="L115" s="152"/>
      <c r="M115" s="103"/>
      <c r="N115" s="116"/>
      <c r="O115" s="116"/>
    </row>
    <row r="116" spans="2:15" s="99" customFormat="1" ht="15.75" x14ac:dyDescent="0.25">
      <c r="B116" s="102"/>
      <c r="C116" s="149" t="s">
        <v>328</v>
      </c>
      <c r="D116" s="150" t="s">
        <v>333</v>
      </c>
      <c r="E116" s="150">
        <v>11050019901</v>
      </c>
      <c r="F116" s="170" t="s">
        <v>159</v>
      </c>
      <c r="G116" s="151">
        <v>3686</v>
      </c>
      <c r="H116" s="151">
        <v>3686</v>
      </c>
      <c r="I116" s="151"/>
      <c r="J116" s="151">
        <v>3686</v>
      </c>
      <c r="K116" s="169">
        <f t="shared" si="4"/>
        <v>3686</v>
      </c>
      <c r="L116" s="152"/>
      <c r="M116" s="103"/>
      <c r="N116" s="116"/>
      <c r="O116" s="116"/>
    </row>
    <row r="117" spans="2:15" s="99" customFormat="1" ht="15.75" x14ac:dyDescent="0.25">
      <c r="B117" s="102"/>
      <c r="C117" s="149" t="s">
        <v>328</v>
      </c>
      <c r="D117" s="150" t="s">
        <v>330</v>
      </c>
      <c r="E117" s="150">
        <v>11050019901</v>
      </c>
      <c r="F117" s="170" t="s">
        <v>160</v>
      </c>
      <c r="G117" s="151">
        <v>2249.12</v>
      </c>
      <c r="H117" s="151">
        <v>2249.1098000000002</v>
      </c>
      <c r="I117" s="151"/>
      <c r="J117" s="151">
        <v>4258.9525999999996</v>
      </c>
      <c r="K117" s="169">
        <f t="shared" si="4"/>
        <v>239.27720000000045</v>
      </c>
      <c r="L117" s="152"/>
      <c r="M117" s="103"/>
      <c r="N117" s="116"/>
      <c r="O117" s="116"/>
    </row>
    <row r="118" spans="2:15" s="99" customFormat="1" ht="15.75" x14ac:dyDescent="0.25">
      <c r="B118" s="102"/>
      <c r="C118" s="149" t="s">
        <v>328</v>
      </c>
      <c r="D118" s="150" t="s">
        <v>333</v>
      </c>
      <c r="E118" s="150">
        <v>11050019901</v>
      </c>
      <c r="F118" s="170" t="s">
        <v>161</v>
      </c>
      <c r="G118" s="151">
        <v>444.55</v>
      </c>
      <c r="H118" s="151">
        <v>444.54680000000002</v>
      </c>
      <c r="I118" s="151"/>
      <c r="J118" s="151">
        <v>608.32720000000006</v>
      </c>
      <c r="K118" s="169">
        <f t="shared" si="4"/>
        <v>280.76959999999997</v>
      </c>
      <c r="L118" s="152"/>
      <c r="M118" s="103"/>
      <c r="N118" s="116"/>
      <c r="O118" s="116"/>
    </row>
    <row r="119" spans="2:15" s="99" customFormat="1" ht="15.75" x14ac:dyDescent="0.25">
      <c r="B119" s="102"/>
      <c r="C119" s="149" t="s">
        <v>328</v>
      </c>
      <c r="D119" s="150" t="s">
        <v>333</v>
      </c>
      <c r="E119" s="150">
        <v>11050019901</v>
      </c>
      <c r="F119" s="170" t="s">
        <v>162</v>
      </c>
      <c r="G119" s="151">
        <v>3127.65</v>
      </c>
      <c r="H119" s="151">
        <v>3128.2009999999991</v>
      </c>
      <c r="I119" s="151"/>
      <c r="J119" s="151">
        <v>3128.2009999999991</v>
      </c>
      <c r="K119" s="169">
        <f t="shared" si="4"/>
        <v>3127.6499999999996</v>
      </c>
      <c r="L119" s="152"/>
      <c r="M119" s="103"/>
      <c r="N119" s="116"/>
      <c r="O119" s="116"/>
    </row>
    <row r="120" spans="2:15" s="99" customFormat="1" ht="15.75" x14ac:dyDescent="0.25">
      <c r="B120" s="102"/>
      <c r="C120" s="149" t="s">
        <v>328</v>
      </c>
      <c r="D120" s="150" t="s">
        <v>333</v>
      </c>
      <c r="E120" s="150">
        <v>11050019901</v>
      </c>
      <c r="F120" s="170" t="s">
        <v>163</v>
      </c>
      <c r="G120" s="151">
        <v>52.88</v>
      </c>
      <c r="H120" s="151">
        <v>52.881599999999992</v>
      </c>
      <c r="I120" s="151"/>
      <c r="J120" s="151">
        <v>105.76319999999998</v>
      </c>
      <c r="K120" s="169">
        <f t="shared" si="4"/>
        <v>-1.5999999999962711E-3</v>
      </c>
      <c r="L120" s="152"/>
      <c r="M120" s="103"/>
      <c r="N120" s="116"/>
      <c r="O120" s="116"/>
    </row>
    <row r="121" spans="2:15" s="99" customFormat="1" ht="15.75" x14ac:dyDescent="0.25">
      <c r="B121" s="102"/>
      <c r="C121" s="149" t="s">
        <v>328</v>
      </c>
      <c r="D121" s="150" t="s">
        <v>331</v>
      </c>
      <c r="E121" s="150">
        <v>11050019901</v>
      </c>
      <c r="F121" s="170" t="s">
        <v>164</v>
      </c>
      <c r="G121" s="151">
        <v>15849.95</v>
      </c>
      <c r="H121" s="151">
        <v>15849.7035</v>
      </c>
      <c r="I121" s="151"/>
      <c r="J121" s="151">
        <v>15849.7035</v>
      </c>
      <c r="K121" s="169">
        <f t="shared" si="4"/>
        <v>15849.95</v>
      </c>
      <c r="L121" s="152"/>
      <c r="M121" s="103"/>
      <c r="N121" s="116"/>
      <c r="O121" s="116"/>
    </row>
    <row r="122" spans="2:15" s="99" customFormat="1" ht="15.75" x14ac:dyDescent="0.25">
      <c r="B122" s="102"/>
      <c r="C122" s="149" t="s">
        <v>328</v>
      </c>
      <c r="D122" s="150" t="s">
        <v>331</v>
      </c>
      <c r="E122" s="150">
        <v>11050019901</v>
      </c>
      <c r="F122" s="170" t="s">
        <v>165</v>
      </c>
      <c r="G122" s="151">
        <v>3892.74</v>
      </c>
      <c r="H122" s="151">
        <v>3892.7379999999998</v>
      </c>
      <c r="I122" s="151"/>
      <c r="J122" s="151">
        <v>4087.3748999999998</v>
      </c>
      <c r="K122" s="169">
        <f t="shared" si="4"/>
        <v>3698.1030999999994</v>
      </c>
      <c r="L122" s="152"/>
      <c r="M122" s="103"/>
      <c r="N122" s="116"/>
      <c r="O122" s="116"/>
    </row>
    <row r="123" spans="2:15" s="99" customFormat="1" ht="15.75" x14ac:dyDescent="0.25">
      <c r="B123" s="102"/>
      <c r="C123" s="149" t="s">
        <v>328</v>
      </c>
      <c r="D123" s="150" t="s">
        <v>331</v>
      </c>
      <c r="E123" s="150">
        <v>11050019901</v>
      </c>
      <c r="F123" s="170" t="s">
        <v>166</v>
      </c>
      <c r="G123" s="151">
        <v>3243.76</v>
      </c>
      <c r="H123" s="151">
        <v>3243.7694999999999</v>
      </c>
      <c r="I123" s="151"/>
      <c r="J123" s="151">
        <v>4973.7798999999995</v>
      </c>
      <c r="K123" s="169">
        <f t="shared" si="4"/>
        <v>1513.749600000001</v>
      </c>
      <c r="L123" s="152"/>
      <c r="M123" s="103"/>
      <c r="N123" s="116"/>
      <c r="O123" s="116"/>
    </row>
    <row r="124" spans="2:15" s="99" customFormat="1" ht="15.75" x14ac:dyDescent="0.25">
      <c r="B124" s="102"/>
      <c r="C124" s="149" t="s">
        <v>328</v>
      </c>
      <c r="D124" s="150" t="s">
        <v>331</v>
      </c>
      <c r="E124" s="150">
        <v>11050019901</v>
      </c>
      <c r="F124" s="170" t="s">
        <v>167</v>
      </c>
      <c r="G124" s="151">
        <v>2722.76</v>
      </c>
      <c r="H124" s="151">
        <v>2722.7624999999998</v>
      </c>
      <c r="I124" s="151"/>
      <c r="J124" s="151">
        <v>5445.5249999999996</v>
      </c>
      <c r="K124" s="169">
        <f t="shared" si="4"/>
        <v>-2.4999999995998223E-3</v>
      </c>
      <c r="L124" s="152"/>
      <c r="M124" s="103"/>
      <c r="N124" s="116"/>
      <c r="O124" s="116"/>
    </row>
    <row r="125" spans="2:15" s="99" customFormat="1" ht="15.75" x14ac:dyDescent="0.25">
      <c r="B125" s="102"/>
      <c r="C125" s="149" t="s">
        <v>328</v>
      </c>
      <c r="D125" s="150" t="s">
        <v>331</v>
      </c>
      <c r="E125" s="150">
        <v>11050019901</v>
      </c>
      <c r="F125" s="170" t="s">
        <v>168</v>
      </c>
      <c r="G125" s="151">
        <v>19700.009999999998</v>
      </c>
      <c r="H125" s="151">
        <v>19700.007600000001</v>
      </c>
      <c r="I125" s="151"/>
      <c r="J125" s="151">
        <v>27276.9336</v>
      </c>
      <c r="K125" s="169">
        <f t="shared" si="4"/>
        <v>12123.083999999999</v>
      </c>
      <c r="L125" s="152"/>
      <c r="M125" s="103"/>
      <c r="N125" s="116"/>
      <c r="O125" s="116"/>
    </row>
    <row r="126" spans="2:15" s="99" customFormat="1" ht="15.75" x14ac:dyDescent="0.25">
      <c r="B126" s="102"/>
      <c r="C126" s="149" t="s">
        <v>328</v>
      </c>
      <c r="D126" s="150" t="s">
        <v>330</v>
      </c>
      <c r="E126" s="150">
        <v>11050019901</v>
      </c>
      <c r="F126" s="170" t="s">
        <v>169</v>
      </c>
      <c r="G126" s="151">
        <v>755.43</v>
      </c>
      <c r="H126" s="151">
        <v>755.38980000000004</v>
      </c>
      <c r="I126" s="151"/>
      <c r="J126" s="151">
        <v>1304.7642000000001</v>
      </c>
      <c r="K126" s="169">
        <f t="shared" si="4"/>
        <v>206.05559999999991</v>
      </c>
      <c r="L126" s="152"/>
      <c r="M126" s="103"/>
      <c r="N126" s="116"/>
      <c r="O126" s="116"/>
    </row>
    <row r="127" spans="2:15" s="99" customFormat="1" ht="15.75" x14ac:dyDescent="0.25">
      <c r="B127" s="102"/>
      <c r="C127" s="149" t="s">
        <v>328</v>
      </c>
      <c r="D127" s="150" t="s">
        <v>330</v>
      </c>
      <c r="E127" s="150">
        <v>11050019901</v>
      </c>
      <c r="F127" s="170" t="s">
        <v>170</v>
      </c>
      <c r="G127" s="151">
        <v>3244.48</v>
      </c>
      <c r="H127" s="151">
        <v>3244.4951999999998</v>
      </c>
      <c r="I127" s="151"/>
      <c r="J127" s="151">
        <v>5677.8665999999994</v>
      </c>
      <c r="K127" s="169">
        <f t="shared" si="4"/>
        <v>811.10860000000048</v>
      </c>
      <c r="L127" s="152"/>
      <c r="M127" s="103"/>
      <c r="N127" s="116"/>
      <c r="O127" s="116"/>
    </row>
    <row r="128" spans="2:15" s="99" customFormat="1" ht="15.75" x14ac:dyDescent="0.25">
      <c r="B128" s="102"/>
      <c r="C128" s="149" t="s">
        <v>328</v>
      </c>
      <c r="D128" s="150" t="s">
        <v>330</v>
      </c>
      <c r="E128" s="150">
        <v>11050019901</v>
      </c>
      <c r="F128" s="170" t="s">
        <v>171</v>
      </c>
      <c r="G128" s="151">
        <v>3820.2</v>
      </c>
      <c r="H128" s="151">
        <v>5938.2498000000005</v>
      </c>
      <c r="I128" s="151"/>
      <c r="J128" s="151">
        <v>7210.7319000000007</v>
      </c>
      <c r="K128" s="169">
        <f t="shared" si="4"/>
        <v>2547.7178999999996</v>
      </c>
      <c r="L128" s="152"/>
      <c r="M128" s="103"/>
      <c r="N128" s="116"/>
      <c r="O128" s="116"/>
    </row>
    <row r="129" spans="2:15" s="99" customFormat="1" ht="15.75" x14ac:dyDescent="0.25">
      <c r="B129" s="102"/>
      <c r="C129" s="149" t="s">
        <v>328</v>
      </c>
      <c r="D129" s="150" t="s">
        <v>329</v>
      </c>
      <c r="E129" s="150">
        <v>11050019901</v>
      </c>
      <c r="F129" s="170" t="s">
        <v>172</v>
      </c>
      <c r="G129" s="151">
        <v>0</v>
      </c>
      <c r="H129" s="151">
        <v>3099.645</v>
      </c>
      <c r="I129" s="151"/>
      <c r="J129" s="151">
        <v>3099.645</v>
      </c>
      <c r="K129" s="169">
        <f t="shared" si="4"/>
        <v>0</v>
      </c>
      <c r="L129" s="152"/>
      <c r="M129" s="103"/>
      <c r="N129" s="116"/>
      <c r="O129" s="116"/>
    </row>
    <row r="130" spans="2:15" s="99" customFormat="1" ht="15.75" x14ac:dyDescent="0.25">
      <c r="B130" s="102"/>
      <c r="C130" s="149" t="s">
        <v>328</v>
      </c>
      <c r="D130" s="150" t="s">
        <v>333</v>
      </c>
      <c r="E130" s="150">
        <v>11050019901</v>
      </c>
      <c r="F130" s="170" t="s">
        <v>173</v>
      </c>
      <c r="G130" s="151">
        <v>1031.19</v>
      </c>
      <c r="H130" s="151">
        <v>1031.1894</v>
      </c>
      <c r="I130" s="151"/>
      <c r="J130" s="151">
        <v>1604.0724</v>
      </c>
      <c r="K130" s="169">
        <f t="shared" si="4"/>
        <v>458.30699999999979</v>
      </c>
      <c r="L130" s="152"/>
      <c r="M130" s="103"/>
      <c r="N130" s="116"/>
      <c r="O130" s="116"/>
    </row>
    <row r="131" spans="2:15" s="99" customFormat="1" ht="15.75" x14ac:dyDescent="0.25">
      <c r="B131" s="102"/>
      <c r="C131" s="149" t="s">
        <v>328</v>
      </c>
      <c r="D131" s="150" t="s">
        <v>330</v>
      </c>
      <c r="E131" s="150">
        <v>11050019901</v>
      </c>
      <c r="F131" s="170" t="s">
        <v>174</v>
      </c>
      <c r="G131" s="151">
        <v>7316.33</v>
      </c>
      <c r="H131" s="151">
        <v>7316.3321999999998</v>
      </c>
      <c r="I131" s="151"/>
      <c r="J131" s="151">
        <v>8942.1837999999989</v>
      </c>
      <c r="K131" s="169">
        <f t="shared" si="4"/>
        <v>5690.4784</v>
      </c>
      <c r="L131" s="152"/>
      <c r="M131" s="103"/>
      <c r="N131" s="116"/>
      <c r="O131" s="116"/>
    </row>
    <row r="132" spans="2:15" s="99" customFormat="1" ht="15.75" x14ac:dyDescent="0.25">
      <c r="B132" s="102"/>
      <c r="C132" s="149" t="s">
        <v>328</v>
      </c>
      <c r="D132" s="150" t="s">
        <v>330</v>
      </c>
      <c r="E132" s="150">
        <v>11050019901</v>
      </c>
      <c r="F132" s="170" t="s">
        <v>175</v>
      </c>
      <c r="G132" s="151">
        <v>2225.67</v>
      </c>
      <c r="H132" s="151">
        <v>2225.6817000000001</v>
      </c>
      <c r="I132" s="151"/>
      <c r="J132" s="151">
        <v>4451.3634000000002</v>
      </c>
      <c r="K132" s="169">
        <v>0</v>
      </c>
      <c r="L132" s="152"/>
      <c r="M132" s="103"/>
      <c r="N132" s="116"/>
      <c r="O132" s="116"/>
    </row>
    <row r="133" spans="2:15" s="99" customFormat="1" ht="15.75" x14ac:dyDescent="0.25">
      <c r="B133" s="102"/>
      <c r="C133" s="149" t="s">
        <v>328</v>
      </c>
      <c r="D133" s="150" t="s">
        <v>333</v>
      </c>
      <c r="E133" s="150">
        <v>11050019901</v>
      </c>
      <c r="F133" s="170" t="s">
        <v>176</v>
      </c>
      <c r="G133" s="151">
        <v>1649.41</v>
      </c>
      <c r="H133" s="151">
        <v>1649.3973999999998</v>
      </c>
      <c r="I133" s="151"/>
      <c r="J133" s="151">
        <v>2474.0960999999998</v>
      </c>
      <c r="K133" s="169">
        <f>+G133+H133+I133-J133-0.01</f>
        <v>824.70129999999995</v>
      </c>
      <c r="L133" s="152"/>
      <c r="M133" s="103"/>
      <c r="N133" s="116"/>
      <c r="O133" s="116"/>
    </row>
    <row r="134" spans="2:15" s="99" customFormat="1" ht="15.75" x14ac:dyDescent="0.25">
      <c r="B134" s="102"/>
      <c r="C134" s="149" t="s">
        <v>328</v>
      </c>
      <c r="D134" s="150" t="s">
        <v>333</v>
      </c>
      <c r="E134" s="150">
        <v>11050019901</v>
      </c>
      <c r="F134" s="170" t="s">
        <v>177</v>
      </c>
      <c r="G134" s="151">
        <v>498.54</v>
      </c>
      <c r="H134" s="151">
        <v>498.51</v>
      </c>
      <c r="I134" s="151"/>
      <c r="J134" s="151">
        <v>498.51</v>
      </c>
      <c r="K134" s="169">
        <f t="shared" si="4"/>
        <v>498.53999999999996</v>
      </c>
      <c r="L134" s="152"/>
      <c r="M134" s="103"/>
      <c r="N134" s="116"/>
      <c r="O134" s="116"/>
    </row>
    <row r="135" spans="2:15" s="99" customFormat="1" ht="15.75" x14ac:dyDescent="0.25">
      <c r="B135" s="102"/>
      <c r="C135" s="149" t="s">
        <v>328</v>
      </c>
      <c r="D135" s="150" t="s">
        <v>333</v>
      </c>
      <c r="E135" s="150">
        <v>11050019901</v>
      </c>
      <c r="F135" s="170" t="s">
        <v>178</v>
      </c>
      <c r="G135" s="151">
        <v>737.3</v>
      </c>
      <c r="H135" s="151">
        <v>737.28</v>
      </c>
      <c r="I135" s="151"/>
      <c r="J135" s="151">
        <v>737.28</v>
      </c>
      <c r="K135" s="169">
        <f t="shared" si="4"/>
        <v>737.3</v>
      </c>
      <c r="L135" s="152"/>
      <c r="M135" s="103"/>
      <c r="N135" s="116"/>
      <c r="O135" s="116"/>
    </row>
    <row r="136" spans="2:15" s="99" customFormat="1" ht="15.75" x14ac:dyDescent="0.25">
      <c r="B136" s="102"/>
      <c r="C136" s="149" t="s">
        <v>328</v>
      </c>
      <c r="D136" s="150" t="s">
        <v>333</v>
      </c>
      <c r="E136" s="150">
        <v>11050019901</v>
      </c>
      <c r="F136" s="170" t="s">
        <v>179</v>
      </c>
      <c r="G136" s="151">
        <v>291.39999999999998</v>
      </c>
      <c r="H136" s="151">
        <v>291.39999999999998</v>
      </c>
      <c r="I136" s="151"/>
      <c r="J136" s="151">
        <v>291.39999999999998</v>
      </c>
      <c r="K136" s="169">
        <f t="shared" si="4"/>
        <v>291.39999999999998</v>
      </c>
      <c r="L136" s="152"/>
      <c r="M136" s="103"/>
      <c r="N136" s="116"/>
      <c r="O136" s="116"/>
    </row>
    <row r="137" spans="2:15" s="99" customFormat="1" ht="15.75" x14ac:dyDescent="0.25">
      <c r="B137" s="102"/>
      <c r="C137" s="149" t="s">
        <v>328</v>
      </c>
      <c r="D137" s="150" t="s">
        <v>333</v>
      </c>
      <c r="E137" s="150">
        <v>11050019901</v>
      </c>
      <c r="F137" s="170" t="s">
        <v>180</v>
      </c>
      <c r="G137" s="151">
        <v>816.07</v>
      </c>
      <c r="H137" s="151">
        <v>816.01520000000005</v>
      </c>
      <c r="I137" s="151"/>
      <c r="J137" s="151">
        <v>1049.1623999999999</v>
      </c>
      <c r="K137" s="169">
        <f t="shared" ref="K137:K164" si="5">+G137+H137+I137-J137</f>
        <v>582.92280000000005</v>
      </c>
      <c r="L137" s="152"/>
      <c r="M137" s="103"/>
      <c r="N137" s="116"/>
      <c r="O137" s="116"/>
    </row>
    <row r="138" spans="2:15" s="99" customFormat="1" ht="15.75" x14ac:dyDescent="0.25">
      <c r="B138" s="102"/>
      <c r="C138" s="149" t="s">
        <v>328</v>
      </c>
      <c r="D138" s="150" t="s">
        <v>330</v>
      </c>
      <c r="E138" s="150">
        <v>11050019901</v>
      </c>
      <c r="F138" s="170" t="s">
        <v>181</v>
      </c>
      <c r="G138" s="151">
        <v>3494.68</v>
      </c>
      <c r="H138" s="151">
        <v>3494.7028</v>
      </c>
      <c r="I138" s="151"/>
      <c r="J138" s="151">
        <v>4406.3644000000004</v>
      </c>
      <c r="K138" s="169">
        <f t="shared" si="5"/>
        <v>2583.018399999999</v>
      </c>
      <c r="L138" s="152"/>
      <c r="M138" s="103"/>
      <c r="N138" s="116"/>
      <c r="O138" s="116"/>
    </row>
    <row r="139" spans="2:15" s="99" customFormat="1" ht="15.75" x14ac:dyDescent="0.25">
      <c r="B139" s="102"/>
      <c r="C139" s="149" t="s">
        <v>328</v>
      </c>
      <c r="D139" s="150" t="s">
        <v>330</v>
      </c>
      <c r="E139" s="150">
        <v>11050019901</v>
      </c>
      <c r="F139" s="170" t="s">
        <v>182</v>
      </c>
      <c r="G139" s="151">
        <v>1424.01</v>
      </c>
      <c r="H139" s="151">
        <v>1424.0135999999998</v>
      </c>
      <c r="I139" s="151"/>
      <c r="J139" s="151">
        <v>2848.0271999999995</v>
      </c>
      <c r="K139" s="169">
        <f t="shared" si="5"/>
        <v>-3.6000000000058208E-3</v>
      </c>
      <c r="L139" s="152"/>
      <c r="M139" s="103"/>
      <c r="N139" s="116"/>
      <c r="O139" s="116"/>
    </row>
    <row r="140" spans="2:15" s="99" customFormat="1" ht="15.75" x14ac:dyDescent="0.25">
      <c r="B140" s="102"/>
      <c r="C140" s="149" t="s">
        <v>328</v>
      </c>
      <c r="D140" s="150" t="s">
        <v>330</v>
      </c>
      <c r="E140" s="150">
        <v>11050019901</v>
      </c>
      <c r="F140" s="170" t="s">
        <v>183</v>
      </c>
      <c r="G140" s="151">
        <v>2249.8200000000002</v>
      </c>
      <c r="H140" s="151">
        <v>2462.2204999999999</v>
      </c>
      <c r="I140" s="151"/>
      <c r="J140" s="151">
        <v>3041.5664999999999</v>
      </c>
      <c r="K140" s="169">
        <f t="shared" si="5"/>
        <v>1670.4740000000002</v>
      </c>
      <c r="L140" s="152"/>
      <c r="M140" s="103"/>
      <c r="N140" s="116"/>
      <c r="O140" s="116"/>
    </row>
    <row r="141" spans="2:15" s="99" customFormat="1" ht="15.75" x14ac:dyDescent="0.25">
      <c r="B141" s="102"/>
      <c r="C141" s="149" t="s">
        <v>328</v>
      </c>
      <c r="D141" s="150" t="s">
        <v>330</v>
      </c>
      <c r="E141" s="150">
        <v>11050019901</v>
      </c>
      <c r="F141" s="170" t="s">
        <v>184</v>
      </c>
      <c r="G141" s="151">
        <v>69.31</v>
      </c>
      <c r="H141" s="151">
        <v>69.314099999999996</v>
      </c>
      <c r="I141" s="151"/>
      <c r="J141" s="151">
        <v>69.314099999999996</v>
      </c>
      <c r="K141" s="169">
        <f t="shared" si="5"/>
        <v>69.31</v>
      </c>
      <c r="L141" s="152"/>
      <c r="M141" s="103"/>
      <c r="N141" s="116"/>
      <c r="O141" s="116"/>
    </row>
    <row r="142" spans="2:15" s="99" customFormat="1" ht="15.75" x14ac:dyDescent="0.25">
      <c r="B142" s="102"/>
      <c r="C142" s="149" t="s">
        <v>328</v>
      </c>
      <c r="D142" s="150" t="s">
        <v>330</v>
      </c>
      <c r="E142" s="150">
        <v>11050019901</v>
      </c>
      <c r="F142" s="170" t="s">
        <v>185</v>
      </c>
      <c r="G142" s="151">
        <v>12139.77</v>
      </c>
      <c r="H142" s="151">
        <v>12139.768</v>
      </c>
      <c r="I142" s="151"/>
      <c r="J142" s="151">
        <v>24279.536</v>
      </c>
      <c r="K142" s="169">
        <f t="shared" si="5"/>
        <v>2.0000000004074536E-3</v>
      </c>
      <c r="L142" s="152"/>
      <c r="M142" s="103"/>
      <c r="N142" s="116"/>
      <c r="O142" s="116"/>
    </row>
    <row r="143" spans="2:15" s="99" customFormat="1" ht="15.75" x14ac:dyDescent="0.25">
      <c r="B143" s="102"/>
      <c r="C143" s="149" t="s">
        <v>328</v>
      </c>
      <c r="D143" s="150" t="s">
        <v>330</v>
      </c>
      <c r="E143" s="150">
        <v>11050019901</v>
      </c>
      <c r="F143" s="170" t="s">
        <v>186</v>
      </c>
      <c r="G143" s="151">
        <v>3070.63</v>
      </c>
      <c r="H143" s="151">
        <v>3330.1686</v>
      </c>
      <c r="I143" s="151"/>
      <c r="J143" s="151">
        <v>4823.0028000000002</v>
      </c>
      <c r="K143" s="169">
        <f t="shared" si="5"/>
        <v>1577.7957999999999</v>
      </c>
      <c r="L143" s="152"/>
      <c r="M143" s="103"/>
      <c r="N143" s="116"/>
      <c r="O143" s="116"/>
    </row>
    <row r="144" spans="2:15" s="99" customFormat="1" ht="15.75" x14ac:dyDescent="0.25">
      <c r="B144" s="102"/>
      <c r="C144" s="149" t="s">
        <v>328</v>
      </c>
      <c r="D144" s="150" t="s">
        <v>330</v>
      </c>
      <c r="E144" s="150">
        <v>11050019901</v>
      </c>
      <c r="F144" s="170" t="s">
        <v>187</v>
      </c>
      <c r="G144" s="151">
        <v>2230.02</v>
      </c>
      <c r="H144" s="151">
        <v>4029.1289999999999</v>
      </c>
      <c r="I144" s="151"/>
      <c r="J144" s="151">
        <v>5819.8530000000001</v>
      </c>
      <c r="K144" s="169">
        <f t="shared" si="5"/>
        <v>439.29599999999937</v>
      </c>
      <c r="L144" s="152"/>
      <c r="M144" s="103"/>
      <c r="N144" s="116"/>
      <c r="O144" s="116"/>
    </row>
    <row r="145" spans="2:15" s="99" customFormat="1" ht="15.75" x14ac:dyDescent="0.25">
      <c r="B145" s="102"/>
      <c r="C145" s="149" t="s">
        <v>328</v>
      </c>
      <c r="D145" s="150" t="s">
        <v>330</v>
      </c>
      <c r="E145" s="150">
        <v>11050019901</v>
      </c>
      <c r="F145" s="170" t="s">
        <v>188</v>
      </c>
      <c r="G145" s="151">
        <v>895.78</v>
      </c>
      <c r="H145" s="151">
        <v>895.78319999999997</v>
      </c>
      <c r="I145" s="151"/>
      <c r="J145" s="151">
        <v>1791.5663999999999</v>
      </c>
      <c r="K145" s="169">
        <f t="shared" si="5"/>
        <v>-3.1999999998788553E-3</v>
      </c>
      <c r="L145" s="152"/>
      <c r="M145" s="103"/>
      <c r="N145" s="116"/>
      <c r="O145" s="116"/>
    </row>
    <row r="146" spans="2:15" s="99" customFormat="1" ht="15.75" x14ac:dyDescent="0.25">
      <c r="B146" s="102"/>
      <c r="C146" s="149" t="s">
        <v>328</v>
      </c>
      <c r="D146" s="150" t="s">
        <v>333</v>
      </c>
      <c r="E146" s="150">
        <v>11050019901</v>
      </c>
      <c r="F146" s="170" t="s">
        <v>189</v>
      </c>
      <c r="G146" s="151">
        <v>4913.8100000000004</v>
      </c>
      <c r="H146" s="151">
        <v>5916.8101999999999</v>
      </c>
      <c r="I146" s="151"/>
      <c r="J146" s="151">
        <v>5071.5515999999998</v>
      </c>
      <c r="K146" s="169">
        <f t="shared" si="5"/>
        <v>5759.0686000000014</v>
      </c>
      <c r="L146" s="152"/>
      <c r="M146" s="103"/>
      <c r="N146" s="116"/>
      <c r="O146" s="116"/>
    </row>
    <row r="147" spans="2:15" s="99" customFormat="1" ht="15.75" x14ac:dyDescent="0.25">
      <c r="B147" s="102"/>
      <c r="C147" s="149" t="s">
        <v>328</v>
      </c>
      <c r="D147" s="150" t="s">
        <v>333</v>
      </c>
      <c r="E147" s="150">
        <v>11050019901</v>
      </c>
      <c r="F147" s="170" t="s">
        <v>190</v>
      </c>
      <c r="G147" s="151">
        <v>2011.64</v>
      </c>
      <c r="H147" s="151">
        <v>5146.6099999999997</v>
      </c>
      <c r="I147" s="151"/>
      <c r="J147" s="151">
        <v>3087.9659999999994</v>
      </c>
      <c r="K147" s="169">
        <f t="shared" si="5"/>
        <v>4070.2840000000006</v>
      </c>
      <c r="L147" s="152"/>
      <c r="M147" s="103"/>
      <c r="N147" s="116"/>
      <c r="O147" s="116"/>
    </row>
    <row r="148" spans="2:15" s="99" customFormat="1" ht="15.75" x14ac:dyDescent="0.25">
      <c r="B148" s="102"/>
      <c r="C148" s="149" t="s">
        <v>328</v>
      </c>
      <c r="D148" s="150" t="s">
        <v>333</v>
      </c>
      <c r="E148" s="150">
        <v>11050019901</v>
      </c>
      <c r="F148" s="170" t="s">
        <v>191</v>
      </c>
      <c r="G148" s="151">
        <v>5600</v>
      </c>
      <c r="H148" s="151">
        <v>5600</v>
      </c>
      <c r="I148" s="151"/>
      <c r="J148" s="151">
        <v>5600</v>
      </c>
      <c r="K148" s="169">
        <f t="shared" si="5"/>
        <v>5600</v>
      </c>
      <c r="L148" s="152"/>
      <c r="M148" s="103"/>
      <c r="N148" s="116"/>
      <c r="O148" s="116"/>
    </row>
    <row r="149" spans="2:15" s="99" customFormat="1" ht="15.75" x14ac:dyDescent="0.25">
      <c r="B149" s="102"/>
      <c r="C149" s="149" t="s">
        <v>328</v>
      </c>
      <c r="D149" s="150" t="s">
        <v>333</v>
      </c>
      <c r="E149" s="150">
        <v>11050019901</v>
      </c>
      <c r="F149" s="170" t="s">
        <v>192</v>
      </c>
      <c r="G149" s="151">
        <v>254.82</v>
      </c>
      <c r="H149" s="151">
        <v>2760.4507000000003</v>
      </c>
      <c r="I149" s="151"/>
      <c r="J149" s="151">
        <v>252.56130000000002</v>
      </c>
      <c r="K149" s="169">
        <f t="shared" si="5"/>
        <v>2762.7094000000006</v>
      </c>
      <c r="L149" s="152"/>
      <c r="M149" s="103"/>
      <c r="N149" s="116"/>
      <c r="O149" s="116"/>
    </row>
    <row r="150" spans="2:15" s="99" customFormat="1" ht="15.75" x14ac:dyDescent="0.25">
      <c r="B150" s="102"/>
      <c r="C150" s="149" t="s">
        <v>328</v>
      </c>
      <c r="D150" s="150" t="s">
        <v>333</v>
      </c>
      <c r="E150" s="150">
        <v>11050019901</v>
      </c>
      <c r="F150" s="170" t="s">
        <v>193</v>
      </c>
      <c r="G150" s="151">
        <v>149.66999999999999</v>
      </c>
      <c r="H150" s="151">
        <v>149.672</v>
      </c>
      <c r="I150" s="151"/>
      <c r="J150" s="151">
        <v>168.381</v>
      </c>
      <c r="K150" s="169">
        <f t="shared" si="5"/>
        <v>130.96099999999998</v>
      </c>
      <c r="L150" s="152"/>
      <c r="M150" s="103"/>
      <c r="N150" s="116"/>
      <c r="O150" s="116"/>
    </row>
    <row r="151" spans="2:15" s="99" customFormat="1" ht="15.75" x14ac:dyDescent="0.25">
      <c r="B151" s="102"/>
      <c r="C151" s="149" t="s">
        <v>328</v>
      </c>
      <c r="D151" s="150" t="s">
        <v>333</v>
      </c>
      <c r="E151" s="150">
        <v>11050019901</v>
      </c>
      <c r="F151" s="170" t="s">
        <v>194</v>
      </c>
      <c r="G151" s="151">
        <v>1816.15</v>
      </c>
      <c r="H151" s="151">
        <v>3068.9448000000002</v>
      </c>
      <c r="I151" s="151"/>
      <c r="J151" s="151">
        <v>2913.1608000000001</v>
      </c>
      <c r="K151" s="169">
        <f t="shared" si="5"/>
        <v>1971.9340000000007</v>
      </c>
      <c r="L151" s="152"/>
      <c r="M151" s="103"/>
      <c r="N151" s="116"/>
      <c r="O151" s="116"/>
    </row>
    <row r="152" spans="2:15" s="99" customFormat="1" ht="15.75" x14ac:dyDescent="0.25">
      <c r="B152" s="102"/>
      <c r="C152" s="149" t="s">
        <v>328</v>
      </c>
      <c r="D152" s="150" t="s">
        <v>333</v>
      </c>
      <c r="E152" s="150">
        <v>11050019901</v>
      </c>
      <c r="F152" s="170" t="s">
        <v>195</v>
      </c>
      <c r="G152" s="151">
        <v>5007.74</v>
      </c>
      <c r="H152" s="151">
        <v>5074.0919999999996</v>
      </c>
      <c r="I152" s="151"/>
      <c r="J152" s="151">
        <v>5462.1107999999995</v>
      </c>
      <c r="K152" s="169">
        <f t="shared" si="5"/>
        <v>4619.721199999999</v>
      </c>
      <c r="L152" s="152"/>
      <c r="M152" s="103"/>
      <c r="N152" s="116"/>
      <c r="O152" s="116"/>
    </row>
    <row r="153" spans="2:15" s="99" customFormat="1" ht="15.75" x14ac:dyDescent="0.25">
      <c r="B153" s="102"/>
      <c r="C153" s="149" t="s">
        <v>328</v>
      </c>
      <c r="D153" s="150" t="s">
        <v>331</v>
      </c>
      <c r="E153" s="150">
        <v>11050019901</v>
      </c>
      <c r="F153" s="170" t="s">
        <v>196</v>
      </c>
      <c r="G153" s="151">
        <v>1161.75</v>
      </c>
      <c r="H153" s="151">
        <v>1161.7493999999999</v>
      </c>
      <c r="I153" s="151"/>
      <c r="J153" s="151">
        <v>1205.5889999999999</v>
      </c>
      <c r="K153" s="169">
        <f t="shared" si="5"/>
        <v>1117.9103999999998</v>
      </c>
      <c r="L153" s="152"/>
      <c r="M153" s="103"/>
      <c r="N153" s="116"/>
      <c r="O153" s="116"/>
    </row>
    <row r="154" spans="2:15" s="99" customFormat="1" ht="15.75" x14ac:dyDescent="0.25">
      <c r="B154" s="102"/>
      <c r="C154" s="149" t="s">
        <v>328</v>
      </c>
      <c r="D154" s="150" t="s">
        <v>331</v>
      </c>
      <c r="E154" s="150">
        <v>11050019901</v>
      </c>
      <c r="F154" s="170" t="s">
        <v>197</v>
      </c>
      <c r="G154" s="151">
        <v>1193.3399999999999</v>
      </c>
      <c r="H154" s="151">
        <v>1440.24</v>
      </c>
      <c r="I154" s="151"/>
      <c r="J154" s="151">
        <v>1588.5</v>
      </c>
      <c r="K154" s="169">
        <f t="shared" si="5"/>
        <v>1045.08</v>
      </c>
      <c r="L154" s="152"/>
      <c r="M154" s="103"/>
      <c r="N154" s="116"/>
      <c r="O154" s="116"/>
    </row>
    <row r="155" spans="2:15" s="99" customFormat="1" ht="15.75" x14ac:dyDescent="0.25">
      <c r="B155" s="102"/>
      <c r="C155" s="149" t="s">
        <v>328</v>
      </c>
      <c r="D155" s="150" t="s">
        <v>331</v>
      </c>
      <c r="E155" s="150">
        <v>11050019901</v>
      </c>
      <c r="F155" s="170" t="s">
        <v>198</v>
      </c>
      <c r="G155" s="151">
        <v>2482.83</v>
      </c>
      <c r="H155" s="151">
        <v>2482.8274000000001</v>
      </c>
      <c r="I155" s="151"/>
      <c r="J155" s="151">
        <v>2622.7049999999999</v>
      </c>
      <c r="K155" s="169">
        <f t="shared" si="5"/>
        <v>2342.9524000000001</v>
      </c>
      <c r="L155" s="152"/>
      <c r="M155" s="103"/>
      <c r="N155" s="116"/>
      <c r="O155" s="116"/>
    </row>
    <row r="156" spans="2:15" s="99" customFormat="1" ht="15.75" x14ac:dyDescent="0.25">
      <c r="B156" s="102"/>
      <c r="C156" s="149" t="s">
        <v>328</v>
      </c>
      <c r="D156" s="150" t="s">
        <v>331</v>
      </c>
      <c r="E156" s="150">
        <v>11050019901</v>
      </c>
      <c r="F156" s="170" t="s">
        <v>199</v>
      </c>
      <c r="G156" s="151">
        <v>2606.2800000000002</v>
      </c>
      <c r="H156" s="151">
        <v>3115.7416000000003</v>
      </c>
      <c r="I156" s="151"/>
      <c r="J156" s="151">
        <v>3033.7483999999999</v>
      </c>
      <c r="K156" s="169">
        <f t="shared" si="5"/>
        <v>2688.2732000000001</v>
      </c>
      <c r="L156" s="152"/>
      <c r="M156" s="103"/>
      <c r="N156" s="116"/>
      <c r="O156" s="116"/>
    </row>
    <row r="157" spans="2:15" s="99" customFormat="1" ht="15.75" x14ac:dyDescent="0.25">
      <c r="B157" s="102"/>
      <c r="C157" s="149" t="s">
        <v>328</v>
      </c>
      <c r="D157" s="150" t="s">
        <v>336</v>
      </c>
      <c r="E157" s="150">
        <v>11050019901</v>
      </c>
      <c r="F157" s="170" t="s">
        <v>200</v>
      </c>
      <c r="G157" s="151">
        <v>1599.81</v>
      </c>
      <c r="H157" s="151">
        <v>1599.82</v>
      </c>
      <c r="I157" s="151"/>
      <c r="J157" s="151">
        <v>2719.694</v>
      </c>
      <c r="K157" s="169">
        <f t="shared" si="5"/>
        <v>479.93600000000015</v>
      </c>
      <c r="L157" s="152"/>
      <c r="M157" s="103"/>
      <c r="N157" s="116"/>
      <c r="O157" s="116"/>
    </row>
    <row r="158" spans="2:15" s="99" customFormat="1" ht="15.75" x14ac:dyDescent="0.25">
      <c r="B158" s="102"/>
      <c r="C158" s="149" t="s">
        <v>328</v>
      </c>
      <c r="D158" s="150" t="s">
        <v>336</v>
      </c>
      <c r="E158" s="150">
        <v>11050019901</v>
      </c>
      <c r="F158" s="170" t="s">
        <v>201</v>
      </c>
      <c r="G158" s="151">
        <v>2156.87</v>
      </c>
      <c r="H158" s="151">
        <v>2156.8677000000002</v>
      </c>
      <c r="I158" s="151"/>
      <c r="J158" s="151">
        <v>2322.7806</v>
      </c>
      <c r="K158" s="169">
        <f t="shared" si="5"/>
        <v>1990.9570999999996</v>
      </c>
      <c r="L158" s="152"/>
      <c r="M158" s="103"/>
      <c r="N158" s="116"/>
      <c r="O158" s="116"/>
    </row>
    <row r="159" spans="2:15" s="99" customFormat="1" ht="15.75" x14ac:dyDescent="0.25">
      <c r="B159" s="102"/>
      <c r="C159" s="149" t="s">
        <v>328</v>
      </c>
      <c r="D159" s="150" t="s">
        <v>336</v>
      </c>
      <c r="E159" s="150">
        <v>11050019901</v>
      </c>
      <c r="F159" s="170" t="s">
        <v>202</v>
      </c>
      <c r="G159" s="151">
        <v>3099.2</v>
      </c>
      <c r="H159" s="151">
        <v>3099.2000000000003</v>
      </c>
      <c r="I159" s="151"/>
      <c r="J159" s="151">
        <v>3337.6</v>
      </c>
      <c r="K159" s="169">
        <f t="shared" si="5"/>
        <v>2860.7999999999997</v>
      </c>
      <c r="L159" s="152"/>
      <c r="M159" s="103"/>
      <c r="N159" s="116"/>
      <c r="O159" s="116"/>
    </row>
    <row r="160" spans="2:15" s="99" customFormat="1" ht="15.75" x14ac:dyDescent="0.25">
      <c r="B160" s="102"/>
      <c r="C160" s="149" t="s">
        <v>328</v>
      </c>
      <c r="D160" s="150" t="s">
        <v>333</v>
      </c>
      <c r="E160" s="150">
        <v>11050019901</v>
      </c>
      <c r="F160" s="170" t="s">
        <v>203</v>
      </c>
      <c r="G160" s="151">
        <v>274.83999999999997</v>
      </c>
      <c r="H160" s="151">
        <v>274.83939999999996</v>
      </c>
      <c r="I160" s="151"/>
      <c r="J160" s="151">
        <v>274.83939999999996</v>
      </c>
      <c r="K160" s="169">
        <f t="shared" si="5"/>
        <v>274.84000000000003</v>
      </c>
      <c r="L160" s="152"/>
      <c r="M160" s="103"/>
      <c r="N160" s="116"/>
      <c r="O160" s="116"/>
    </row>
    <row r="161" spans="2:15" s="99" customFormat="1" ht="15.75" x14ac:dyDescent="0.25">
      <c r="B161" s="102"/>
      <c r="C161" s="149" t="s">
        <v>328</v>
      </c>
      <c r="D161" s="150" t="s">
        <v>333</v>
      </c>
      <c r="E161" s="150">
        <v>11050019901</v>
      </c>
      <c r="F161" s="170" t="s">
        <v>204</v>
      </c>
      <c r="G161" s="151">
        <v>1805.19</v>
      </c>
      <c r="H161" s="151">
        <v>1805.1994</v>
      </c>
      <c r="I161" s="151"/>
      <c r="J161" s="151">
        <v>1835.7959999999998</v>
      </c>
      <c r="K161" s="169">
        <f t="shared" si="5"/>
        <v>1774.5934000000002</v>
      </c>
      <c r="L161" s="152"/>
      <c r="M161" s="103"/>
      <c r="N161" s="116"/>
      <c r="O161" s="116"/>
    </row>
    <row r="162" spans="2:15" s="99" customFormat="1" ht="15.75" x14ac:dyDescent="0.25">
      <c r="B162" s="102"/>
      <c r="C162" s="149" t="s">
        <v>328</v>
      </c>
      <c r="D162" s="150" t="s">
        <v>333</v>
      </c>
      <c r="E162" s="150">
        <v>11050019901</v>
      </c>
      <c r="F162" s="170" t="s">
        <v>205</v>
      </c>
      <c r="G162" s="151">
        <v>288</v>
      </c>
      <c r="H162" s="151">
        <v>288</v>
      </c>
      <c r="I162" s="151"/>
      <c r="J162" s="151">
        <v>288</v>
      </c>
      <c r="K162" s="169">
        <f t="shared" si="5"/>
        <v>288</v>
      </c>
      <c r="L162" s="152"/>
      <c r="M162" s="103"/>
      <c r="N162" s="116"/>
      <c r="O162" s="116"/>
    </row>
    <row r="163" spans="2:15" s="99" customFormat="1" ht="15.75" x14ac:dyDescent="0.25">
      <c r="B163" s="102"/>
      <c r="C163" s="149" t="s">
        <v>328</v>
      </c>
      <c r="D163" s="150" t="s">
        <v>332</v>
      </c>
      <c r="E163" s="150">
        <v>11050019901</v>
      </c>
      <c r="F163" s="170" t="s">
        <v>206</v>
      </c>
      <c r="G163" s="151">
        <v>29560.54</v>
      </c>
      <c r="H163" s="151">
        <v>29560.835000000003</v>
      </c>
      <c r="I163" s="151"/>
      <c r="J163" s="151">
        <v>30461.165000000001</v>
      </c>
      <c r="K163" s="169">
        <f t="shared" si="5"/>
        <v>28660.21</v>
      </c>
      <c r="L163" s="152"/>
      <c r="M163" s="103"/>
      <c r="N163" s="116"/>
      <c r="O163" s="116"/>
    </row>
    <row r="164" spans="2:15" s="99" customFormat="1" ht="15.75" x14ac:dyDescent="0.25">
      <c r="B164" s="102"/>
      <c r="C164" s="149" t="s">
        <v>328</v>
      </c>
      <c r="D164" s="150" t="s">
        <v>333</v>
      </c>
      <c r="E164" s="150">
        <v>11050019901</v>
      </c>
      <c r="F164" s="170" t="s">
        <v>207</v>
      </c>
      <c r="G164" s="151">
        <v>63720</v>
      </c>
      <c r="H164" s="151">
        <v>63720.000000000007</v>
      </c>
      <c r="I164" s="151"/>
      <c r="J164" s="151">
        <v>127440.00000000001</v>
      </c>
      <c r="K164" s="169">
        <f t="shared" si="5"/>
        <v>0</v>
      </c>
      <c r="L164" s="152"/>
      <c r="M164" s="103"/>
      <c r="N164" s="116"/>
      <c r="O164" s="116"/>
    </row>
    <row r="165" spans="2:15" s="99" customFormat="1" ht="15.75" x14ac:dyDescent="0.25">
      <c r="B165" s="102"/>
      <c r="C165" s="149" t="s">
        <v>328</v>
      </c>
      <c r="D165" s="150" t="s">
        <v>333</v>
      </c>
      <c r="E165" s="150">
        <v>11050019901</v>
      </c>
      <c r="F165" s="170" t="s">
        <v>208</v>
      </c>
      <c r="G165" s="151">
        <v>1246.3800000000001</v>
      </c>
      <c r="H165" s="151">
        <v>1246.3498999999999</v>
      </c>
      <c r="I165" s="151"/>
      <c r="J165" s="151">
        <v>1319.6646000000001</v>
      </c>
      <c r="K165" s="169">
        <f t="shared" ref="K165:K194" si="6">+G165+H165+I165-J165</f>
        <v>1173.0653000000002</v>
      </c>
      <c r="L165" s="152"/>
      <c r="M165" s="103"/>
      <c r="N165" s="116"/>
      <c r="O165" s="116"/>
    </row>
    <row r="166" spans="2:15" s="99" customFormat="1" ht="15.75" x14ac:dyDescent="0.25">
      <c r="B166" s="102"/>
      <c r="C166" s="149" t="s">
        <v>328</v>
      </c>
      <c r="D166" s="150" t="s">
        <v>333</v>
      </c>
      <c r="E166" s="150">
        <v>11050019901</v>
      </c>
      <c r="F166" s="170" t="s">
        <v>209</v>
      </c>
      <c r="G166" s="151">
        <v>1054.6300000000001</v>
      </c>
      <c r="H166" s="151">
        <v>2254.4802</v>
      </c>
      <c r="I166" s="151"/>
      <c r="J166" s="151">
        <v>1610.3430000000001</v>
      </c>
      <c r="K166" s="169">
        <f t="shared" si="6"/>
        <v>1698.7672</v>
      </c>
      <c r="L166" s="152"/>
      <c r="M166" s="103"/>
      <c r="N166" s="116"/>
      <c r="O166" s="116"/>
    </row>
    <row r="167" spans="2:15" s="99" customFormat="1" ht="15.75" x14ac:dyDescent="0.25">
      <c r="B167" s="102"/>
      <c r="C167" s="149" t="s">
        <v>328</v>
      </c>
      <c r="D167" s="150" t="s">
        <v>330</v>
      </c>
      <c r="E167" s="150">
        <v>11050019901</v>
      </c>
      <c r="F167" s="170" t="s">
        <v>210</v>
      </c>
      <c r="G167" s="151">
        <v>2242</v>
      </c>
      <c r="H167" s="151">
        <v>2242</v>
      </c>
      <c r="I167" s="151"/>
      <c r="J167" s="151">
        <v>2242</v>
      </c>
      <c r="K167" s="169">
        <f t="shared" si="6"/>
        <v>2242</v>
      </c>
      <c r="L167" s="152"/>
      <c r="M167" s="103"/>
      <c r="N167" s="116"/>
      <c r="O167" s="116"/>
    </row>
    <row r="168" spans="2:15" s="99" customFormat="1" ht="15.75" x14ac:dyDescent="0.25">
      <c r="B168" s="102"/>
      <c r="C168" s="149" t="s">
        <v>328</v>
      </c>
      <c r="D168" s="150" t="s">
        <v>337</v>
      </c>
      <c r="E168" s="150">
        <v>11050019901</v>
      </c>
      <c r="F168" s="170" t="s">
        <v>211</v>
      </c>
      <c r="G168" s="151">
        <v>64050.78</v>
      </c>
      <c r="H168" s="151">
        <v>97645.60520000002</v>
      </c>
      <c r="I168" s="151"/>
      <c r="J168" s="151">
        <v>139339.41450000001</v>
      </c>
      <c r="K168" s="169">
        <f t="shared" si="6"/>
        <v>22356.970700000005</v>
      </c>
      <c r="L168" s="152"/>
      <c r="M168" s="103"/>
      <c r="N168" s="116"/>
      <c r="O168" s="116"/>
    </row>
    <row r="169" spans="2:15" s="99" customFormat="1" ht="15.75" x14ac:dyDescent="0.25">
      <c r="B169" s="102"/>
      <c r="C169" s="149" t="s">
        <v>328</v>
      </c>
      <c r="D169" s="150" t="s">
        <v>337</v>
      </c>
      <c r="E169" s="150">
        <v>11050019901</v>
      </c>
      <c r="F169" s="170" t="s">
        <v>212</v>
      </c>
      <c r="G169" s="151">
        <v>9782.4699999999993</v>
      </c>
      <c r="H169" s="151">
        <v>11056.8595</v>
      </c>
      <c r="I169" s="151"/>
      <c r="J169" s="151">
        <v>14293.013500000001</v>
      </c>
      <c r="K169" s="169">
        <f t="shared" si="6"/>
        <v>6546.3159999999989</v>
      </c>
      <c r="L169" s="152"/>
      <c r="M169" s="103"/>
      <c r="N169" s="116"/>
      <c r="O169" s="116"/>
    </row>
    <row r="170" spans="2:15" s="99" customFormat="1" ht="15.75" x14ac:dyDescent="0.25">
      <c r="B170" s="102"/>
      <c r="C170" s="149" t="s">
        <v>328</v>
      </c>
      <c r="D170" s="150" t="s">
        <v>331</v>
      </c>
      <c r="E170" s="150">
        <v>11050019901</v>
      </c>
      <c r="F170" s="170" t="s">
        <v>213</v>
      </c>
      <c r="G170" s="151">
        <v>15354.16</v>
      </c>
      <c r="H170" s="151">
        <v>15826.16</v>
      </c>
      <c r="I170" s="151"/>
      <c r="J170" s="151">
        <v>16815.294999999998</v>
      </c>
      <c r="K170" s="169">
        <f t="shared" si="6"/>
        <v>14365.025000000001</v>
      </c>
      <c r="L170" s="152"/>
      <c r="M170" s="103"/>
      <c r="N170" s="116"/>
      <c r="O170" s="116"/>
    </row>
    <row r="171" spans="2:15" s="99" customFormat="1" ht="15.75" x14ac:dyDescent="0.25">
      <c r="B171" s="102"/>
      <c r="C171" s="149" t="s">
        <v>328</v>
      </c>
      <c r="D171" s="150" t="s">
        <v>331</v>
      </c>
      <c r="E171" s="150">
        <v>11050019901</v>
      </c>
      <c r="F171" s="170" t="s">
        <v>214</v>
      </c>
      <c r="G171" s="151">
        <v>8653.7900000000009</v>
      </c>
      <c r="H171" s="151">
        <v>59819.541600000004</v>
      </c>
      <c r="I171" s="151"/>
      <c r="J171" s="151">
        <v>68146.071200000006</v>
      </c>
      <c r="K171" s="169">
        <f t="shared" si="6"/>
        <v>327.26039999999921</v>
      </c>
      <c r="L171" s="152"/>
      <c r="M171" s="103"/>
      <c r="N171" s="116"/>
      <c r="O171" s="116"/>
    </row>
    <row r="172" spans="2:15" s="99" customFormat="1" ht="15.75" x14ac:dyDescent="0.25">
      <c r="B172" s="102"/>
      <c r="C172" s="149" t="s">
        <v>328</v>
      </c>
      <c r="D172" s="150" t="s">
        <v>331</v>
      </c>
      <c r="E172" s="150">
        <v>11050019901</v>
      </c>
      <c r="F172" s="170" t="s">
        <v>215</v>
      </c>
      <c r="G172" s="151">
        <v>7053.03</v>
      </c>
      <c r="H172" s="151">
        <v>7619.3207999999995</v>
      </c>
      <c r="I172" s="151"/>
      <c r="J172" s="151">
        <v>11428.9812</v>
      </c>
      <c r="K172" s="169">
        <f t="shared" si="6"/>
        <v>3243.3696</v>
      </c>
      <c r="L172" s="152"/>
      <c r="M172" s="103"/>
      <c r="N172" s="116"/>
      <c r="O172" s="116"/>
    </row>
    <row r="173" spans="2:15" s="99" customFormat="1" ht="15.75" x14ac:dyDescent="0.25">
      <c r="B173" s="102"/>
      <c r="C173" s="149" t="s">
        <v>328</v>
      </c>
      <c r="D173" s="150" t="s">
        <v>337</v>
      </c>
      <c r="E173" s="150">
        <v>11050019901</v>
      </c>
      <c r="F173" s="170" t="s">
        <v>216</v>
      </c>
      <c r="G173" s="151">
        <v>7525</v>
      </c>
      <c r="H173" s="151">
        <v>7525</v>
      </c>
      <c r="I173" s="151"/>
      <c r="J173" s="151">
        <v>7525</v>
      </c>
      <c r="K173" s="169">
        <f t="shared" si="6"/>
        <v>7525</v>
      </c>
      <c r="L173" s="152"/>
      <c r="M173" s="103"/>
      <c r="N173" s="116"/>
      <c r="O173" s="116"/>
    </row>
    <row r="174" spans="2:15" s="99" customFormat="1" ht="15.75" x14ac:dyDescent="0.25">
      <c r="B174" s="102"/>
      <c r="C174" s="149" t="s">
        <v>328</v>
      </c>
      <c r="D174" s="150" t="s">
        <v>337</v>
      </c>
      <c r="E174" s="150">
        <v>11050019901</v>
      </c>
      <c r="F174" s="170" t="s">
        <v>217</v>
      </c>
      <c r="G174" s="151">
        <v>24942.48</v>
      </c>
      <c r="H174" s="151">
        <v>24942.484</v>
      </c>
      <c r="I174" s="151"/>
      <c r="J174" s="151">
        <v>41867.741000000002</v>
      </c>
      <c r="K174" s="169">
        <f t="shared" si="6"/>
        <v>8017.2229999999981</v>
      </c>
      <c r="L174" s="152"/>
      <c r="M174" s="103"/>
      <c r="N174" s="116"/>
      <c r="O174" s="116"/>
    </row>
    <row r="175" spans="2:15" s="99" customFormat="1" ht="15.75" x14ac:dyDescent="0.25">
      <c r="B175" s="102"/>
      <c r="C175" s="149" t="s">
        <v>328</v>
      </c>
      <c r="D175" s="150" t="s">
        <v>331</v>
      </c>
      <c r="E175" s="150">
        <v>11050019901</v>
      </c>
      <c r="F175" s="170" t="s">
        <v>218</v>
      </c>
      <c r="G175" s="151">
        <v>71481.77</v>
      </c>
      <c r="H175" s="151">
        <v>117198.77519999999</v>
      </c>
      <c r="I175" s="151"/>
      <c r="J175" s="151">
        <v>184062.17899999997</v>
      </c>
      <c r="K175" s="169">
        <f t="shared" si="6"/>
        <v>4618.3662000000186</v>
      </c>
      <c r="L175" s="152"/>
      <c r="M175" s="103"/>
      <c r="N175" s="116"/>
      <c r="O175" s="116"/>
    </row>
    <row r="176" spans="2:15" s="99" customFormat="1" ht="15.75" x14ac:dyDescent="0.25">
      <c r="B176" s="102"/>
      <c r="C176" s="149" t="s">
        <v>328</v>
      </c>
      <c r="D176" s="150" t="s">
        <v>331</v>
      </c>
      <c r="E176" s="150">
        <v>11050019901</v>
      </c>
      <c r="F176" s="170" t="s">
        <v>219</v>
      </c>
      <c r="G176" s="151">
        <v>3792.22</v>
      </c>
      <c r="H176" s="151">
        <v>3792.2252000000008</v>
      </c>
      <c r="I176" s="151"/>
      <c r="J176" s="151">
        <v>4590.5884000000005</v>
      </c>
      <c r="K176" s="169">
        <f t="shared" si="6"/>
        <v>2993.8567999999996</v>
      </c>
      <c r="L176" s="152"/>
      <c r="M176" s="103"/>
      <c r="N176" s="116"/>
      <c r="O176" s="116"/>
    </row>
    <row r="177" spans="2:15" s="99" customFormat="1" ht="15.75" x14ac:dyDescent="0.25">
      <c r="B177" s="102"/>
      <c r="C177" s="149" t="s">
        <v>328</v>
      </c>
      <c r="D177" s="150" t="s">
        <v>331</v>
      </c>
      <c r="E177" s="150">
        <v>11050019901</v>
      </c>
      <c r="F177" s="170" t="s">
        <v>220</v>
      </c>
      <c r="G177" s="151">
        <v>839.1</v>
      </c>
      <c r="H177" s="151">
        <v>839.09999999999991</v>
      </c>
      <c r="I177" s="151"/>
      <c r="J177" s="151">
        <v>895.04</v>
      </c>
      <c r="K177" s="169">
        <f t="shared" si="6"/>
        <v>783.15999999999985</v>
      </c>
      <c r="L177" s="152"/>
      <c r="M177" s="103"/>
      <c r="N177" s="116"/>
      <c r="O177" s="116"/>
    </row>
    <row r="178" spans="2:15" s="99" customFormat="1" ht="15.75" x14ac:dyDescent="0.25">
      <c r="B178" s="102"/>
      <c r="C178" s="149" t="s">
        <v>328</v>
      </c>
      <c r="D178" s="150" t="s">
        <v>331</v>
      </c>
      <c r="E178" s="150">
        <v>11050019901</v>
      </c>
      <c r="F178" s="170" t="s">
        <v>221</v>
      </c>
      <c r="G178" s="151">
        <v>1389.06</v>
      </c>
      <c r="H178" s="151">
        <v>1389.0598</v>
      </c>
      <c r="I178" s="151"/>
      <c r="J178" s="151">
        <v>1634.1880000000001</v>
      </c>
      <c r="K178" s="169">
        <f t="shared" si="6"/>
        <v>1143.9317999999998</v>
      </c>
      <c r="L178" s="152"/>
      <c r="M178" s="103"/>
      <c r="N178" s="116"/>
      <c r="O178" s="116"/>
    </row>
    <row r="179" spans="2:15" s="99" customFormat="1" ht="15.75" x14ac:dyDescent="0.25">
      <c r="B179" s="102"/>
      <c r="C179" s="149" t="s">
        <v>328</v>
      </c>
      <c r="D179" s="150" t="s">
        <v>331</v>
      </c>
      <c r="E179" s="150">
        <v>11050019901</v>
      </c>
      <c r="F179" s="170" t="s">
        <v>222</v>
      </c>
      <c r="G179" s="151">
        <v>74.33</v>
      </c>
      <c r="H179" s="151">
        <v>74.31</v>
      </c>
      <c r="I179" s="151"/>
      <c r="J179" s="151">
        <v>148.62</v>
      </c>
      <c r="K179" s="169">
        <v>0</v>
      </c>
      <c r="L179" s="152"/>
      <c r="M179" s="103"/>
      <c r="N179" s="116"/>
      <c r="O179" s="116"/>
    </row>
    <row r="180" spans="2:15" s="99" customFormat="1" ht="15.75" x14ac:dyDescent="0.25">
      <c r="B180" s="102"/>
      <c r="C180" s="149" t="s">
        <v>328</v>
      </c>
      <c r="D180" s="150" t="s">
        <v>331</v>
      </c>
      <c r="E180" s="150">
        <v>11050019901</v>
      </c>
      <c r="F180" s="170" t="s">
        <v>223</v>
      </c>
      <c r="G180" s="151">
        <v>2539.0700000000002</v>
      </c>
      <c r="H180" s="151">
        <v>9415.51</v>
      </c>
      <c r="I180" s="151"/>
      <c r="J180" s="151">
        <v>8691.24</v>
      </c>
      <c r="K180" s="169">
        <f>+G180+H180+I180-J180+0.02</f>
        <v>3263.36</v>
      </c>
      <c r="L180" s="152"/>
      <c r="M180" s="103"/>
      <c r="N180" s="116"/>
      <c r="O180" s="116"/>
    </row>
    <row r="181" spans="2:15" s="99" customFormat="1" ht="15.75" x14ac:dyDescent="0.25">
      <c r="B181" s="102"/>
      <c r="C181" s="149" t="s">
        <v>328</v>
      </c>
      <c r="D181" s="150" t="s">
        <v>331</v>
      </c>
      <c r="E181" s="150">
        <v>11050019901</v>
      </c>
      <c r="F181" s="170" t="s">
        <v>224</v>
      </c>
      <c r="G181" s="151">
        <v>4506.18</v>
      </c>
      <c r="H181" s="151">
        <v>4506.1478000000006</v>
      </c>
      <c r="I181" s="151"/>
      <c r="J181" s="151">
        <v>4506.1478000000006</v>
      </c>
      <c r="K181" s="169">
        <f t="shared" si="6"/>
        <v>4506.18</v>
      </c>
      <c r="L181" s="152"/>
      <c r="M181" s="103"/>
      <c r="N181" s="116"/>
      <c r="O181" s="116"/>
    </row>
    <row r="182" spans="2:15" s="99" customFormat="1" ht="15.75" x14ac:dyDescent="0.25">
      <c r="B182" s="102"/>
      <c r="C182" s="149" t="s">
        <v>328</v>
      </c>
      <c r="D182" s="150" t="s">
        <v>331</v>
      </c>
      <c r="E182" s="150">
        <v>11050019901</v>
      </c>
      <c r="F182" s="170" t="s">
        <v>225</v>
      </c>
      <c r="G182" s="151">
        <v>2621.87</v>
      </c>
      <c r="H182" s="151">
        <v>2621.8695000000002</v>
      </c>
      <c r="I182" s="151"/>
      <c r="J182" s="151">
        <v>2621.8695000000002</v>
      </c>
      <c r="K182" s="169">
        <f t="shared" si="6"/>
        <v>2621.8699999999994</v>
      </c>
      <c r="L182" s="152"/>
      <c r="M182" s="103"/>
      <c r="N182" s="116"/>
      <c r="O182" s="116"/>
    </row>
    <row r="183" spans="2:15" s="99" customFormat="1" ht="15.75" x14ac:dyDescent="0.25">
      <c r="B183" s="102"/>
      <c r="C183" s="149" t="s">
        <v>328</v>
      </c>
      <c r="D183" s="150" t="s">
        <v>330</v>
      </c>
      <c r="E183" s="150">
        <v>11050019901</v>
      </c>
      <c r="F183" s="170" t="s">
        <v>226</v>
      </c>
      <c r="G183" s="151">
        <v>3685.2</v>
      </c>
      <c r="H183" s="151">
        <v>3685.2</v>
      </c>
      <c r="I183" s="151"/>
      <c r="J183" s="151">
        <v>7370.4</v>
      </c>
      <c r="K183" s="169">
        <f t="shared" si="6"/>
        <v>0</v>
      </c>
      <c r="L183" s="152"/>
      <c r="M183" s="103"/>
      <c r="N183" s="116"/>
      <c r="O183" s="116"/>
    </row>
    <row r="184" spans="2:15" s="99" customFormat="1" ht="15.75" x14ac:dyDescent="0.25">
      <c r="B184" s="102"/>
      <c r="C184" s="149" t="s">
        <v>328</v>
      </c>
      <c r="D184" s="150" t="s">
        <v>331</v>
      </c>
      <c r="E184" s="150">
        <v>11050019901</v>
      </c>
      <c r="F184" s="170" t="s">
        <v>227</v>
      </c>
      <c r="G184" s="151">
        <v>9110.66</v>
      </c>
      <c r="H184" s="151">
        <v>10189.190399999999</v>
      </c>
      <c r="I184" s="151"/>
      <c r="J184" s="151">
        <v>19104.732</v>
      </c>
      <c r="K184" s="169">
        <f t="shared" si="6"/>
        <v>195.11839999999938</v>
      </c>
      <c r="L184" s="152"/>
      <c r="M184" s="103"/>
      <c r="N184" s="116"/>
      <c r="O184" s="116"/>
    </row>
    <row r="185" spans="2:15" s="99" customFormat="1" ht="15.75" x14ac:dyDescent="0.25">
      <c r="B185" s="102"/>
      <c r="C185" s="149" t="s">
        <v>328</v>
      </c>
      <c r="D185" s="150" t="s">
        <v>331</v>
      </c>
      <c r="E185" s="150">
        <v>11050019901</v>
      </c>
      <c r="F185" s="170" t="s">
        <v>228</v>
      </c>
      <c r="G185" s="151">
        <v>4720.96</v>
      </c>
      <c r="H185" s="151">
        <v>4720.9854999999998</v>
      </c>
      <c r="I185" s="151"/>
      <c r="J185" s="151">
        <v>6376.3960000000006</v>
      </c>
      <c r="K185" s="169">
        <f t="shared" si="6"/>
        <v>3065.5494999999992</v>
      </c>
      <c r="L185" s="152"/>
      <c r="M185" s="103"/>
      <c r="N185" s="116"/>
      <c r="O185" s="116"/>
    </row>
    <row r="186" spans="2:15" s="99" customFormat="1" ht="15.75" x14ac:dyDescent="0.25">
      <c r="B186" s="102"/>
      <c r="C186" s="149" t="s">
        <v>328</v>
      </c>
      <c r="D186" s="150" t="s">
        <v>333</v>
      </c>
      <c r="E186" s="150">
        <v>11050019901</v>
      </c>
      <c r="F186" s="170" t="s">
        <v>229</v>
      </c>
      <c r="G186" s="151">
        <v>1994.13</v>
      </c>
      <c r="H186" s="151">
        <v>1994.1336000000001</v>
      </c>
      <c r="I186" s="151"/>
      <c r="J186" s="151">
        <v>1994.1336000000001</v>
      </c>
      <c r="K186" s="169">
        <f t="shared" si="6"/>
        <v>1994.13</v>
      </c>
      <c r="L186" s="152"/>
      <c r="M186" s="103"/>
      <c r="N186" s="116"/>
      <c r="O186" s="116"/>
    </row>
    <row r="187" spans="2:15" s="99" customFormat="1" ht="15.75" x14ac:dyDescent="0.25">
      <c r="B187" s="102"/>
      <c r="C187" s="149" t="s">
        <v>328</v>
      </c>
      <c r="D187" s="150" t="s">
        <v>333</v>
      </c>
      <c r="E187" s="150">
        <v>11050019901</v>
      </c>
      <c r="F187" s="170" t="s">
        <v>230</v>
      </c>
      <c r="G187" s="151">
        <v>1682.51</v>
      </c>
      <c r="H187" s="151">
        <v>1682.5068000000001</v>
      </c>
      <c r="I187" s="151"/>
      <c r="J187" s="151">
        <v>1869.452</v>
      </c>
      <c r="K187" s="169">
        <f t="shared" si="6"/>
        <v>1495.5648000000003</v>
      </c>
      <c r="L187" s="152"/>
      <c r="M187" s="103"/>
      <c r="N187" s="116"/>
      <c r="O187" s="116"/>
    </row>
    <row r="188" spans="2:15" s="99" customFormat="1" ht="15.75" x14ac:dyDescent="0.25">
      <c r="B188" s="102"/>
      <c r="C188" s="149" t="s">
        <v>328</v>
      </c>
      <c r="D188" s="150" t="s">
        <v>333</v>
      </c>
      <c r="E188" s="150">
        <v>11050019901</v>
      </c>
      <c r="F188" s="170" t="s">
        <v>231</v>
      </c>
      <c r="G188" s="151">
        <v>2071.81</v>
      </c>
      <c r="H188" s="151">
        <v>2071.8120000000004</v>
      </c>
      <c r="I188" s="151"/>
      <c r="J188" s="151">
        <v>3217.2040000000002</v>
      </c>
      <c r="K188" s="169">
        <f t="shared" si="6"/>
        <v>926.41800000000012</v>
      </c>
      <c r="L188" s="152"/>
      <c r="M188" s="103"/>
      <c r="N188" s="116"/>
      <c r="O188" s="116"/>
    </row>
    <row r="189" spans="2:15" s="99" customFormat="1" ht="15.75" x14ac:dyDescent="0.25">
      <c r="B189" s="102"/>
      <c r="C189" s="149" t="s">
        <v>328</v>
      </c>
      <c r="D189" s="150" t="s">
        <v>333</v>
      </c>
      <c r="E189" s="150">
        <v>11050019901</v>
      </c>
      <c r="F189" s="170" t="s">
        <v>232</v>
      </c>
      <c r="G189" s="151">
        <v>3256.44</v>
      </c>
      <c r="H189" s="151">
        <v>3256.4297999999999</v>
      </c>
      <c r="I189" s="151"/>
      <c r="J189" s="151">
        <v>3924.4153999999999</v>
      </c>
      <c r="K189" s="169">
        <f t="shared" si="6"/>
        <v>2588.4544000000005</v>
      </c>
      <c r="L189" s="152"/>
      <c r="M189" s="103"/>
      <c r="N189" s="116"/>
      <c r="O189" s="116"/>
    </row>
    <row r="190" spans="2:15" s="99" customFormat="1" ht="15.75" x14ac:dyDescent="0.25">
      <c r="B190" s="102"/>
      <c r="C190" s="149" t="s">
        <v>328</v>
      </c>
      <c r="D190" s="150" t="s">
        <v>333</v>
      </c>
      <c r="E190" s="150">
        <v>11050019901</v>
      </c>
      <c r="F190" s="170" t="s">
        <v>233</v>
      </c>
      <c r="G190" s="151">
        <v>1456.9</v>
      </c>
      <c r="H190" s="151">
        <v>2281.8894</v>
      </c>
      <c r="I190" s="151"/>
      <c r="J190" s="151">
        <v>1792.9131</v>
      </c>
      <c r="K190" s="169">
        <f t="shared" si="6"/>
        <v>1945.8763000000001</v>
      </c>
      <c r="L190" s="152"/>
      <c r="M190" s="103"/>
      <c r="N190" s="116"/>
      <c r="O190" s="116"/>
    </row>
    <row r="191" spans="2:15" s="99" customFormat="1" ht="15.75" x14ac:dyDescent="0.25">
      <c r="B191" s="102"/>
      <c r="C191" s="149" t="s">
        <v>328</v>
      </c>
      <c r="D191" s="150" t="s">
        <v>331</v>
      </c>
      <c r="E191" s="150">
        <v>11050019901</v>
      </c>
      <c r="F191" s="170" t="s">
        <v>234</v>
      </c>
      <c r="G191" s="151">
        <v>0</v>
      </c>
      <c r="H191" s="151">
        <v>3398.4</v>
      </c>
      <c r="I191" s="151"/>
      <c r="J191" s="151">
        <v>424.8</v>
      </c>
      <c r="K191" s="169">
        <f t="shared" si="6"/>
        <v>2973.6</v>
      </c>
      <c r="L191" s="152"/>
      <c r="M191" s="103"/>
      <c r="N191" s="116"/>
      <c r="O191" s="116"/>
    </row>
    <row r="192" spans="2:15" s="99" customFormat="1" ht="15.75" x14ac:dyDescent="0.25">
      <c r="B192" s="102"/>
      <c r="C192" s="149" t="s">
        <v>328</v>
      </c>
      <c r="D192" s="150" t="s">
        <v>331</v>
      </c>
      <c r="E192" s="150">
        <v>11050019901</v>
      </c>
      <c r="F192" s="170" t="s">
        <v>235</v>
      </c>
      <c r="G192" s="151">
        <v>3480</v>
      </c>
      <c r="H192" s="151">
        <v>3480</v>
      </c>
      <c r="I192" s="151"/>
      <c r="J192" s="151">
        <v>6960</v>
      </c>
      <c r="K192" s="169">
        <f t="shared" si="6"/>
        <v>0</v>
      </c>
      <c r="L192" s="152"/>
      <c r="M192" s="103"/>
      <c r="N192" s="116"/>
      <c r="O192" s="116"/>
    </row>
    <row r="193" spans="2:15" s="99" customFormat="1" ht="15.75" x14ac:dyDescent="0.25">
      <c r="B193" s="102"/>
      <c r="C193" s="149" t="s">
        <v>328</v>
      </c>
      <c r="D193" s="150" t="s">
        <v>331</v>
      </c>
      <c r="E193" s="150">
        <v>11050019901</v>
      </c>
      <c r="F193" s="170" t="s">
        <v>236</v>
      </c>
      <c r="G193" s="151">
        <v>5536.72</v>
      </c>
      <c r="H193" s="151">
        <v>5536.7564000000002</v>
      </c>
      <c r="I193" s="151"/>
      <c r="J193" s="151">
        <v>5536.7564000000002</v>
      </c>
      <c r="K193" s="169">
        <f t="shared" si="6"/>
        <v>5536.7199999999993</v>
      </c>
      <c r="L193" s="152"/>
      <c r="M193" s="103"/>
      <c r="N193" s="116"/>
      <c r="O193" s="116"/>
    </row>
    <row r="194" spans="2:15" s="99" customFormat="1" ht="15.75" x14ac:dyDescent="0.25">
      <c r="B194" s="102"/>
      <c r="C194" s="149" t="s">
        <v>328</v>
      </c>
      <c r="D194" s="150" t="s">
        <v>330</v>
      </c>
      <c r="E194" s="150">
        <v>11050019901</v>
      </c>
      <c r="F194" s="170" t="s">
        <v>237</v>
      </c>
      <c r="G194" s="151">
        <v>2099.2800000000002</v>
      </c>
      <c r="H194" s="151">
        <v>2099.2846</v>
      </c>
      <c r="I194" s="151"/>
      <c r="J194" s="151">
        <v>2099.2846</v>
      </c>
      <c r="K194" s="169">
        <f t="shared" si="6"/>
        <v>2099.2799999999997</v>
      </c>
      <c r="L194" s="152"/>
      <c r="M194" s="103"/>
      <c r="N194" s="116"/>
      <c r="O194" s="116"/>
    </row>
    <row r="195" spans="2:15" s="99" customFormat="1" ht="15.75" x14ac:dyDescent="0.25">
      <c r="B195" s="102"/>
      <c r="C195" s="149" t="s">
        <v>328</v>
      </c>
      <c r="D195" s="150" t="s">
        <v>330</v>
      </c>
      <c r="E195" s="150">
        <v>11050019901</v>
      </c>
      <c r="F195" s="170" t="s">
        <v>238</v>
      </c>
      <c r="G195" s="151">
        <v>826</v>
      </c>
      <c r="H195" s="151">
        <v>826</v>
      </c>
      <c r="I195" s="151"/>
      <c r="J195" s="151">
        <v>826</v>
      </c>
      <c r="K195" s="169">
        <f t="shared" ref="K195:K227" si="7">+G195+H195+I195-J195</f>
        <v>826</v>
      </c>
      <c r="L195" s="152"/>
      <c r="M195" s="103"/>
      <c r="N195" s="116"/>
      <c r="O195" s="116"/>
    </row>
    <row r="196" spans="2:15" s="99" customFormat="1" ht="15.75" x14ac:dyDescent="0.25">
      <c r="B196" s="102"/>
      <c r="C196" s="149" t="s">
        <v>328</v>
      </c>
      <c r="D196" s="150" t="s">
        <v>333</v>
      </c>
      <c r="E196" s="150">
        <v>11050019901</v>
      </c>
      <c r="F196" s="170" t="s">
        <v>239</v>
      </c>
      <c r="G196" s="151">
        <v>143.09</v>
      </c>
      <c r="H196" s="151">
        <v>143.08560000000003</v>
      </c>
      <c r="I196" s="151"/>
      <c r="J196" s="151">
        <v>151.03480000000002</v>
      </c>
      <c r="K196" s="169">
        <f t="shared" si="7"/>
        <v>135.14080000000001</v>
      </c>
      <c r="L196" s="152"/>
      <c r="M196" s="103"/>
      <c r="N196" s="116"/>
      <c r="O196" s="116"/>
    </row>
    <row r="197" spans="2:15" s="99" customFormat="1" ht="15.75" x14ac:dyDescent="0.25">
      <c r="B197" s="102"/>
      <c r="C197" s="149" t="s">
        <v>328</v>
      </c>
      <c r="D197" s="150" t="s">
        <v>333</v>
      </c>
      <c r="E197" s="150">
        <v>11050019901</v>
      </c>
      <c r="F197" s="170" t="s">
        <v>240</v>
      </c>
      <c r="G197" s="151">
        <v>599.33000000000004</v>
      </c>
      <c r="H197" s="151">
        <v>2044.8296</v>
      </c>
      <c r="I197" s="151"/>
      <c r="J197" s="151">
        <v>836.52119999999991</v>
      </c>
      <c r="K197" s="169">
        <f t="shared" si="7"/>
        <v>1807.6384</v>
      </c>
      <c r="L197" s="152"/>
      <c r="M197" s="103"/>
      <c r="N197" s="116"/>
      <c r="O197" s="116"/>
    </row>
    <row r="198" spans="2:15" s="99" customFormat="1" ht="15.75" x14ac:dyDescent="0.25">
      <c r="B198" s="102"/>
      <c r="C198" s="149" t="s">
        <v>328</v>
      </c>
      <c r="D198" s="150" t="s">
        <v>333</v>
      </c>
      <c r="E198" s="150">
        <v>11050019901</v>
      </c>
      <c r="F198" s="170" t="s">
        <v>241</v>
      </c>
      <c r="G198" s="151">
        <v>159.33000000000001</v>
      </c>
      <c r="H198" s="151">
        <v>159.32849999999999</v>
      </c>
      <c r="I198" s="151"/>
      <c r="J198" s="151">
        <v>191.1942</v>
      </c>
      <c r="K198" s="169">
        <f t="shared" si="7"/>
        <v>127.46430000000001</v>
      </c>
      <c r="L198" s="152"/>
      <c r="M198" s="103"/>
      <c r="N198" s="116"/>
      <c r="O198" s="116"/>
    </row>
    <row r="199" spans="2:15" s="99" customFormat="1" ht="15.75" x14ac:dyDescent="0.25">
      <c r="B199" s="102"/>
      <c r="C199" s="149" t="s">
        <v>328</v>
      </c>
      <c r="D199" s="150" t="s">
        <v>333</v>
      </c>
      <c r="E199" s="150">
        <v>11050019901</v>
      </c>
      <c r="F199" s="170" t="s">
        <v>242</v>
      </c>
      <c r="G199" s="151">
        <v>247.8</v>
      </c>
      <c r="H199" s="151">
        <v>247.79040000000001</v>
      </c>
      <c r="I199" s="151"/>
      <c r="J199" s="151">
        <v>387.17250000000001</v>
      </c>
      <c r="K199" s="169">
        <f t="shared" si="7"/>
        <v>108.41790000000003</v>
      </c>
      <c r="L199" s="152"/>
      <c r="M199" s="103"/>
      <c r="N199" s="116"/>
      <c r="O199" s="116"/>
    </row>
    <row r="200" spans="2:15" s="99" customFormat="1" ht="15.75" x14ac:dyDescent="0.25">
      <c r="B200" s="102"/>
      <c r="C200" s="149" t="s">
        <v>328</v>
      </c>
      <c r="D200" s="150" t="s">
        <v>333</v>
      </c>
      <c r="E200" s="150">
        <v>11050019901</v>
      </c>
      <c r="F200" s="170" t="s">
        <v>243</v>
      </c>
      <c r="G200" s="151">
        <v>371.03</v>
      </c>
      <c r="H200" s="151">
        <v>371.0292</v>
      </c>
      <c r="I200" s="151"/>
      <c r="J200" s="151">
        <v>371.0292</v>
      </c>
      <c r="K200" s="169">
        <f t="shared" si="7"/>
        <v>371.02999999999992</v>
      </c>
      <c r="L200" s="152"/>
      <c r="M200" s="103"/>
      <c r="N200" s="116"/>
      <c r="O200" s="116"/>
    </row>
    <row r="201" spans="2:15" s="99" customFormat="1" ht="15.75" x14ac:dyDescent="0.25">
      <c r="B201" s="102"/>
      <c r="C201" s="149" t="s">
        <v>328</v>
      </c>
      <c r="D201" s="150" t="s">
        <v>333</v>
      </c>
      <c r="E201" s="150">
        <v>11050019901</v>
      </c>
      <c r="F201" s="170" t="s">
        <v>244</v>
      </c>
      <c r="G201" s="151">
        <v>527.79999999999995</v>
      </c>
      <c r="H201" s="151">
        <v>527.80000000000007</v>
      </c>
      <c r="I201" s="151"/>
      <c r="J201" s="151">
        <v>1055.6000000000001</v>
      </c>
      <c r="K201" s="169">
        <f t="shared" si="7"/>
        <v>0</v>
      </c>
      <c r="L201" s="152"/>
      <c r="M201" s="103"/>
      <c r="N201" s="116"/>
      <c r="O201" s="116"/>
    </row>
    <row r="202" spans="2:15" s="99" customFormat="1" ht="15.75" x14ac:dyDescent="0.25">
      <c r="B202" s="102"/>
      <c r="C202" s="149" t="s">
        <v>328</v>
      </c>
      <c r="D202" s="150" t="s">
        <v>333</v>
      </c>
      <c r="E202" s="150">
        <v>11050019901</v>
      </c>
      <c r="F202" s="170" t="s">
        <v>245</v>
      </c>
      <c r="G202" s="151">
        <v>11167.71</v>
      </c>
      <c r="H202" s="151">
        <v>11167.688</v>
      </c>
      <c r="I202" s="151"/>
      <c r="J202" s="151">
        <v>13226.248</v>
      </c>
      <c r="K202" s="169">
        <f t="shared" si="7"/>
        <v>9109.1500000000015</v>
      </c>
      <c r="L202" s="152"/>
      <c r="M202" s="103"/>
      <c r="N202" s="116"/>
      <c r="O202" s="116"/>
    </row>
    <row r="203" spans="2:15" s="99" customFormat="1" ht="15.75" x14ac:dyDescent="0.25">
      <c r="B203" s="102"/>
      <c r="C203" s="149" t="s">
        <v>328</v>
      </c>
      <c r="D203" s="150" t="s">
        <v>333</v>
      </c>
      <c r="E203" s="150">
        <v>11050019901</v>
      </c>
      <c r="F203" s="170" t="s">
        <v>246</v>
      </c>
      <c r="G203" s="151">
        <v>3197.57</v>
      </c>
      <c r="H203" s="151">
        <v>3197.5649999999996</v>
      </c>
      <c r="I203" s="151"/>
      <c r="J203" s="151">
        <v>3599.5445999999997</v>
      </c>
      <c r="K203" s="169">
        <f t="shared" si="7"/>
        <v>2795.5904000000005</v>
      </c>
      <c r="L203" s="152"/>
      <c r="M203" s="103"/>
      <c r="N203" s="116"/>
      <c r="O203" s="116"/>
    </row>
    <row r="204" spans="2:15" s="99" customFormat="1" ht="15.75" x14ac:dyDescent="0.25">
      <c r="B204" s="102"/>
      <c r="C204" s="149" t="s">
        <v>328</v>
      </c>
      <c r="D204" s="150" t="s">
        <v>333</v>
      </c>
      <c r="E204" s="150">
        <v>11050019901</v>
      </c>
      <c r="F204" s="170" t="s">
        <v>247</v>
      </c>
      <c r="G204" s="151">
        <v>246.44</v>
      </c>
      <c r="H204" s="151">
        <v>246.4443</v>
      </c>
      <c r="I204" s="151"/>
      <c r="J204" s="151">
        <v>328.5924</v>
      </c>
      <c r="K204" s="169">
        <f t="shared" si="7"/>
        <v>164.2919</v>
      </c>
      <c r="L204" s="152"/>
      <c r="M204" s="103"/>
      <c r="N204" s="116"/>
      <c r="O204" s="116"/>
    </row>
    <row r="205" spans="2:15" s="99" customFormat="1" ht="15.75" x14ac:dyDescent="0.25">
      <c r="B205" s="102"/>
      <c r="C205" s="149" t="s">
        <v>328</v>
      </c>
      <c r="D205" s="150" t="s">
        <v>333</v>
      </c>
      <c r="E205" s="150">
        <v>11050019901</v>
      </c>
      <c r="F205" s="170" t="s">
        <v>248</v>
      </c>
      <c r="G205" s="151">
        <v>12000</v>
      </c>
      <c r="H205" s="151">
        <v>12000</v>
      </c>
      <c r="I205" s="151"/>
      <c r="J205" s="151">
        <v>12000</v>
      </c>
      <c r="K205" s="169">
        <f t="shared" si="7"/>
        <v>12000</v>
      </c>
      <c r="L205" s="152"/>
      <c r="M205" s="103"/>
      <c r="N205" s="116"/>
      <c r="O205" s="116"/>
    </row>
    <row r="206" spans="2:15" s="99" customFormat="1" ht="15.75" x14ac:dyDescent="0.25">
      <c r="B206" s="102"/>
      <c r="C206" s="149" t="s">
        <v>328</v>
      </c>
      <c r="D206" s="150" t="s">
        <v>333</v>
      </c>
      <c r="E206" s="150">
        <v>11050019901</v>
      </c>
      <c r="F206" s="170" t="s">
        <v>249</v>
      </c>
      <c r="G206" s="151">
        <v>7540.51</v>
      </c>
      <c r="H206" s="151">
        <v>10962.4905</v>
      </c>
      <c r="I206" s="151"/>
      <c r="J206" s="151">
        <v>10119.222</v>
      </c>
      <c r="K206" s="169">
        <f t="shared" si="7"/>
        <v>8383.7785000000022</v>
      </c>
      <c r="L206" s="152"/>
      <c r="M206" s="103"/>
      <c r="N206" s="116"/>
      <c r="O206" s="116"/>
    </row>
    <row r="207" spans="2:15" s="99" customFormat="1" ht="15.75" x14ac:dyDescent="0.25">
      <c r="B207" s="102"/>
      <c r="C207" s="149" t="s">
        <v>328</v>
      </c>
      <c r="D207" s="150" t="s">
        <v>329</v>
      </c>
      <c r="E207" s="150">
        <v>11050019901</v>
      </c>
      <c r="F207" s="170" t="s">
        <v>250</v>
      </c>
      <c r="G207" s="151">
        <v>1396.27</v>
      </c>
      <c r="H207" s="151">
        <v>1396.28</v>
      </c>
      <c r="I207" s="151"/>
      <c r="J207" s="151">
        <v>1745.35</v>
      </c>
      <c r="K207" s="169">
        <f t="shared" si="7"/>
        <v>1047.2000000000003</v>
      </c>
      <c r="L207" s="152"/>
      <c r="M207" s="103"/>
      <c r="N207" s="116"/>
      <c r="O207" s="116"/>
    </row>
    <row r="208" spans="2:15" s="99" customFormat="1" ht="15.75" x14ac:dyDescent="0.25">
      <c r="B208" s="102"/>
      <c r="C208" s="149" t="s">
        <v>328</v>
      </c>
      <c r="D208" s="150" t="s">
        <v>331</v>
      </c>
      <c r="E208" s="150">
        <v>11050019901</v>
      </c>
      <c r="F208" s="170" t="s">
        <v>251</v>
      </c>
      <c r="G208" s="151">
        <v>1329.1</v>
      </c>
      <c r="H208" s="151">
        <v>1329.1025</v>
      </c>
      <c r="I208" s="151"/>
      <c r="J208" s="151">
        <v>1329.1025</v>
      </c>
      <c r="K208" s="169">
        <f t="shared" si="7"/>
        <v>1329.1</v>
      </c>
      <c r="L208" s="152"/>
      <c r="M208" s="103"/>
      <c r="N208" s="116"/>
      <c r="O208" s="116"/>
    </row>
    <row r="209" spans="2:15" s="99" customFormat="1" ht="15.75" x14ac:dyDescent="0.25">
      <c r="B209" s="102"/>
      <c r="C209" s="149" t="s">
        <v>328</v>
      </c>
      <c r="D209" s="150" t="s">
        <v>331</v>
      </c>
      <c r="E209" s="150">
        <v>11050019901</v>
      </c>
      <c r="F209" s="170" t="s">
        <v>252</v>
      </c>
      <c r="G209" s="151">
        <v>3010</v>
      </c>
      <c r="H209" s="151">
        <v>3010</v>
      </c>
      <c r="I209" s="151"/>
      <c r="J209" s="151">
        <v>4300</v>
      </c>
      <c r="K209" s="169">
        <f t="shared" si="7"/>
        <v>1720</v>
      </c>
      <c r="L209" s="152"/>
      <c r="M209" s="103"/>
      <c r="N209" s="116"/>
      <c r="O209" s="116"/>
    </row>
    <row r="210" spans="2:15" s="99" customFormat="1" ht="15.75" x14ac:dyDescent="0.25">
      <c r="B210" s="102"/>
      <c r="C210" s="149" t="s">
        <v>328</v>
      </c>
      <c r="D210" s="150" t="s">
        <v>331</v>
      </c>
      <c r="E210" s="150">
        <v>11050019901</v>
      </c>
      <c r="F210" s="170" t="s">
        <v>253</v>
      </c>
      <c r="G210" s="151">
        <v>6445.46</v>
      </c>
      <c r="H210" s="151">
        <v>6445.4478000000008</v>
      </c>
      <c r="I210" s="151"/>
      <c r="J210" s="151">
        <v>8267.7210000000014</v>
      </c>
      <c r="K210" s="169">
        <f t="shared" si="7"/>
        <v>4623.1867999999995</v>
      </c>
      <c r="L210" s="152"/>
      <c r="M210" s="103"/>
      <c r="N210" s="116"/>
      <c r="O210" s="116"/>
    </row>
    <row r="211" spans="2:15" s="99" customFormat="1" ht="15.75" x14ac:dyDescent="0.25">
      <c r="B211" s="102"/>
      <c r="C211" s="149" t="s">
        <v>328</v>
      </c>
      <c r="D211" s="150" t="s">
        <v>331</v>
      </c>
      <c r="E211" s="150">
        <v>11050019901</v>
      </c>
      <c r="F211" s="170" t="s">
        <v>254</v>
      </c>
      <c r="G211" s="151">
        <v>2078.35</v>
      </c>
      <c r="H211" s="151">
        <v>2078.3598000000002</v>
      </c>
      <c r="I211" s="151"/>
      <c r="J211" s="151">
        <v>3212.0106000000001</v>
      </c>
      <c r="K211" s="169">
        <f t="shared" si="7"/>
        <v>944.69920000000047</v>
      </c>
      <c r="L211" s="152"/>
      <c r="M211" s="103"/>
      <c r="N211" s="116"/>
      <c r="O211" s="116"/>
    </row>
    <row r="212" spans="2:15" s="99" customFormat="1" ht="15.75" x14ac:dyDescent="0.25">
      <c r="B212" s="102"/>
      <c r="C212" s="149" t="s">
        <v>328</v>
      </c>
      <c r="D212" s="150" t="s">
        <v>331</v>
      </c>
      <c r="E212" s="150">
        <v>11050019901</v>
      </c>
      <c r="F212" s="170" t="s">
        <v>255</v>
      </c>
      <c r="G212" s="151">
        <v>1751.52</v>
      </c>
      <c r="H212" s="151">
        <v>1751.4864</v>
      </c>
      <c r="I212" s="151"/>
      <c r="J212" s="151">
        <v>1787.9757</v>
      </c>
      <c r="K212" s="169">
        <f t="shared" si="7"/>
        <v>1715.0307000000003</v>
      </c>
      <c r="L212" s="152"/>
      <c r="M212" s="103"/>
      <c r="N212" s="116"/>
      <c r="O212" s="116"/>
    </row>
    <row r="213" spans="2:15" s="99" customFormat="1" ht="15.75" x14ac:dyDescent="0.25">
      <c r="B213" s="102"/>
      <c r="C213" s="149" t="s">
        <v>328</v>
      </c>
      <c r="D213" s="150" t="s">
        <v>331</v>
      </c>
      <c r="E213" s="150">
        <v>11050019901</v>
      </c>
      <c r="F213" s="170" t="s">
        <v>256</v>
      </c>
      <c r="G213" s="151">
        <v>17885.419999999998</v>
      </c>
      <c r="H213" s="151">
        <v>21142.242000000002</v>
      </c>
      <c r="I213" s="151"/>
      <c r="J213" s="151">
        <v>34297.414799999999</v>
      </c>
      <c r="K213" s="169">
        <f t="shared" si="7"/>
        <v>4730.247199999998</v>
      </c>
      <c r="L213" s="152"/>
      <c r="M213" s="103"/>
      <c r="N213" s="116"/>
      <c r="O213" s="116"/>
    </row>
    <row r="214" spans="2:15" s="99" customFormat="1" ht="15.75" x14ac:dyDescent="0.25">
      <c r="B214" s="102"/>
      <c r="C214" s="149" t="s">
        <v>328</v>
      </c>
      <c r="D214" s="150" t="s">
        <v>331</v>
      </c>
      <c r="E214" s="150">
        <v>11050019901</v>
      </c>
      <c r="F214" s="170" t="s">
        <v>257</v>
      </c>
      <c r="G214" s="151">
        <v>58.16</v>
      </c>
      <c r="H214" s="151">
        <v>753.14069999999992</v>
      </c>
      <c r="I214" s="151"/>
      <c r="J214" s="151">
        <v>253.29239999999999</v>
      </c>
      <c r="K214" s="169">
        <f t="shared" si="7"/>
        <v>558.00829999999996</v>
      </c>
      <c r="L214" s="152"/>
      <c r="M214" s="103"/>
      <c r="N214" s="116"/>
      <c r="O214" s="116"/>
    </row>
    <row r="215" spans="2:15" s="99" customFormat="1" ht="15.75" x14ac:dyDescent="0.25">
      <c r="B215" s="102"/>
      <c r="C215" s="149" t="s">
        <v>328</v>
      </c>
      <c r="D215" s="150" t="s">
        <v>331</v>
      </c>
      <c r="E215" s="150">
        <v>11050019901</v>
      </c>
      <c r="F215" s="170" t="s">
        <v>258</v>
      </c>
      <c r="G215" s="151">
        <v>2191.66</v>
      </c>
      <c r="H215" s="151">
        <v>2191.6579999999999</v>
      </c>
      <c r="I215" s="151"/>
      <c r="J215" s="151">
        <v>3020.9340000000002</v>
      </c>
      <c r="K215" s="169">
        <f t="shared" si="7"/>
        <v>1362.3839999999991</v>
      </c>
      <c r="L215" s="152"/>
      <c r="M215" s="103"/>
      <c r="N215" s="116"/>
      <c r="O215" s="116"/>
    </row>
    <row r="216" spans="2:15" s="99" customFormat="1" ht="15.75" x14ac:dyDescent="0.25">
      <c r="B216" s="102"/>
      <c r="C216" s="149" t="s">
        <v>328</v>
      </c>
      <c r="D216" s="150" t="s">
        <v>331</v>
      </c>
      <c r="E216" s="150">
        <v>11050019901</v>
      </c>
      <c r="F216" s="170" t="s">
        <v>259</v>
      </c>
      <c r="G216" s="151">
        <v>3124.39</v>
      </c>
      <c r="H216" s="151">
        <v>3124.3942000000002</v>
      </c>
      <c r="I216" s="151"/>
      <c r="J216" s="151">
        <v>3602.0086000000001</v>
      </c>
      <c r="K216" s="169">
        <f t="shared" si="7"/>
        <v>2646.7755999999999</v>
      </c>
      <c r="L216" s="152"/>
      <c r="M216" s="103"/>
      <c r="N216" s="116"/>
      <c r="O216" s="116"/>
    </row>
    <row r="217" spans="2:15" s="99" customFormat="1" ht="15.75" x14ac:dyDescent="0.25">
      <c r="B217" s="102"/>
      <c r="C217" s="149" t="s">
        <v>328</v>
      </c>
      <c r="D217" s="150" t="s">
        <v>331</v>
      </c>
      <c r="E217" s="150">
        <v>11050019901</v>
      </c>
      <c r="F217" s="170" t="s">
        <v>260</v>
      </c>
      <c r="G217" s="151">
        <v>0</v>
      </c>
      <c r="H217" s="151">
        <v>5.8</v>
      </c>
      <c r="I217" s="151"/>
      <c r="J217" s="151">
        <v>5.8</v>
      </c>
      <c r="K217" s="169">
        <f t="shared" si="7"/>
        <v>0</v>
      </c>
      <c r="L217" s="152"/>
      <c r="M217" s="103"/>
      <c r="N217" s="116"/>
      <c r="O217" s="116"/>
    </row>
    <row r="218" spans="2:15" s="99" customFormat="1" ht="15.75" x14ac:dyDescent="0.25">
      <c r="B218" s="102"/>
      <c r="C218" s="149" t="s">
        <v>328</v>
      </c>
      <c r="D218" s="150" t="s">
        <v>331</v>
      </c>
      <c r="E218" s="150">
        <v>11050019901</v>
      </c>
      <c r="F218" s="170" t="s">
        <v>261</v>
      </c>
      <c r="G218" s="151">
        <v>1648.89</v>
      </c>
      <c r="H218" s="151">
        <v>1648.9385999999997</v>
      </c>
      <c r="I218" s="151"/>
      <c r="J218" s="151">
        <v>1868.1794999999997</v>
      </c>
      <c r="K218" s="169">
        <f t="shared" si="7"/>
        <v>1429.6491000000001</v>
      </c>
      <c r="L218" s="152"/>
      <c r="M218" s="103"/>
      <c r="N218" s="116"/>
      <c r="O218" s="116"/>
    </row>
    <row r="219" spans="2:15" s="99" customFormat="1" ht="15.75" x14ac:dyDescent="0.25">
      <c r="B219" s="102"/>
      <c r="C219" s="149" t="s">
        <v>328</v>
      </c>
      <c r="D219" s="150" t="s">
        <v>331</v>
      </c>
      <c r="E219" s="150">
        <v>11050019901</v>
      </c>
      <c r="F219" s="170" t="s">
        <v>262</v>
      </c>
      <c r="G219" s="151">
        <v>1417.18</v>
      </c>
      <c r="H219" s="151">
        <v>1417.1776</v>
      </c>
      <c r="I219" s="151"/>
      <c r="J219" s="151">
        <v>1788.184</v>
      </c>
      <c r="K219" s="169">
        <f t="shared" si="7"/>
        <v>1046.1736000000003</v>
      </c>
      <c r="L219" s="152"/>
      <c r="M219" s="103"/>
      <c r="N219" s="116"/>
      <c r="O219" s="116"/>
    </row>
    <row r="220" spans="2:15" s="99" customFormat="1" ht="15.75" x14ac:dyDescent="0.25">
      <c r="B220" s="102"/>
      <c r="C220" s="149" t="s">
        <v>328</v>
      </c>
      <c r="D220" s="150" t="s">
        <v>331</v>
      </c>
      <c r="E220" s="150">
        <v>11050019901</v>
      </c>
      <c r="F220" s="170" t="s">
        <v>263</v>
      </c>
      <c r="G220" s="151">
        <v>8877.59</v>
      </c>
      <c r="H220" s="151">
        <v>8877.5861999999997</v>
      </c>
      <c r="I220" s="151"/>
      <c r="J220" s="151">
        <v>10447.276499999998</v>
      </c>
      <c r="K220" s="169">
        <f t="shared" si="7"/>
        <v>7307.8997000000036</v>
      </c>
      <c r="L220" s="152"/>
      <c r="M220" s="103"/>
      <c r="N220" s="116"/>
      <c r="O220" s="116"/>
    </row>
    <row r="221" spans="2:15" s="99" customFormat="1" ht="15.75" x14ac:dyDescent="0.25">
      <c r="B221" s="102"/>
      <c r="C221" s="149" t="s">
        <v>328</v>
      </c>
      <c r="D221" s="150" t="s">
        <v>331</v>
      </c>
      <c r="E221" s="150">
        <v>11050019901</v>
      </c>
      <c r="F221" s="170" t="s">
        <v>264</v>
      </c>
      <c r="G221" s="151">
        <v>7980.11</v>
      </c>
      <c r="H221" s="151">
        <v>7980.1119999999992</v>
      </c>
      <c r="I221" s="151"/>
      <c r="J221" s="151">
        <v>8947.7999999999993</v>
      </c>
      <c r="K221" s="169">
        <f t="shared" si="7"/>
        <v>7012.4219999999987</v>
      </c>
      <c r="L221" s="152"/>
      <c r="M221" s="103"/>
      <c r="N221" s="116"/>
      <c r="O221" s="116"/>
    </row>
    <row r="222" spans="2:15" s="99" customFormat="1" ht="15.75" x14ac:dyDescent="0.25">
      <c r="B222" s="102"/>
      <c r="C222" s="149" t="s">
        <v>328</v>
      </c>
      <c r="D222" s="150" t="s">
        <v>330</v>
      </c>
      <c r="E222" s="150">
        <v>11050019901</v>
      </c>
      <c r="F222" s="170" t="s">
        <v>265</v>
      </c>
      <c r="G222" s="151">
        <v>3612.53</v>
      </c>
      <c r="H222" s="151">
        <v>4438.5407999999998</v>
      </c>
      <c r="I222" s="151"/>
      <c r="J222" s="151">
        <v>5918.0544</v>
      </c>
      <c r="K222" s="169">
        <f t="shared" si="7"/>
        <v>2133.0163999999995</v>
      </c>
      <c r="L222" s="152"/>
      <c r="M222" s="103"/>
      <c r="N222" s="116"/>
      <c r="O222" s="116"/>
    </row>
    <row r="223" spans="2:15" s="99" customFormat="1" ht="15.75" x14ac:dyDescent="0.25">
      <c r="B223" s="102"/>
      <c r="C223" s="149" t="s">
        <v>328</v>
      </c>
      <c r="D223" s="150" t="s">
        <v>330</v>
      </c>
      <c r="E223" s="150">
        <v>11050019901</v>
      </c>
      <c r="F223" s="170" t="s">
        <v>266</v>
      </c>
      <c r="G223" s="151">
        <v>515.39</v>
      </c>
      <c r="H223" s="151">
        <v>1028.6897999999999</v>
      </c>
      <c r="I223" s="151"/>
      <c r="J223" s="151">
        <v>1200.1380999999999</v>
      </c>
      <c r="K223" s="169">
        <f t="shared" si="7"/>
        <v>343.94170000000008</v>
      </c>
      <c r="L223" s="152"/>
      <c r="M223" s="103"/>
      <c r="N223" s="116"/>
      <c r="O223" s="116"/>
    </row>
    <row r="224" spans="2:15" s="99" customFormat="1" ht="15.75" x14ac:dyDescent="0.25">
      <c r="B224" s="102"/>
      <c r="C224" s="149" t="s">
        <v>328</v>
      </c>
      <c r="D224" s="150" t="s">
        <v>331</v>
      </c>
      <c r="E224" s="150">
        <v>11050019901</v>
      </c>
      <c r="F224" s="170" t="s">
        <v>267</v>
      </c>
      <c r="G224" s="151">
        <v>224.2</v>
      </c>
      <c r="H224" s="151">
        <v>224.2</v>
      </c>
      <c r="I224" s="151"/>
      <c r="J224" s="151">
        <v>224.2</v>
      </c>
      <c r="K224" s="169">
        <f t="shared" si="7"/>
        <v>224.2</v>
      </c>
      <c r="L224" s="152"/>
      <c r="M224" s="103"/>
      <c r="N224" s="116"/>
      <c r="O224" s="116"/>
    </row>
    <row r="225" spans="2:15" s="99" customFormat="1" ht="15.75" x14ac:dyDescent="0.25">
      <c r="B225" s="102"/>
      <c r="C225" s="149" t="s">
        <v>328</v>
      </c>
      <c r="D225" s="150" t="s">
        <v>331</v>
      </c>
      <c r="E225" s="150">
        <v>11050019901</v>
      </c>
      <c r="F225" s="170" t="s">
        <v>268</v>
      </c>
      <c r="G225" s="151">
        <v>0</v>
      </c>
      <c r="H225" s="151">
        <v>10325.025</v>
      </c>
      <c r="I225" s="151"/>
      <c r="J225" s="151">
        <v>10325.025</v>
      </c>
      <c r="K225" s="169">
        <f t="shared" si="7"/>
        <v>0</v>
      </c>
      <c r="L225" s="152"/>
      <c r="M225" s="103"/>
      <c r="N225" s="116"/>
      <c r="O225" s="116"/>
    </row>
    <row r="226" spans="2:15" s="99" customFormat="1" ht="15.75" x14ac:dyDescent="0.25">
      <c r="B226" s="102"/>
      <c r="C226" s="149" t="s">
        <v>328</v>
      </c>
      <c r="D226" s="150" t="s">
        <v>329</v>
      </c>
      <c r="E226" s="150">
        <v>11050019901</v>
      </c>
      <c r="F226" s="170" t="s">
        <v>269</v>
      </c>
      <c r="G226" s="151">
        <v>2988.38</v>
      </c>
      <c r="H226" s="151">
        <v>4053.1297999999997</v>
      </c>
      <c r="I226" s="151"/>
      <c r="J226" s="151">
        <v>4053.1297999999997</v>
      </c>
      <c r="K226" s="169">
        <f t="shared" si="7"/>
        <v>2988.38</v>
      </c>
      <c r="L226" s="152"/>
      <c r="M226" s="103"/>
      <c r="N226" s="116"/>
      <c r="O226" s="116"/>
    </row>
    <row r="227" spans="2:15" s="99" customFormat="1" ht="15.75" x14ac:dyDescent="0.25">
      <c r="B227" s="102"/>
      <c r="C227" s="149" t="s">
        <v>328</v>
      </c>
      <c r="D227" s="150" t="s">
        <v>333</v>
      </c>
      <c r="E227" s="150">
        <v>11050019901</v>
      </c>
      <c r="F227" s="170" t="s">
        <v>270</v>
      </c>
      <c r="G227" s="151">
        <v>3400.01</v>
      </c>
      <c r="H227" s="151">
        <v>3400.0025999999998</v>
      </c>
      <c r="I227" s="151"/>
      <c r="J227" s="151">
        <v>3400.0025999999998</v>
      </c>
      <c r="K227" s="169">
        <f t="shared" si="7"/>
        <v>3400.01</v>
      </c>
      <c r="L227" s="152"/>
      <c r="M227" s="103"/>
      <c r="N227" s="116"/>
      <c r="O227" s="116"/>
    </row>
    <row r="228" spans="2:15" s="99" customFormat="1" ht="15.75" x14ac:dyDescent="0.25">
      <c r="B228" s="102"/>
      <c r="C228" s="149" t="s">
        <v>328</v>
      </c>
      <c r="D228" s="150" t="s">
        <v>333</v>
      </c>
      <c r="E228" s="150">
        <v>11050019901</v>
      </c>
      <c r="F228" s="170" t="s">
        <v>271</v>
      </c>
      <c r="G228" s="151">
        <v>1025.2</v>
      </c>
      <c r="H228" s="151">
        <v>1025.2592</v>
      </c>
      <c r="I228" s="151"/>
      <c r="J228" s="151">
        <v>1318.1904</v>
      </c>
      <c r="K228" s="169">
        <f t="shared" ref="K228:K277" si="8">+G228+H228+I228-J228</f>
        <v>732.26880000000028</v>
      </c>
      <c r="L228" s="152"/>
      <c r="M228" s="103"/>
      <c r="N228" s="116"/>
      <c r="O228" s="116"/>
    </row>
    <row r="229" spans="2:15" s="99" customFormat="1" ht="15.75" x14ac:dyDescent="0.25">
      <c r="B229" s="102"/>
      <c r="C229" s="149" t="s">
        <v>328</v>
      </c>
      <c r="D229" s="150" t="s">
        <v>333</v>
      </c>
      <c r="E229" s="150">
        <v>11050019901</v>
      </c>
      <c r="F229" s="170" t="s">
        <v>272</v>
      </c>
      <c r="G229" s="151">
        <v>1180</v>
      </c>
      <c r="H229" s="151">
        <v>1180</v>
      </c>
      <c r="I229" s="151"/>
      <c r="J229" s="151">
        <v>2360</v>
      </c>
      <c r="K229" s="169">
        <f t="shared" si="8"/>
        <v>0</v>
      </c>
      <c r="L229" s="152"/>
      <c r="M229" s="103"/>
      <c r="N229" s="116"/>
      <c r="O229" s="116"/>
    </row>
    <row r="230" spans="2:15" s="99" customFormat="1" ht="15.75" x14ac:dyDescent="0.25">
      <c r="B230" s="102"/>
      <c r="C230" s="149" t="s">
        <v>328</v>
      </c>
      <c r="D230" s="150" t="s">
        <v>333</v>
      </c>
      <c r="E230" s="150">
        <v>11050019901</v>
      </c>
      <c r="F230" s="170" t="s">
        <v>273</v>
      </c>
      <c r="G230" s="151">
        <v>1180</v>
      </c>
      <c r="H230" s="151">
        <v>1180</v>
      </c>
      <c r="I230" s="151"/>
      <c r="J230" s="151">
        <v>2360</v>
      </c>
      <c r="K230" s="169">
        <f t="shared" si="8"/>
        <v>0</v>
      </c>
      <c r="L230" s="152"/>
      <c r="M230" s="103"/>
      <c r="N230" s="116"/>
      <c r="O230" s="116"/>
    </row>
    <row r="231" spans="2:15" s="99" customFormat="1" ht="15.75" x14ac:dyDescent="0.25">
      <c r="B231" s="102"/>
      <c r="C231" s="149" t="s">
        <v>328</v>
      </c>
      <c r="D231" s="150" t="s">
        <v>333</v>
      </c>
      <c r="E231" s="150">
        <v>11050019901</v>
      </c>
      <c r="F231" s="170" t="s">
        <v>274</v>
      </c>
      <c r="G231" s="151">
        <v>1180</v>
      </c>
      <c r="H231" s="151">
        <v>1180</v>
      </c>
      <c r="I231" s="151"/>
      <c r="J231" s="151">
        <v>2360</v>
      </c>
      <c r="K231" s="169">
        <f t="shared" si="8"/>
        <v>0</v>
      </c>
      <c r="L231" s="152"/>
      <c r="M231" s="103"/>
      <c r="N231" s="116"/>
      <c r="O231" s="116"/>
    </row>
    <row r="232" spans="2:15" s="99" customFormat="1" ht="15.75" x14ac:dyDescent="0.25">
      <c r="B232" s="102"/>
      <c r="C232" s="149" t="s">
        <v>328</v>
      </c>
      <c r="D232" s="150" t="s">
        <v>333</v>
      </c>
      <c r="E232" s="150">
        <v>11050019901</v>
      </c>
      <c r="F232" s="170" t="s">
        <v>275</v>
      </c>
      <c r="G232" s="151">
        <v>2231.7199999999998</v>
      </c>
      <c r="H232" s="151">
        <v>2231.73</v>
      </c>
      <c r="I232" s="151"/>
      <c r="J232" s="151">
        <v>4463.46</v>
      </c>
      <c r="K232" s="169">
        <v>0</v>
      </c>
      <c r="L232" s="152"/>
      <c r="M232" s="103"/>
      <c r="N232" s="116"/>
      <c r="O232" s="116"/>
    </row>
    <row r="233" spans="2:15" s="99" customFormat="1" ht="15.75" x14ac:dyDescent="0.25">
      <c r="B233" s="102"/>
      <c r="C233" s="149" t="s">
        <v>328</v>
      </c>
      <c r="D233" s="150" t="s">
        <v>333</v>
      </c>
      <c r="E233" s="150">
        <v>11050019901</v>
      </c>
      <c r="F233" s="170" t="s">
        <v>276</v>
      </c>
      <c r="G233" s="151">
        <v>307</v>
      </c>
      <c r="H233" s="151">
        <v>306.99989999999997</v>
      </c>
      <c r="I233" s="151"/>
      <c r="J233" s="151">
        <v>613.99979999999994</v>
      </c>
      <c r="K233" s="169">
        <f t="shared" si="8"/>
        <v>1.0000000008858478E-4</v>
      </c>
      <c r="L233" s="152"/>
      <c r="M233" s="103"/>
      <c r="N233" s="116"/>
      <c r="O233" s="116"/>
    </row>
    <row r="234" spans="2:15" s="99" customFormat="1" ht="15.75" x14ac:dyDescent="0.25">
      <c r="B234" s="102"/>
      <c r="C234" s="149" t="s">
        <v>328</v>
      </c>
      <c r="D234" s="150" t="s">
        <v>333</v>
      </c>
      <c r="E234" s="150">
        <v>11050019901</v>
      </c>
      <c r="F234" s="170" t="s">
        <v>277</v>
      </c>
      <c r="G234" s="151">
        <v>1662</v>
      </c>
      <c r="H234" s="151">
        <v>1662</v>
      </c>
      <c r="I234" s="151"/>
      <c r="J234" s="151">
        <v>1662</v>
      </c>
      <c r="K234" s="169">
        <f t="shared" si="8"/>
        <v>1662</v>
      </c>
      <c r="L234" s="152"/>
      <c r="M234" s="103"/>
      <c r="N234" s="116"/>
      <c r="O234" s="116"/>
    </row>
    <row r="235" spans="2:15" s="99" customFormat="1" ht="15.75" x14ac:dyDescent="0.25">
      <c r="B235" s="102"/>
      <c r="C235" s="149" t="s">
        <v>328</v>
      </c>
      <c r="D235" s="150" t="s">
        <v>333</v>
      </c>
      <c r="E235" s="150">
        <v>11050019901</v>
      </c>
      <c r="F235" s="170" t="s">
        <v>278</v>
      </c>
      <c r="G235" s="151">
        <v>188.01</v>
      </c>
      <c r="H235" s="151">
        <v>188.01</v>
      </c>
      <c r="I235" s="151"/>
      <c r="J235" s="151">
        <v>188.01</v>
      </c>
      <c r="K235" s="169">
        <f t="shared" si="8"/>
        <v>188.01</v>
      </c>
      <c r="L235" s="152"/>
      <c r="M235" s="103"/>
      <c r="N235" s="116"/>
      <c r="O235" s="116"/>
    </row>
    <row r="236" spans="2:15" s="99" customFormat="1" ht="15.75" x14ac:dyDescent="0.25">
      <c r="B236" s="102"/>
      <c r="C236" s="149" t="s">
        <v>328</v>
      </c>
      <c r="D236" s="150" t="s">
        <v>333</v>
      </c>
      <c r="E236" s="150">
        <v>11050019901</v>
      </c>
      <c r="F236" s="170" t="s">
        <v>279</v>
      </c>
      <c r="G236" s="151">
        <v>188.01</v>
      </c>
      <c r="H236" s="151">
        <v>188.01</v>
      </c>
      <c r="I236" s="151"/>
      <c r="J236" s="151">
        <v>188.01</v>
      </c>
      <c r="K236" s="169">
        <f t="shared" si="8"/>
        <v>188.01</v>
      </c>
      <c r="L236" s="152"/>
      <c r="M236" s="103"/>
      <c r="N236" s="116"/>
      <c r="O236" s="116"/>
    </row>
    <row r="237" spans="2:15" s="99" customFormat="1" ht="15.75" x14ac:dyDescent="0.25">
      <c r="B237" s="102"/>
      <c r="C237" s="149" t="s">
        <v>328</v>
      </c>
      <c r="D237" s="150" t="s">
        <v>330</v>
      </c>
      <c r="E237" s="150">
        <v>11050019901</v>
      </c>
      <c r="F237" s="170" t="s">
        <v>280</v>
      </c>
      <c r="G237" s="151">
        <v>970.37</v>
      </c>
      <c r="H237" s="151">
        <v>1045.6712</v>
      </c>
      <c r="I237" s="151"/>
      <c r="J237" s="151">
        <v>1792.5791999999999</v>
      </c>
      <c r="K237" s="169">
        <f t="shared" si="8"/>
        <v>223.46200000000022</v>
      </c>
      <c r="L237" s="152"/>
      <c r="M237" s="103"/>
      <c r="N237" s="116"/>
      <c r="O237" s="116"/>
    </row>
    <row r="238" spans="2:15" s="99" customFormat="1" ht="15.75" x14ac:dyDescent="0.25">
      <c r="B238" s="102"/>
      <c r="C238" s="149" t="s">
        <v>328</v>
      </c>
      <c r="D238" s="150" t="s">
        <v>333</v>
      </c>
      <c r="E238" s="150">
        <v>11050019901</v>
      </c>
      <c r="F238" s="170" t="s">
        <v>281</v>
      </c>
      <c r="G238" s="151">
        <v>4327.5200000000004</v>
      </c>
      <c r="H238" s="151">
        <v>4327.5266000000001</v>
      </c>
      <c r="I238" s="151"/>
      <c r="J238" s="151">
        <v>4327.5266000000001</v>
      </c>
      <c r="K238" s="169">
        <f t="shared" si="8"/>
        <v>4327.5200000000013</v>
      </c>
      <c r="L238" s="152"/>
      <c r="M238" s="103"/>
      <c r="N238" s="116"/>
      <c r="O238" s="116"/>
    </row>
    <row r="239" spans="2:15" s="99" customFormat="1" ht="15.75" x14ac:dyDescent="0.25">
      <c r="B239" s="102"/>
      <c r="C239" s="149" t="s">
        <v>328</v>
      </c>
      <c r="D239" s="150" t="s">
        <v>333</v>
      </c>
      <c r="E239" s="150">
        <v>11050019901</v>
      </c>
      <c r="F239" s="170" t="s">
        <v>282</v>
      </c>
      <c r="G239" s="151">
        <v>30547.66</v>
      </c>
      <c r="H239" s="151">
        <v>30547.645799999998</v>
      </c>
      <c r="I239" s="151"/>
      <c r="J239" s="151">
        <v>35638.920100000003</v>
      </c>
      <c r="K239" s="169">
        <f t="shared" si="8"/>
        <v>25456.385699999999</v>
      </c>
      <c r="L239" s="152"/>
      <c r="M239" s="103"/>
      <c r="N239" s="116"/>
      <c r="O239" s="116"/>
    </row>
    <row r="240" spans="2:15" s="99" customFormat="1" ht="15.75" x14ac:dyDescent="0.25">
      <c r="B240" s="102"/>
      <c r="C240" s="149" t="s">
        <v>328</v>
      </c>
      <c r="D240" s="150" t="s">
        <v>333</v>
      </c>
      <c r="E240" s="150">
        <v>11050019901</v>
      </c>
      <c r="F240" s="170" t="s">
        <v>283</v>
      </c>
      <c r="G240" s="151">
        <v>2610.09</v>
      </c>
      <c r="H240" s="151">
        <v>2610.09</v>
      </c>
      <c r="I240" s="151"/>
      <c r="J240" s="151">
        <v>2610.09</v>
      </c>
      <c r="K240" s="169">
        <f t="shared" si="8"/>
        <v>2610.09</v>
      </c>
      <c r="L240" s="152"/>
      <c r="M240" s="103"/>
      <c r="N240" s="116"/>
      <c r="O240" s="116"/>
    </row>
    <row r="241" spans="2:15" s="99" customFormat="1" ht="15.75" x14ac:dyDescent="0.25">
      <c r="B241" s="102"/>
      <c r="C241" s="149" t="s">
        <v>328</v>
      </c>
      <c r="D241" s="150" t="s">
        <v>333</v>
      </c>
      <c r="E241" s="150">
        <v>11050019901</v>
      </c>
      <c r="F241" s="170" t="s">
        <v>284</v>
      </c>
      <c r="G241" s="151">
        <v>699.86</v>
      </c>
      <c r="H241" s="151">
        <v>699.86659999999983</v>
      </c>
      <c r="I241" s="151"/>
      <c r="J241" s="151">
        <v>699.86659999999983</v>
      </c>
      <c r="K241" s="169">
        <f t="shared" si="8"/>
        <v>699.86000000000013</v>
      </c>
      <c r="L241" s="152"/>
      <c r="M241" s="103"/>
      <c r="N241" s="116"/>
      <c r="O241" s="116"/>
    </row>
    <row r="242" spans="2:15" s="99" customFormat="1" ht="15.75" x14ac:dyDescent="0.25">
      <c r="B242" s="102"/>
      <c r="C242" s="149" t="s">
        <v>328</v>
      </c>
      <c r="D242" s="150" t="s">
        <v>333</v>
      </c>
      <c r="E242" s="150">
        <v>11050019901</v>
      </c>
      <c r="F242" s="170" t="s">
        <v>285</v>
      </c>
      <c r="G242" s="151">
        <v>1065</v>
      </c>
      <c r="H242" s="151">
        <v>1065</v>
      </c>
      <c r="I242" s="151"/>
      <c r="J242" s="151">
        <v>1065</v>
      </c>
      <c r="K242" s="169">
        <f t="shared" si="8"/>
        <v>1065</v>
      </c>
      <c r="L242" s="152"/>
      <c r="M242" s="103"/>
      <c r="N242" s="116"/>
      <c r="O242" s="116"/>
    </row>
    <row r="243" spans="2:15" s="99" customFormat="1" ht="15.75" x14ac:dyDescent="0.25">
      <c r="B243" s="102"/>
      <c r="C243" s="149" t="s">
        <v>328</v>
      </c>
      <c r="D243" s="150" t="s">
        <v>333</v>
      </c>
      <c r="E243" s="150">
        <v>11050019901</v>
      </c>
      <c r="F243" s="170" t="s">
        <v>286</v>
      </c>
      <c r="G243" s="151">
        <v>477.56</v>
      </c>
      <c r="H243" s="151">
        <v>477.56819999999999</v>
      </c>
      <c r="I243" s="151"/>
      <c r="J243" s="151">
        <v>477.56819999999999</v>
      </c>
      <c r="K243" s="169">
        <f t="shared" si="8"/>
        <v>477.56</v>
      </c>
      <c r="L243" s="152"/>
      <c r="M243" s="103"/>
      <c r="N243" s="116"/>
      <c r="O243" s="116"/>
    </row>
    <row r="244" spans="2:15" s="99" customFormat="1" ht="15.75" x14ac:dyDescent="0.25">
      <c r="B244" s="102"/>
      <c r="C244" s="149" t="s">
        <v>328</v>
      </c>
      <c r="D244" s="150" t="s">
        <v>333</v>
      </c>
      <c r="E244" s="150">
        <v>11050019901</v>
      </c>
      <c r="F244" s="170" t="s">
        <v>287</v>
      </c>
      <c r="G244" s="151">
        <v>22081.53</v>
      </c>
      <c r="H244" s="151">
        <v>22081.525600000001</v>
      </c>
      <c r="I244" s="151"/>
      <c r="J244" s="151">
        <v>27601.906999999999</v>
      </c>
      <c r="K244" s="169">
        <f t="shared" si="8"/>
        <v>16561.1486</v>
      </c>
      <c r="L244" s="152"/>
      <c r="M244" s="103"/>
      <c r="N244" s="116"/>
      <c r="O244" s="116"/>
    </row>
    <row r="245" spans="2:15" s="99" customFormat="1" ht="15.75" x14ac:dyDescent="0.25">
      <c r="B245" s="102"/>
      <c r="C245" s="149" t="s">
        <v>328</v>
      </c>
      <c r="D245" s="150" t="s">
        <v>333</v>
      </c>
      <c r="E245" s="150">
        <v>11050019901</v>
      </c>
      <c r="F245" s="170" t="s">
        <v>288</v>
      </c>
      <c r="G245" s="151">
        <v>33313.46</v>
      </c>
      <c r="H245" s="151">
        <v>33313.455000000002</v>
      </c>
      <c r="I245" s="151"/>
      <c r="J245" s="151">
        <v>38865.697500000002</v>
      </c>
      <c r="K245" s="169">
        <f>+G245+H245+I245-J245-0.01</f>
        <v>27761.207500000008</v>
      </c>
      <c r="L245" s="152"/>
      <c r="M245" s="103"/>
      <c r="N245" s="116"/>
      <c r="O245" s="116"/>
    </row>
    <row r="246" spans="2:15" s="99" customFormat="1" ht="15.75" x14ac:dyDescent="0.25">
      <c r="B246" s="102"/>
      <c r="C246" s="149" t="s">
        <v>328</v>
      </c>
      <c r="D246" s="150" t="s">
        <v>333</v>
      </c>
      <c r="E246" s="150">
        <v>11050019901</v>
      </c>
      <c r="F246" s="170" t="s">
        <v>289</v>
      </c>
      <c r="G246" s="151">
        <v>20503.669999999998</v>
      </c>
      <c r="H246" s="151">
        <v>20503.668000000001</v>
      </c>
      <c r="I246" s="151"/>
      <c r="J246" s="151">
        <v>20503.668000000001</v>
      </c>
      <c r="K246" s="169">
        <f t="shared" si="8"/>
        <v>20503.670000000002</v>
      </c>
      <c r="L246" s="152"/>
      <c r="M246" s="103"/>
      <c r="N246" s="116"/>
      <c r="O246" s="116"/>
    </row>
    <row r="247" spans="2:15" s="99" customFormat="1" ht="15.75" x14ac:dyDescent="0.25">
      <c r="B247" s="102"/>
      <c r="C247" s="149" t="s">
        <v>328</v>
      </c>
      <c r="D247" s="150" t="s">
        <v>333</v>
      </c>
      <c r="E247" s="150">
        <v>11050019901</v>
      </c>
      <c r="F247" s="170" t="s">
        <v>290</v>
      </c>
      <c r="G247" s="151">
        <v>27858.98</v>
      </c>
      <c r="H247" s="151">
        <v>27858.974999999999</v>
      </c>
      <c r="I247" s="151"/>
      <c r="J247" s="151">
        <v>33430.770000000004</v>
      </c>
      <c r="K247" s="169">
        <f t="shared" si="8"/>
        <v>22287.184999999998</v>
      </c>
      <c r="L247" s="152"/>
      <c r="M247" s="103"/>
      <c r="N247" s="116"/>
      <c r="O247" s="116"/>
    </row>
    <row r="248" spans="2:15" s="99" customFormat="1" ht="15.75" x14ac:dyDescent="0.25">
      <c r="B248" s="102"/>
      <c r="C248" s="149" t="s">
        <v>328</v>
      </c>
      <c r="D248" s="150" t="s">
        <v>333</v>
      </c>
      <c r="E248" s="150">
        <v>11050019901</v>
      </c>
      <c r="F248" s="170" t="s">
        <v>291</v>
      </c>
      <c r="G248" s="151">
        <v>190544.76</v>
      </c>
      <c r="H248" s="151">
        <v>190544.81040000002</v>
      </c>
      <c r="I248" s="151"/>
      <c r="J248" s="151">
        <v>197349.9822</v>
      </c>
      <c r="K248" s="169">
        <f t="shared" si="8"/>
        <v>183739.58820000003</v>
      </c>
      <c r="L248" s="152"/>
      <c r="M248" s="103"/>
      <c r="N248" s="116"/>
      <c r="O248" s="116"/>
    </row>
    <row r="249" spans="2:15" s="99" customFormat="1" ht="15.75" x14ac:dyDescent="0.25">
      <c r="B249" s="102"/>
      <c r="C249" s="149" t="s">
        <v>328</v>
      </c>
      <c r="D249" s="150" t="s">
        <v>333</v>
      </c>
      <c r="E249" s="150">
        <v>11050019901</v>
      </c>
      <c r="F249" s="170" t="s">
        <v>292</v>
      </c>
      <c r="G249" s="151">
        <v>153866.37</v>
      </c>
      <c r="H249" s="151">
        <v>153866.36540000001</v>
      </c>
      <c r="I249" s="151"/>
      <c r="J249" s="151">
        <v>160860.2911</v>
      </c>
      <c r="K249" s="169">
        <f t="shared" si="8"/>
        <v>146872.4443</v>
      </c>
      <c r="L249" s="152"/>
      <c r="M249" s="103"/>
      <c r="N249" s="116"/>
      <c r="O249" s="116"/>
    </row>
    <row r="250" spans="2:15" s="99" customFormat="1" ht="15.75" x14ac:dyDescent="0.25">
      <c r="B250" s="102"/>
      <c r="C250" s="149" t="s">
        <v>328</v>
      </c>
      <c r="D250" s="150" t="s">
        <v>333</v>
      </c>
      <c r="E250" s="150">
        <v>11050019901</v>
      </c>
      <c r="F250" s="170" t="s">
        <v>293</v>
      </c>
      <c r="G250" s="151">
        <v>154484.88</v>
      </c>
      <c r="H250" s="151">
        <v>154484.88880000002</v>
      </c>
      <c r="I250" s="151"/>
      <c r="J250" s="151">
        <v>161506.92920000001</v>
      </c>
      <c r="K250" s="169">
        <f t="shared" si="8"/>
        <v>147462.83960000001</v>
      </c>
      <c r="L250" s="152"/>
      <c r="M250" s="103"/>
      <c r="N250" s="116"/>
      <c r="O250" s="116"/>
    </row>
    <row r="251" spans="2:15" s="99" customFormat="1" ht="15.75" x14ac:dyDescent="0.25">
      <c r="B251" s="102"/>
      <c r="C251" s="149" t="s">
        <v>328</v>
      </c>
      <c r="D251" s="150" t="s">
        <v>333</v>
      </c>
      <c r="E251" s="150">
        <v>11050019901</v>
      </c>
      <c r="F251" s="170" t="s">
        <v>294</v>
      </c>
      <c r="G251" s="151">
        <v>85449.7</v>
      </c>
      <c r="H251" s="151">
        <v>85449.6976</v>
      </c>
      <c r="I251" s="151"/>
      <c r="J251" s="151">
        <v>85449.6976</v>
      </c>
      <c r="K251" s="169">
        <f t="shared" si="8"/>
        <v>85449.7</v>
      </c>
      <c r="L251" s="152"/>
      <c r="M251" s="103"/>
      <c r="N251" s="116"/>
      <c r="O251" s="116"/>
    </row>
    <row r="252" spans="2:15" s="99" customFormat="1" ht="15.75" x14ac:dyDescent="0.25">
      <c r="B252" s="102"/>
      <c r="C252" s="149" t="s">
        <v>328</v>
      </c>
      <c r="D252" s="150" t="s">
        <v>333</v>
      </c>
      <c r="E252" s="150">
        <v>11050019901</v>
      </c>
      <c r="F252" s="170" t="s">
        <v>295</v>
      </c>
      <c r="G252" s="151">
        <v>53888.25</v>
      </c>
      <c r="H252" s="151">
        <v>53888.178499999995</v>
      </c>
      <c r="I252" s="151"/>
      <c r="J252" s="151">
        <v>53888.178499999995</v>
      </c>
      <c r="K252" s="169">
        <f t="shared" si="8"/>
        <v>53888.25</v>
      </c>
      <c r="L252" s="152"/>
      <c r="M252" s="103"/>
      <c r="N252" s="116"/>
      <c r="O252" s="116"/>
    </row>
    <row r="253" spans="2:15" s="99" customFormat="1" ht="15.75" x14ac:dyDescent="0.25">
      <c r="B253" s="102"/>
      <c r="C253" s="149" t="s">
        <v>328</v>
      </c>
      <c r="D253" s="150" t="s">
        <v>333</v>
      </c>
      <c r="E253" s="150">
        <v>11050019901</v>
      </c>
      <c r="F253" s="170" t="s">
        <v>296</v>
      </c>
      <c r="G253" s="151">
        <v>67176.789999999994</v>
      </c>
      <c r="H253" s="151">
        <v>76976.780100000004</v>
      </c>
      <c r="I253" s="151"/>
      <c r="J253" s="151">
        <v>90972.558300000004</v>
      </c>
      <c r="K253" s="169">
        <f t="shared" si="8"/>
        <v>53181.011800000007</v>
      </c>
      <c r="L253" s="152"/>
      <c r="M253" s="103"/>
      <c r="N253" s="116"/>
      <c r="O253" s="116"/>
    </row>
    <row r="254" spans="2:15" s="99" customFormat="1" ht="15.75" x14ac:dyDescent="0.25">
      <c r="B254" s="102"/>
      <c r="C254" s="149" t="s">
        <v>328</v>
      </c>
      <c r="D254" s="150" t="s">
        <v>333</v>
      </c>
      <c r="E254" s="150">
        <v>11050019901</v>
      </c>
      <c r="F254" s="170" t="s">
        <v>297</v>
      </c>
      <c r="G254" s="151">
        <v>47611.4</v>
      </c>
      <c r="H254" s="151">
        <v>47611.414200000007</v>
      </c>
      <c r="I254" s="151"/>
      <c r="J254" s="151">
        <v>55546.649900000004</v>
      </c>
      <c r="K254" s="169">
        <f t="shared" si="8"/>
        <v>39676.164300000004</v>
      </c>
      <c r="L254" s="152"/>
      <c r="M254" s="103"/>
      <c r="N254" s="116"/>
      <c r="O254" s="116"/>
    </row>
    <row r="255" spans="2:15" s="99" customFormat="1" ht="15.75" x14ac:dyDescent="0.25">
      <c r="B255" s="102"/>
      <c r="C255" s="149" t="s">
        <v>328</v>
      </c>
      <c r="D255" s="150" t="s">
        <v>333</v>
      </c>
      <c r="E255" s="150">
        <v>11050019901</v>
      </c>
      <c r="F255" s="170" t="s">
        <v>298</v>
      </c>
      <c r="G255" s="151">
        <v>44153.96</v>
      </c>
      <c r="H255" s="151">
        <v>44153.96</v>
      </c>
      <c r="I255" s="151"/>
      <c r="J255" s="151">
        <v>61815.543999999994</v>
      </c>
      <c r="K255" s="169">
        <f t="shared" si="8"/>
        <v>26492.376000000004</v>
      </c>
      <c r="L255" s="152"/>
      <c r="M255" s="103"/>
      <c r="N255" s="116"/>
      <c r="O255" s="116"/>
    </row>
    <row r="256" spans="2:15" s="99" customFormat="1" ht="15.75" x14ac:dyDescent="0.25">
      <c r="B256" s="102"/>
      <c r="C256" s="149" t="s">
        <v>328</v>
      </c>
      <c r="D256" s="150" t="s">
        <v>333</v>
      </c>
      <c r="E256" s="150">
        <v>11050019901</v>
      </c>
      <c r="F256" s="170" t="s">
        <v>299</v>
      </c>
      <c r="G256" s="151">
        <v>61619.49</v>
      </c>
      <c r="H256" s="151">
        <v>61619.485800000002</v>
      </c>
      <c r="I256" s="151"/>
      <c r="J256" s="151">
        <v>71889.400099999999</v>
      </c>
      <c r="K256" s="169">
        <f t="shared" si="8"/>
        <v>51349.575700000001</v>
      </c>
      <c r="L256" s="152"/>
      <c r="M256" s="103"/>
      <c r="N256" s="116"/>
      <c r="O256" s="116"/>
    </row>
    <row r="257" spans="2:15" s="99" customFormat="1" ht="15.75" x14ac:dyDescent="0.25">
      <c r="B257" s="102"/>
      <c r="C257" s="149" t="s">
        <v>328</v>
      </c>
      <c r="D257" s="150" t="s">
        <v>333</v>
      </c>
      <c r="E257" s="150">
        <v>11050019901</v>
      </c>
      <c r="F257" s="170" t="s">
        <v>300</v>
      </c>
      <c r="G257" s="151">
        <v>56729.55</v>
      </c>
      <c r="H257" s="151">
        <v>56729.559600000008</v>
      </c>
      <c r="I257" s="151"/>
      <c r="J257" s="151">
        <v>56729.559600000008</v>
      </c>
      <c r="K257" s="169">
        <f t="shared" si="8"/>
        <v>56729.55</v>
      </c>
      <c r="L257" s="152"/>
      <c r="M257" s="103"/>
      <c r="N257" s="116"/>
      <c r="O257" s="116"/>
    </row>
    <row r="258" spans="2:15" s="99" customFormat="1" ht="15.75" x14ac:dyDescent="0.25">
      <c r="B258" s="102"/>
      <c r="C258" s="149" t="s">
        <v>328</v>
      </c>
      <c r="D258" s="150" t="s">
        <v>333</v>
      </c>
      <c r="E258" s="150">
        <v>11050019901</v>
      </c>
      <c r="F258" s="170" t="s">
        <v>301</v>
      </c>
      <c r="G258" s="151">
        <v>48847.39</v>
      </c>
      <c r="H258" s="151">
        <v>48847.387500000004</v>
      </c>
      <c r="I258" s="151"/>
      <c r="J258" s="151">
        <v>68386.342499999999</v>
      </c>
      <c r="K258" s="169">
        <f t="shared" si="8"/>
        <v>29308.434999999998</v>
      </c>
      <c r="L258" s="152"/>
      <c r="M258" s="103"/>
      <c r="N258" s="116"/>
      <c r="O258" s="116"/>
    </row>
    <row r="259" spans="2:15" s="99" customFormat="1" ht="15.75" x14ac:dyDescent="0.25">
      <c r="B259" s="102"/>
      <c r="C259" s="149" t="s">
        <v>328</v>
      </c>
      <c r="D259" s="150" t="s">
        <v>333</v>
      </c>
      <c r="E259" s="150">
        <v>11050019901</v>
      </c>
      <c r="F259" s="170" t="s">
        <v>302</v>
      </c>
      <c r="G259" s="151">
        <v>102572.63</v>
      </c>
      <c r="H259" s="151">
        <v>102572.73</v>
      </c>
      <c r="I259" s="151"/>
      <c r="J259" s="151">
        <v>138774.87</v>
      </c>
      <c r="K259" s="169">
        <f t="shared" si="8"/>
        <v>66370.489999999991</v>
      </c>
      <c r="L259" s="152"/>
      <c r="M259" s="103"/>
      <c r="N259" s="116"/>
      <c r="O259" s="116"/>
    </row>
    <row r="260" spans="2:15" s="99" customFormat="1" ht="15.75" x14ac:dyDescent="0.25">
      <c r="B260" s="102"/>
      <c r="C260" s="149" t="s">
        <v>328</v>
      </c>
      <c r="D260" s="150" t="s">
        <v>333</v>
      </c>
      <c r="E260" s="150">
        <v>11050019901</v>
      </c>
      <c r="F260" s="170" t="s">
        <v>303</v>
      </c>
      <c r="G260" s="151">
        <v>14546.7</v>
      </c>
      <c r="H260" s="151">
        <v>14546.685000000001</v>
      </c>
      <c r="I260" s="151"/>
      <c r="J260" s="151">
        <v>14546.685000000001</v>
      </c>
      <c r="K260" s="169">
        <f>+G260+H260+I260-J260+0.1</f>
        <v>14546.800000000001</v>
      </c>
      <c r="L260" s="152"/>
      <c r="M260" s="103"/>
      <c r="N260" s="116"/>
      <c r="O260" s="116"/>
    </row>
    <row r="261" spans="2:15" s="99" customFormat="1" ht="15.75" x14ac:dyDescent="0.25">
      <c r="B261" s="102"/>
      <c r="C261" s="149" t="s">
        <v>328</v>
      </c>
      <c r="D261" s="150" t="s">
        <v>333</v>
      </c>
      <c r="E261" s="150">
        <v>11050019901</v>
      </c>
      <c r="F261" s="170" t="s">
        <v>304</v>
      </c>
      <c r="G261" s="151">
        <v>21714.26</v>
      </c>
      <c r="H261" s="151">
        <v>21714.263999999999</v>
      </c>
      <c r="I261" s="151"/>
      <c r="J261" s="151">
        <v>21714.263999999999</v>
      </c>
      <c r="K261" s="169">
        <f t="shared" si="8"/>
        <v>21714.26</v>
      </c>
      <c r="L261" s="152"/>
      <c r="M261" s="103"/>
      <c r="N261" s="116"/>
      <c r="O261" s="116"/>
    </row>
    <row r="262" spans="2:15" s="99" customFormat="1" ht="15.75" x14ac:dyDescent="0.25">
      <c r="B262" s="102"/>
      <c r="C262" s="149" t="s">
        <v>328</v>
      </c>
      <c r="D262" s="150" t="s">
        <v>333</v>
      </c>
      <c r="E262" s="150">
        <v>11050019901</v>
      </c>
      <c r="F262" s="170" t="s">
        <v>305</v>
      </c>
      <c r="G262" s="151">
        <v>16216.17</v>
      </c>
      <c r="H262" s="151">
        <v>16216.162499999999</v>
      </c>
      <c r="I262" s="151"/>
      <c r="J262" s="151">
        <v>16216.162499999999</v>
      </c>
      <c r="K262" s="169">
        <f t="shared" si="8"/>
        <v>16216.169999999998</v>
      </c>
      <c r="L262" s="152"/>
      <c r="M262" s="103"/>
      <c r="N262" s="116"/>
      <c r="O262" s="116"/>
    </row>
    <row r="263" spans="2:15" s="99" customFormat="1" ht="15.75" x14ac:dyDescent="0.25">
      <c r="B263" s="102"/>
      <c r="C263" s="149" t="s">
        <v>328</v>
      </c>
      <c r="D263" s="150" t="s">
        <v>333</v>
      </c>
      <c r="E263" s="150">
        <v>11050019901</v>
      </c>
      <c r="F263" s="170" t="s">
        <v>306</v>
      </c>
      <c r="G263" s="151">
        <v>22117.16</v>
      </c>
      <c r="H263" s="151">
        <v>22117.16</v>
      </c>
      <c r="I263" s="151"/>
      <c r="J263" s="151">
        <v>22117.16</v>
      </c>
      <c r="K263" s="169">
        <f t="shared" si="8"/>
        <v>22117.16</v>
      </c>
      <c r="L263" s="152"/>
      <c r="M263" s="103"/>
      <c r="N263" s="116"/>
      <c r="O263" s="116"/>
    </row>
    <row r="264" spans="2:15" s="99" customFormat="1" ht="15.75" x14ac:dyDescent="0.25">
      <c r="B264" s="102"/>
      <c r="C264" s="149" t="s">
        <v>328</v>
      </c>
      <c r="D264" s="150" t="s">
        <v>333</v>
      </c>
      <c r="E264" s="150">
        <v>11050019901</v>
      </c>
      <c r="F264" s="170" t="s">
        <v>307</v>
      </c>
      <c r="G264" s="151">
        <v>125353.42</v>
      </c>
      <c r="H264" s="151">
        <v>134553.41999999998</v>
      </c>
      <c r="I264" s="151"/>
      <c r="J264" s="151">
        <v>171929.37</v>
      </c>
      <c r="K264" s="169">
        <f>+G264+H264+I264-J264+0.03</f>
        <v>87977.499999999971</v>
      </c>
      <c r="L264" s="152"/>
      <c r="M264" s="103"/>
      <c r="N264" s="116"/>
      <c r="O264" s="116"/>
    </row>
    <row r="265" spans="2:15" s="99" customFormat="1" ht="15.75" x14ac:dyDescent="0.25">
      <c r="B265" s="102"/>
      <c r="C265" s="149" t="s">
        <v>328</v>
      </c>
      <c r="D265" s="150" t="s">
        <v>333</v>
      </c>
      <c r="E265" s="150">
        <v>11050019901</v>
      </c>
      <c r="F265" s="170" t="s">
        <v>308</v>
      </c>
      <c r="G265" s="151">
        <v>166790.57999999999</v>
      </c>
      <c r="H265" s="151">
        <v>166790.5638</v>
      </c>
      <c r="I265" s="151"/>
      <c r="J265" s="151">
        <v>198560.19500000001</v>
      </c>
      <c r="K265" s="169">
        <f t="shared" si="8"/>
        <v>135020.94879999995</v>
      </c>
      <c r="L265" s="152"/>
      <c r="M265" s="103"/>
      <c r="N265" s="116"/>
      <c r="O265" s="116"/>
    </row>
    <row r="266" spans="2:15" s="99" customFormat="1" ht="15.75" x14ac:dyDescent="0.25">
      <c r="B266" s="102"/>
      <c r="C266" s="149" t="s">
        <v>328</v>
      </c>
      <c r="D266" s="150" t="s">
        <v>333</v>
      </c>
      <c r="E266" s="150">
        <v>11050019901</v>
      </c>
      <c r="F266" s="170" t="s">
        <v>309</v>
      </c>
      <c r="G266" s="151">
        <v>143951.49</v>
      </c>
      <c r="H266" s="151">
        <v>143951.4846</v>
      </c>
      <c r="I266" s="151"/>
      <c r="J266" s="151">
        <v>159946.09399999998</v>
      </c>
      <c r="K266" s="169">
        <f t="shared" si="8"/>
        <v>127956.88059999997</v>
      </c>
      <c r="L266" s="152"/>
      <c r="M266" s="103"/>
      <c r="N266" s="116"/>
      <c r="O266" s="116"/>
    </row>
    <row r="267" spans="2:15" s="99" customFormat="1" ht="15.75" x14ac:dyDescent="0.25">
      <c r="B267" s="102"/>
      <c r="C267" s="149" t="s">
        <v>328</v>
      </c>
      <c r="D267" s="150" t="s">
        <v>333</v>
      </c>
      <c r="E267" s="150">
        <v>11050019901</v>
      </c>
      <c r="F267" s="170" t="s">
        <v>310</v>
      </c>
      <c r="G267" s="151">
        <v>128728.1</v>
      </c>
      <c r="H267" s="151">
        <v>128728.10889999999</v>
      </c>
      <c r="I267" s="151"/>
      <c r="J267" s="151">
        <v>143872.59229999999</v>
      </c>
      <c r="K267" s="169">
        <f t="shared" si="8"/>
        <v>113583.61660000001</v>
      </c>
      <c r="L267" s="152"/>
      <c r="M267" s="103"/>
      <c r="N267" s="116"/>
      <c r="O267" s="116"/>
    </row>
    <row r="268" spans="2:15" s="99" customFormat="1" ht="15.75" x14ac:dyDescent="0.25">
      <c r="B268" s="102"/>
      <c r="C268" s="149" t="s">
        <v>328</v>
      </c>
      <c r="D268" s="150" t="s">
        <v>333</v>
      </c>
      <c r="E268" s="150">
        <v>11050019901</v>
      </c>
      <c r="F268" s="170" t="s">
        <v>311</v>
      </c>
      <c r="G268" s="151">
        <v>33606.21</v>
      </c>
      <c r="H268" s="151">
        <v>33606.209600000002</v>
      </c>
      <c r="I268" s="151"/>
      <c r="J268" s="151">
        <v>37806.985800000002</v>
      </c>
      <c r="K268" s="169">
        <f t="shared" si="8"/>
        <v>29405.433799999992</v>
      </c>
      <c r="L268" s="152"/>
      <c r="M268" s="103"/>
      <c r="N268" s="116"/>
      <c r="O268" s="116"/>
    </row>
    <row r="269" spans="2:15" s="99" customFormat="1" ht="15.75" x14ac:dyDescent="0.25">
      <c r="B269" s="102"/>
      <c r="C269" s="149" t="s">
        <v>328</v>
      </c>
      <c r="D269" s="150" t="s">
        <v>333</v>
      </c>
      <c r="E269" s="150">
        <v>11050019901</v>
      </c>
      <c r="F269" s="170" t="s">
        <v>312</v>
      </c>
      <c r="G269" s="151">
        <v>12999.99</v>
      </c>
      <c r="H269" s="151">
        <v>12999.99</v>
      </c>
      <c r="I269" s="151"/>
      <c r="J269" s="151">
        <v>12999.99</v>
      </c>
      <c r="K269" s="169">
        <f t="shared" si="8"/>
        <v>12999.99</v>
      </c>
      <c r="L269" s="152"/>
      <c r="M269" s="103"/>
      <c r="N269" s="116"/>
      <c r="O269" s="116"/>
    </row>
    <row r="270" spans="2:15" s="99" customFormat="1" ht="15.75" x14ac:dyDescent="0.25">
      <c r="B270" s="102"/>
      <c r="C270" s="149" t="s">
        <v>328</v>
      </c>
      <c r="D270" s="150" t="s">
        <v>333</v>
      </c>
      <c r="E270" s="150">
        <v>11050019901</v>
      </c>
      <c r="F270" s="170" t="s">
        <v>313</v>
      </c>
      <c r="G270" s="151">
        <v>41713.480000000003</v>
      </c>
      <c r="H270" s="151">
        <v>41713.48980000001</v>
      </c>
      <c r="I270" s="151"/>
      <c r="J270" s="151">
        <v>41713.48980000001</v>
      </c>
      <c r="K270" s="169">
        <f t="shared" si="8"/>
        <v>41713.48000000001</v>
      </c>
      <c r="L270" s="152"/>
      <c r="M270" s="103"/>
      <c r="N270" s="116"/>
      <c r="O270" s="116"/>
    </row>
    <row r="271" spans="2:15" s="99" customFormat="1" ht="15.75" x14ac:dyDescent="0.25">
      <c r="B271" s="102"/>
      <c r="C271" s="149" t="s">
        <v>328</v>
      </c>
      <c r="D271" s="150" t="s">
        <v>333</v>
      </c>
      <c r="E271" s="150">
        <v>11050019901</v>
      </c>
      <c r="F271" s="170" t="s">
        <v>314</v>
      </c>
      <c r="G271" s="151">
        <v>13175.39</v>
      </c>
      <c r="H271" s="151">
        <v>13175.39</v>
      </c>
      <c r="I271" s="151"/>
      <c r="J271" s="151">
        <v>13175.39</v>
      </c>
      <c r="K271" s="169">
        <f t="shared" si="8"/>
        <v>13175.39</v>
      </c>
      <c r="L271" s="152"/>
      <c r="M271" s="103"/>
      <c r="N271" s="116"/>
      <c r="O271" s="116"/>
    </row>
    <row r="272" spans="2:15" s="99" customFormat="1" ht="15.75" x14ac:dyDescent="0.25">
      <c r="B272" s="102"/>
      <c r="C272" s="149" t="s">
        <v>328</v>
      </c>
      <c r="D272" s="150" t="s">
        <v>333</v>
      </c>
      <c r="E272" s="150">
        <v>11050019901</v>
      </c>
      <c r="F272" s="170" t="s">
        <v>315</v>
      </c>
      <c r="G272" s="151">
        <v>24075.33</v>
      </c>
      <c r="H272" s="151">
        <v>24075.329999999998</v>
      </c>
      <c r="I272" s="151"/>
      <c r="J272" s="151">
        <v>24075.329999999998</v>
      </c>
      <c r="K272" s="169">
        <f t="shared" si="8"/>
        <v>24075.330000000005</v>
      </c>
      <c r="L272" s="152"/>
      <c r="M272" s="103"/>
      <c r="N272" s="116"/>
      <c r="O272" s="116"/>
    </row>
    <row r="273" spans="2:17" s="99" customFormat="1" ht="15.75" x14ac:dyDescent="0.25">
      <c r="B273" s="102"/>
      <c r="C273" s="149" t="s">
        <v>328</v>
      </c>
      <c r="D273" s="150" t="s">
        <v>333</v>
      </c>
      <c r="E273" s="150">
        <v>11050019901</v>
      </c>
      <c r="F273" s="170" t="s">
        <v>316</v>
      </c>
      <c r="G273" s="151">
        <v>24894.39</v>
      </c>
      <c r="H273" s="151">
        <v>24894.39</v>
      </c>
      <c r="I273" s="151"/>
      <c r="J273" s="151">
        <v>24894.39</v>
      </c>
      <c r="K273" s="169">
        <f t="shared" si="8"/>
        <v>24894.39</v>
      </c>
      <c r="L273" s="152"/>
      <c r="M273" s="103"/>
      <c r="N273" s="116"/>
      <c r="O273" s="116"/>
    </row>
    <row r="274" spans="2:17" s="99" customFormat="1" ht="15.75" x14ac:dyDescent="0.25">
      <c r="B274" s="102"/>
      <c r="C274" s="149" t="s">
        <v>328</v>
      </c>
      <c r="D274" s="150" t="s">
        <v>333</v>
      </c>
      <c r="E274" s="150">
        <v>11050019901</v>
      </c>
      <c r="F274" s="170" t="s">
        <v>317</v>
      </c>
      <c r="G274" s="151">
        <v>7814.63</v>
      </c>
      <c r="H274" s="151">
        <v>7814.6333000000004</v>
      </c>
      <c r="I274" s="151"/>
      <c r="J274" s="151">
        <v>7814.6333000000004</v>
      </c>
      <c r="K274" s="169">
        <f t="shared" si="8"/>
        <v>7814.63</v>
      </c>
      <c r="L274" s="152"/>
      <c r="M274" s="103"/>
      <c r="N274" s="116"/>
      <c r="O274" s="116"/>
    </row>
    <row r="275" spans="2:17" s="99" customFormat="1" ht="15.75" x14ac:dyDescent="0.25">
      <c r="B275" s="102"/>
      <c r="C275" s="149" t="s">
        <v>328</v>
      </c>
      <c r="D275" s="150" t="s">
        <v>333</v>
      </c>
      <c r="E275" s="150">
        <v>11050019901</v>
      </c>
      <c r="F275" s="170" t="s">
        <v>318</v>
      </c>
      <c r="G275" s="151">
        <v>21161.48</v>
      </c>
      <c r="H275" s="151">
        <v>21161.482500000002</v>
      </c>
      <c r="I275" s="151"/>
      <c r="J275" s="151">
        <v>21161.482500000002</v>
      </c>
      <c r="K275" s="169">
        <f t="shared" si="8"/>
        <v>21161.48</v>
      </c>
      <c r="L275" s="152"/>
      <c r="M275" s="103"/>
      <c r="N275" s="116"/>
      <c r="O275" s="116"/>
    </row>
    <row r="276" spans="2:17" s="99" customFormat="1" ht="15.75" x14ac:dyDescent="0.25">
      <c r="B276" s="102"/>
      <c r="C276" s="149" t="s">
        <v>328</v>
      </c>
      <c r="D276" s="150" t="s">
        <v>333</v>
      </c>
      <c r="E276" s="150">
        <v>11050019901</v>
      </c>
      <c r="F276" s="170" t="s">
        <v>319</v>
      </c>
      <c r="G276" s="151">
        <v>6204.26</v>
      </c>
      <c r="H276" s="151">
        <v>6204.26</v>
      </c>
      <c r="I276" s="151"/>
      <c r="J276" s="151">
        <v>6204.26</v>
      </c>
      <c r="K276" s="169">
        <f t="shared" si="8"/>
        <v>6204.26</v>
      </c>
      <c r="L276" s="152"/>
      <c r="M276" s="103"/>
      <c r="N276" s="116"/>
      <c r="O276" s="116"/>
    </row>
    <row r="277" spans="2:17" s="99" customFormat="1" ht="15.75" x14ac:dyDescent="0.25">
      <c r="B277" s="102"/>
      <c r="C277" s="149" t="s">
        <v>328</v>
      </c>
      <c r="D277" s="150" t="s">
        <v>333</v>
      </c>
      <c r="E277" s="150">
        <v>11050019901</v>
      </c>
      <c r="F277" s="170" t="s">
        <v>320</v>
      </c>
      <c r="G277" s="151">
        <v>1474.38</v>
      </c>
      <c r="H277" s="151">
        <v>1474.38</v>
      </c>
      <c r="I277" s="151"/>
      <c r="J277" s="151">
        <v>1474.38</v>
      </c>
      <c r="K277" s="169">
        <f t="shared" si="8"/>
        <v>1474.38</v>
      </c>
      <c r="L277" s="152"/>
      <c r="M277" s="103"/>
      <c r="N277" s="116"/>
      <c r="O277" s="116"/>
    </row>
    <row r="278" spans="2:17" s="99" customFormat="1" ht="15.75" x14ac:dyDescent="0.25">
      <c r="B278" s="102"/>
      <c r="C278" s="149" t="s">
        <v>328</v>
      </c>
      <c r="D278" s="150" t="s">
        <v>333</v>
      </c>
      <c r="E278" s="150">
        <v>11050019901</v>
      </c>
      <c r="F278" s="170" t="s">
        <v>321</v>
      </c>
      <c r="G278" s="151">
        <v>14028.66</v>
      </c>
      <c r="H278" s="151">
        <v>14028.652</v>
      </c>
      <c r="I278" s="151"/>
      <c r="J278" s="151">
        <v>14028.652</v>
      </c>
      <c r="K278" s="169">
        <f t="shared" ref="K278:K284" si="9">+G278+H278+I278-J278</f>
        <v>14028.659999999998</v>
      </c>
      <c r="L278" s="152"/>
      <c r="M278" s="103"/>
      <c r="N278" s="116"/>
      <c r="O278" s="116"/>
    </row>
    <row r="279" spans="2:17" s="99" customFormat="1" ht="15.75" x14ac:dyDescent="0.25">
      <c r="B279" s="102"/>
      <c r="C279" s="149" t="s">
        <v>328</v>
      </c>
      <c r="D279" s="150" t="s">
        <v>333</v>
      </c>
      <c r="E279" s="150">
        <v>11050019901</v>
      </c>
      <c r="F279" s="170" t="s">
        <v>322</v>
      </c>
      <c r="G279" s="151">
        <v>3151.77</v>
      </c>
      <c r="H279" s="151">
        <v>3151.77</v>
      </c>
      <c r="I279" s="151"/>
      <c r="J279" s="151">
        <v>3151.77</v>
      </c>
      <c r="K279" s="169">
        <f t="shared" si="9"/>
        <v>3151.77</v>
      </c>
      <c r="L279" s="152"/>
      <c r="M279" s="103"/>
      <c r="N279" s="116"/>
      <c r="O279" s="116"/>
    </row>
    <row r="280" spans="2:17" s="99" customFormat="1" ht="15.75" x14ac:dyDescent="0.25">
      <c r="B280" s="102"/>
      <c r="C280" s="149" t="s">
        <v>328</v>
      </c>
      <c r="D280" s="150" t="s">
        <v>331</v>
      </c>
      <c r="E280" s="150">
        <v>11050019901</v>
      </c>
      <c r="F280" s="170" t="s">
        <v>323</v>
      </c>
      <c r="G280" s="151">
        <v>18306.189999999999</v>
      </c>
      <c r="H280" s="151">
        <v>21893.35</v>
      </c>
      <c r="I280" s="151"/>
      <c r="J280" s="151">
        <v>33934.692499999997</v>
      </c>
      <c r="K280" s="169">
        <f t="shared" si="9"/>
        <v>6264.8474999999962</v>
      </c>
      <c r="L280" s="152"/>
      <c r="M280" s="103"/>
      <c r="N280" s="116"/>
      <c r="O280" s="116"/>
    </row>
    <row r="281" spans="2:17" s="99" customFormat="1" ht="15.75" x14ac:dyDescent="0.25">
      <c r="B281" s="102"/>
      <c r="C281" s="149" t="s">
        <v>328</v>
      </c>
      <c r="D281" s="150" t="s">
        <v>331</v>
      </c>
      <c r="E281" s="150">
        <v>11050019901</v>
      </c>
      <c r="F281" s="170" t="s">
        <v>324</v>
      </c>
      <c r="G281" s="151">
        <v>49186.239999999998</v>
      </c>
      <c r="H281" s="151">
        <v>51074.230200000005</v>
      </c>
      <c r="I281" s="151"/>
      <c r="J281" s="151">
        <v>72963.186000000002</v>
      </c>
      <c r="K281" s="169">
        <f t="shared" si="9"/>
        <v>27297.284200000009</v>
      </c>
      <c r="L281" s="152"/>
      <c r="M281" s="103"/>
      <c r="N281" s="116"/>
      <c r="O281" s="116"/>
    </row>
    <row r="282" spans="2:17" s="99" customFormat="1" ht="15.75" x14ac:dyDescent="0.25">
      <c r="B282" s="102"/>
      <c r="C282" s="149" t="s">
        <v>328</v>
      </c>
      <c r="D282" s="150" t="s">
        <v>329</v>
      </c>
      <c r="E282" s="150">
        <v>11050019901</v>
      </c>
      <c r="F282" s="170" t="s">
        <v>325</v>
      </c>
      <c r="G282" s="151">
        <v>1579.49</v>
      </c>
      <c r="H282" s="151">
        <v>1579.5</v>
      </c>
      <c r="I282" s="151"/>
      <c r="J282" s="151">
        <v>1974.375</v>
      </c>
      <c r="K282" s="169">
        <f t="shared" si="9"/>
        <v>1184.6149999999998</v>
      </c>
      <c r="L282" s="152"/>
      <c r="M282" s="103"/>
      <c r="N282" s="116"/>
      <c r="O282" s="116"/>
    </row>
    <row r="283" spans="2:17" s="99" customFormat="1" ht="15.75" x14ac:dyDescent="0.25">
      <c r="B283" s="102"/>
      <c r="C283" s="149" t="s">
        <v>328</v>
      </c>
      <c r="D283" s="150" t="s">
        <v>329</v>
      </c>
      <c r="E283" s="150">
        <v>11050019901</v>
      </c>
      <c r="F283" s="170" t="s">
        <v>326</v>
      </c>
      <c r="G283" s="151">
        <v>4148.28</v>
      </c>
      <c r="H283" s="151">
        <v>4148.28</v>
      </c>
      <c r="I283" s="151"/>
      <c r="J283" s="151">
        <v>5531.04</v>
      </c>
      <c r="K283" s="169">
        <f t="shared" si="9"/>
        <v>2765.5199999999995</v>
      </c>
      <c r="L283" s="152"/>
      <c r="M283" s="103"/>
      <c r="N283" s="116"/>
      <c r="O283" s="116"/>
    </row>
    <row r="284" spans="2:17" s="99" customFormat="1" ht="15.75" x14ac:dyDescent="0.25">
      <c r="B284" s="102"/>
      <c r="C284" s="149" t="s">
        <v>328</v>
      </c>
      <c r="D284" s="150" t="s">
        <v>329</v>
      </c>
      <c r="E284" s="150">
        <v>11050019901</v>
      </c>
      <c r="F284" s="170" t="s">
        <v>327</v>
      </c>
      <c r="G284" s="151">
        <v>415.8</v>
      </c>
      <c r="H284" s="151">
        <v>555.7002</v>
      </c>
      <c r="I284" s="151"/>
      <c r="J284" s="151">
        <v>555.7002</v>
      </c>
      <c r="K284" s="169">
        <f t="shared" si="9"/>
        <v>415.79999999999995</v>
      </c>
      <c r="L284" s="152"/>
      <c r="M284" s="103"/>
      <c r="N284" s="116"/>
      <c r="O284" s="116"/>
    </row>
    <row r="285" spans="2:17" s="99" customFormat="1" ht="15.75" x14ac:dyDescent="0.25">
      <c r="B285" s="102"/>
      <c r="C285" s="220" t="s">
        <v>12</v>
      </c>
      <c r="D285" s="220"/>
      <c r="E285" s="220"/>
      <c r="F285" s="220"/>
      <c r="G285" s="153">
        <f>SUM(G21:G284)</f>
        <v>3159291.2800000003</v>
      </c>
      <c r="H285" s="153">
        <f>SUM(H21:H284)</f>
        <v>3580683.0069000013</v>
      </c>
      <c r="I285" s="153">
        <f>SUM(I21:I284)</f>
        <v>0</v>
      </c>
      <c r="J285" s="153">
        <f>SUM(J21:J284)</f>
        <v>4180081.0872000013</v>
      </c>
      <c r="K285" s="153">
        <f>SUM(K21:K284)</f>
        <v>2559893.3317999998</v>
      </c>
      <c r="L285" s="154"/>
      <c r="M285" s="103"/>
      <c r="Q285" s="101"/>
    </row>
    <row r="286" spans="2:17" s="99" customFormat="1" x14ac:dyDescent="0.2">
      <c r="B286" s="102"/>
      <c r="C286" s="115"/>
      <c r="D286" s="115"/>
      <c r="E286" s="115"/>
      <c r="F286" s="117"/>
      <c r="G286" s="31"/>
      <c r="H286" s="31"/>
      <c r="I286" s="31"/>
      <c r="J286" s="31"/>
      <c r="K286" s="31"/>
      <c r="L286" s="118" t="s">
        <v>28</v>
      </c>
      <c r="M286" s="103"/>
    </row>
    <row r="287" spans="2:17" s="122" customFormat="1" ht="19.5" customHeight="1" x14ac:dyDescent="0.25">
      <c r="B287" s="119"/>
      <c r="C287" s="78"/>
      <c r="D287" s="224" t="s">
        <v>637</v>
      </c>
      <c r="E287" s="224"/>
      <c r="F287" s="155"/>
      <c r="G287" s="225" t="s">
        <v>639</v>
      </c>
      <c r="H287" s="225"/>
      <c r="I287" s="156"/>
      <c r="J287" s="156"/>
      <c r="K287" s="157" t="s">
        <v>641</v>
      </c>
      <c r="L287" s="78"/>
      <c r="M287" s="121"/>
    </row>
    <row r="288" spans="2:17" s="125" customFormat="1" ht="15.75" x14ac:dyDescent="0.25">
      <c r="B288" s="123"/>
      <c r="C288" s="120"/>
      <c r="D288" s="221" t="str">
        <f>'Datos Generales'!C16</f>
        <v>Preparado por</v>
      </c>
      <c r="E288" s="221"/>
      <c r="F288" s="156"/>
      <c r="G288" s="222" t="str">
        <f>'Datos Generales'!D16</f>
        <v>Revisado por</v>
      </c>
      <c r="H288" s="222"/>
      <c r="I288" s="80"/>
      <c r="J288" s="158"/>
      <c r="K288" s="159" t="str">
        <f>'[1]Datos Generales'!D15</f>
        <v>Autorizado por</v>
      </c>
      <c r="L288" s="120"/>
      <c r="M288" s="124"/>
      <c r="O288" s="126"/>
      <c r="P288" s="126"/>
      <c r="Q288" s="126"/>
    </row>
    <row r="289" spans="2:13" s="130" customFormat="1" ht="27" customHeight="1" x14ac:dyDescent="0.25">
      <c r="B289" s="127"/>
      <c r="C289" s="128"/>
      <c r="D289" s="217" t="s">
        <v>638</v>
      </c>
      <c r="E289" s="217"/>
      <c r="F289" s="160"/>
      <c r="G289" s="217" t="s">
        <v>640</v>
      </c>
      <c r="H289" s="217"/>
      <c r="I289" s="160"/>
      <c r="J289" s="158"/>
      <c r="K289" s="161" t="s">
        <v>642</v>
      </c>
      <c r="L289" s="128"/>
      <c r="M289" s="129"/>
    </row>
    <row r="290" spans="2:13" s="135" customFormat="1" ht="15.75" x14ac:dyDescent="0.25">
      <c r="B290" s="131"/>
      <c r="C290" s="132"/>
      <c r="D290" s="219" t="str">
        <f>'Datos Generales'!C17</f>
        <v>Puesto que ocupa</v>
      </c>
      <c r="E290" s="219"/>
      <c r="F290" s="162"/>
      <c r="G290" s="219" t="str">
        <f>'[1]Datos Generales'!C16</f>
        <v>Puesto que ocupa</v>
      </c>
      <c r="H290" s="219"/>
      <c r="I290" s="163"/>
      <c r="J290" s="164"/>
      <c r="K290" s="165" t="str">
        <f>'[1]Datos Generales'!D16</f>
        <v>Puesto que ocupa</v>
      </c>
      <c r="L290" s="133"/>
      <c r="M290" s="134"/>
    </row>
    <row r="291" spans="2:13" s="135" customFormat="1" ht="24.75" customHeight="1" x14ac:dyDescent="0.25">
      <c r="B291" s="131"/>
      <c r="C291" s="132"/>
      <c r="D291" s="218">
        <v>46203</v>
      </c>
      <c r="E291" s="218"/>
      <c r="F291" s="160"/>
      <c r="G291" s="218">
        <v>46203</v>
      </c>
      <c r="H291" s="218"/>
      <c r="I291" s="160"/>
      <c r="J291" s="158"/>
      <c r="K291" s="184">
        <v>46203</v>
      </c>
      <c r="L291" s="133"/>
      <c r="M291" s="134"/>
    </row>
    <row r="292" spans="2:13" s="135" customFormat="1" ht="15.75" x14ac:dyDescent="0.25">
      <c r="B292" s="131"/>
      <c r="C292" s="132"/>
      <c r="D292" s="219" t="s">
        <v>32</v>
      </c>
      <c r="E292" s="219"/>
      <c r="F292" s="162"/>
      <c r="G292" s="219" t="s">
        <v>33</v>
      </c>
      <c r="H292" s="219"/>
      <c r="I292" s="163"/>
      <c r="J292" s="164"/>
      <c r="K292" s="165" t="s">
        <v>34</v>
      </c>
      <c r="L292" s="133"/>
      <c r="M292" s="134"/>
    </row>
    <row r="293" spans="2:13" s="140" customFormat="1" ht="15" x14ac:dyDescent="0.25">
      <c r="B293" s="136"/>
      <c r="C293" s="137"/>
      <c r="D293" s="138"/>
      <c r="E293" s="138"/>
      <c r="F293" s="138"/>
      <c r="G293" s="138"/>
      <c r="H293" s="138"/>
      <c r="I293" s="138"/>
      <c r="J293" s="138"/>
      <c r="K293" s="138"/>
      <c r="L293" s="138"/>
      <c r="M293" s="139"/>
    </row>
    <row r="294" spans="2:13" s="140" customFormat="1" ht="15" x14ac:dyDescent="0.25"/>
    <row r="295" spans="2:13" s="140" customFormat="1" ht="15" x14ac:dyDescent="0.25"/>
    <row r="296" spans="2:13" s="141" customFormat="1" ht="15" x14ac:dyDescent="0.25"/>
    <row r="297" spans="2:13" s="141" customFormat="1" ht="15" x14ac:dyDescent="0.25"/>
    <row r="298" spans="2:13" s="141" customFormat="1" ht="15" x14ac:dyDescent="0.25"/>
    <row r="299" spans="2:13" s="141" customFormat="1" ht="15" x14ac:dyDescent="0.25"/>
    <row r="300" spans="2:13" s="141" customFormat="1" ht="15" x14ac:dyDescent="0.25"/>
    <row r="301" spans="2:13" s="141" customFormat="1" ht="15" x14ac:dyDescent="0.25"/>
    <row r="302" spans="2:13" s="141" customFormat="1" ht="15" x14ac:dyDescent="0.25"/>
    <row r="303" spans="2:13" s="141" customFormat="1" ht="15" x14ac:dyDescent="0.25"/>
    <row r="304" spans="2:13" s="141" customFormat="1" ht="15" x14ac:dyDescent="0.25"/>
    <row r="305" s="141" customFormat="1" ht="15" x14ac:dyDescent="0.25"/>
    <row r="306" s="141" customFormat="1" ht="15" x14ac:dyDescent="0.25"/>
    <row r="307" s="141" customFormat="1" ht="15" x14ac:dyDescent="0.25"/>
    <row r="308" s="141" customFormat="1" ht="15" x14ac:dyDescent="0.25"/>
  </sheetData>
  <sheetProtection formatColumns="0" formatRows="0" insertColumns="0" insertRows="0"/>
  <mergeCells count="29">
    <mergeCell ref="B7:M7"/>
    <mergeCell ref="B8:M8"/>
    <mergeCell ref="B9:M9"/>
    <mergeCell ref="B10:M10"/>
    <mergeCell ref="C18:C20"/>
    <mergeCell ref="D18:D20"/>
    <mergeCell ref="E18:E20"/>
    <mergeCell ref="F18:F20"/>
    <mergeCell ref="H18:I18"/>
    <mergeCell ref="J18:J20"/>
    <mergeCell ref="G12:I12"/>
    <mergeCell ref="L18:L20"/>
    <mergeCell ref="H19:H20"/>
    <mergeCell ref="I19:I20"/>
    <mergeCell ref="C285:F285"/>
    <mergeCell ref="D288:E288"/>
    <mergeCell ref="G288:H288"/>
    <mergeCell ref="G19:G20"/>
    <mergeCell ref="K19:K20"/>
    <mergeCell ref="D287:E287"/>
    <mergeCell ref="G287:H287"/>
    <mergeCell ref="G289:H289"/>
    <mergeCell ref="D291:E291"/>
    <mergeCell ref="G291:H291"/>
    <mergeCell ref="D292:E292"/>
    <mergeCell ref="G292:H292"/>
    <mergeCell ref="D290:E290"/>
    <mergeCell ref="G290:H290"/>
    <mergeCell ref="D289:E289"/>
  </mergeCells>
  <phoneticPr fontId="27" type="noConversion"/>
  <dataValidations disablePrompts="1" count="2">
    <dataValidation type="list" allowBlank="1" showInputMessage="1" showErrorMessage="1" sqref="K18" xr:uid="{00000000-0002-0000-1100-000000000000}">
      <formula1>$O$20:$O$284</formula1>
    </dataValidation>
    <dataValidation type="list" allowBlank="1" showInputMessage="1" showErrorMessage="1" sqref="G18" xr:uid="{00000000-0002-0000-1100-000001000000}">
      <formula1>$N$20:$N$284</formula1>
    </dataValidation>
  </dataValidations>
  <pageMargins left="0.70866141732283472" right="0.70866141732283472" top="0.47244094488188981" bottom="1.0236220472440944" header="0.23622047244094491" footer="0.62992125984251968"/>
  <pageSetup scale="50" orientation="portrait" r:id="rId1"/>
  <headerFooter>
    <oddHeader>&amp;R&amp;P/&amp;N</oddHeader>
  </headerFooter>
  <ignoredErrors>
    <ignoredError sqref="H17:J17" numberStoredAsText="1"/>
    <ignoredError sqref="C286:K286 C288:K288 C287 F287 C285:F285 K285 J285 C290:K290 C289 F289 I287:J287 I289:J289 C292:K292 C291 F291 I291:J291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CC62-D3CF-41DD-B5D7-DC384AFF9B46}">
  <dimension ref="A1:L266"/>
  <sheetViews>
    <sheetView tabSelected="1" workbookViewId="0">
      <selection sqref="A1:XFD1048576"/>
    </sheetView>
  </sheetViews>
  <sheetFormatPr baseColWidth="10" defaultRowHeight="15" x14ac:dyDescent="0.25"/>
  <cols>
    <col min="4" max="4" width="35.5703125" bestFit="1" customWidth="1"/>
    <col min="10" max="10" width="15.28515625" bestFit="1" customWidth="1"/>
    <col min="12" max="12" width="13.140625" bestFit="1" customWidth="1"/>
  </cols>
  <sheetData>
    <row r="1" spans="1:10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x14ac:dyDescent="0.25">
      <c r="A3" s="185"/>
      <c r="B3" s="185"/>
      <c r="C3" s="185"/>
      <c r="D3" s="197" t="s">
        <v>643</v>
      </c>
      <c r="E3" s="197"/>
      <c r="F3" s="197"/>
      <c r="G3" s="197"/>
      <c r="H3" s="197"/>
      <c r="I3" s="197"/>
      <c r="J3" s="185"/>
    </row>
    <row r="4" spans="1:10" x14ac:dyDescent="0.25">
      <c r="A4" s="185"/>
      <c r="B4" s="185"/>
      <c r="C4" s="185"/>
      <c r="D4" s="197" t="s">
        <v>651</v>
      </c>
      <c r="E4" s="197"/>
      <c r="F4" s="197"/>
      <c r="G4" s="197"/>
      <c r="H4" s="197"/>
      <c r="I4" s="197"/>
      <c r="J4" s="185"/>
    </row>
    <row r="5" spans="1:10" x14ac:dyDescent="0.25">
      <c r="A5" s="185"/>
      <c r="B5" s="185"/>
      <c r="C5" s="185"/>
      <c r="D5" s="185"/>
      <c r="E5" s="185"/>
      <c r="F5" s="185"/>
      <c r="G5" s="185"/>
      <c r="H5" s="185"/>
      <c r="I5" s="185"/>
      <c r="J5" s="185"/>
    </row>
    <row r="6" spans="1:10" x14ac:dyDescent="0.25">
      <c r="A6" s="185"/>
      <c r="B6" s="185"/>
      <c r="C6" s="185"/>
      <c r="D6" s="185"/>
      <c r="E6" s="185"/>
      <c r="F6" s="185"/>
      <c r="G6" s="185"/>
      <c r="H6" s="185"/>
      <c r="I6" s="185"/>
      <c r="J6" s="185"/>
    </row>
    <row r="7" spans="1:10" x14ac:dyDescent="0.25">
      <c r="A7" s="185"/>
      <c r="B7" s="185"/>
      <c r="C7" s="185"/>
      <c r="D7" s="185"/>
      <c r="E7" s="185"/>
      <c r="F7" s="185"/>
      <c r="G7" s="185"/>
      <c r="H7" s="185"/>
      <c r="I7" s="185"/>
      <c r="J7" s="185"/>
    </row>
    <row r="8" spans="1:10" ht="27" x14ac:dyDescent="0.25">
      <c r="A8" s="186" t="s">
        <v>644</v>
      </c>
      <c r="B8" s="186" t="s">
        <v>645</v>
      </c>
      <c r="C8" s="187" t="s">
        <v>338</v>
      </c>
      <c r="D8" s="188" t="s">
        <v>339</v>
      </c>
      <c r="E8" s="188" t="s">
        <v>646</v>
      </c>
      <c r="F8" s="188" t="s">
        <v>647</v>
      </c>
      <c r="G8" s="188" t="s">
        <v>648</v>
      </c>
      <c r="H8" s="188" t="s">
        <v>649</v>
      </c>
      <c r="I8" s="188" t="s">
        <v>650</v>
      </c>
      <c r="J8" s="188" t="s">
        <v>23</v>
      </c>
    </row>
    <row r="9" spans="1:10" x14ac:dyDescent="0.25">
      <c r="C9" s="189" t="s">
        <v>340</v>
      </c>
      <c r="D9" s="189" t="s">
        <v>341</v>
      </c>
      <c r="E9" s="171"/>
      <c r="F9" s="172"/>
      <c r="G9" s="172"/>
      <c r="H9" s="172"/>
      <c r="I9" s="173"/>
      <c r="J9" s="192">
        <f>SUM(J10:J77)</f>
        <v>265729.27129999996</v>
      </c>
    </row>
    <row r="10" spans="1:10" x14ac:dyDescent="0.25">
      <c r="A10" s="193">
        <v>46125</v>
      </c>
      <c r="B10" s="193">
        <v>46125</v>
      </c>
      <c r="C10" s="171" t="s">
        <v>342</v>
      </c>
      <c r="D10" s="171" t="s">
        <v>211</v>
      </c>
      <c r="E10" s="171" t="s">
        <v>343</v>
      </c>
      <c r="F10" s="172">
        <v>452</v>
      </c>
      <c r="G10" s="172">
        <v>349</v>
      </c>
      <c r="H10" s="172">
        <v>103</v>
      </c>
      <c r="I10" s="173">
        <v>216.03010000000003</v>
      </c>
      <c r="J10" s="173">
        <v>22251.100300000002</v>
      </c>
    </row>
    <row r="11" spans="1:10" x14ac:dyDescent="0.25">
      <c r="A11" s="193">
        <v>46125</v>
      </c>
      <c r="B11" s="193">
        <v>46125</v>
      </c>
      <c r="C11" s="171" t="s">
        <v>344</v>
      </c>
      <c r="D11" s="171" t="s">
        <v>212</v>
      </c>
      <c r="E11" s="171" t="s">
        <v>343</v>
      </c>
      <c r="F11" s="172">
        <v>41</v>
      </c>
      <c r="G11" s="172">
        <v>17</v>
      </c>
      <c r="H11" s="172">
        <v>24</v>
      </c>
      <c r="I11" s="173">
        <v>269.67950000000002</v>
      </c>
      <c r="J11" s="173">
        <v>6472.3080000000009</v>
      </c>
    </row>
    <row r="12" spans="1:10" x14ac:dyDescent="0.25">
      <c r="A12" s="193">
        <v>46125</v>
      </c>
      <c r="B12" s="193">
        <v>46125</v>
      </c>
      <c r="C12" s="171" t="s">
        <v>345</v>
      </c>
      <c r="D12" s="171" t="s">
        <v>217</v>
      </c>
      <c r="E12" s="171" t="s">
        <v>343</v>
      </c>
      <c r="F12" s="172">
        <v>28</v>
      </c>
      <c r="G12" s="172">
        <v>19</v>
      </c>
      <c r="H12" s="172">
        <v>9</v>
      </c>
      <c r="I12" s="173">
        <v>890.803</v>
      </c>
      <c r="J12" s="173">
        <v>8017.2269999999999</v>
      </c>
    </row>
    <row r="13" spans="1:10" x14ac:dyDescent="0.25">
      <c r="A13" s="193">
        <v>46125</v>
      </c>
      <c r="B13" s="193">
        <v>46125</v>
      </c>
      <c r="C13" s="171" t="s">
        <v>347</v>
      </c>
      <c r="D13" s="171" t="s">
        <v>102</v>
      </c>
      <c r="E13" s="171" t="s">
        <v>343</v>
      </c>
      <c r="F13" s="172">
        <v>3</v>
      </c>
      <c r="G13" s="172">
        <v>0</v>
      </c>
      <c r="H13" s="172">
        <v>3</v>
      </c>
      <c r="I13" s="173">
        <v>543.99670000000003</v>
      </c>
      <c r="J13" s="173">
        <v>1631.9901</v>
      </c>
    </row>
    <row r="14" spans="1:10" x14ac:dyDescent="0.25">
      <c r="A14" s="193">
        <v>46125</v>
      </c>
      <c r="B14" s="193">
        <v>46125</v>
      </c>
      <c r="C14" s="171" t="s">
        <v>348</v>
      </c>
      <c r="D14" s="171" t="s">
        <v>137</v>
      </c>
      <c r="E14" s="171" t="s">
        <v>349</v>
      </c>
      <c r="F14" s="172">
        <v>7</v>
      </c>
      <c r="G14" s="172">
        <v>4</v>
      </c>
      <c r="H14" s="172">
        <v>3</v>
      </c>
      <c r="I14" s="173">
        <v>324.84750000000003</v>
      </c>
      <c r="J14" s="173">
        <v>974.54250000000013</v>
      </c>
    </row>
    <row r="15" spans="1:10" x14ac:dyDescent="0.25">
      <c r="A15" s="193">
        <v>46125</v>
      </c>
      <c r="B15" s="193">
        <v>46125</v>
      </c>
      <c r="C15" s="171" t="s">
        <v>350</v>
      </c>
      <c r="D15" s="171" t="s">
        <v>236</v>
      </c>
      <c r="E15" s="171" t="s">
        <v>349</v>
      </c>
      <c r="F15" s="172">
        <v>28</v>
      </c>
      <c r="G15" s="172">
        <v>0</v>
      </c>
      <c r="H15" s="172">
        <v>28</v>
      </c>
      <c r="I15" s="173">
        <v>197.74130000000002</v>
      </c>
      <c r="J15" s="173">
        <v>5536.7564000000002</v>
      </c>
    </row>
    <row r="16" spans="1:10" x14ac:dyDescent="0.25">
      <c r="A16" s="193">
        <v>46125</v>
      </c>
      <c r="B16" s="193">
        <v>46125</v>
      </c>
      <c r="C16" s="171" t="s">
        <v>351</v>
      </c>
      <c r="D16" s="171" t="s">
        <v>234</v>
      </c>
      <c r="E16" s="171" t="s">
        <v>349</v>
      </c>
      <c r="F16" s="172">
        <v>16</v>
      </c>
      <c r="G16" s="172">
        <v>2</v>
      </c>
      <c r="H16" s="172">
        <v>14</v>
      </c>
      <c r="I16" s="173">
        <v>212.4</v>
      </c>
      <c r="J16" s="173">
        <v>2973.6</v>
      </c>
    </row>
    <row r="17" spans="1:10" x14ac:dyDescent="0.25">
      <c r="A17" s="193">
        <v>46125</v>
      </c>
      <c r="B17" s="193">
        <v>46125</v>
      </c>
      <c r="C17" s="171" t="s">
        <v>352</v>
      </c>
      <c r="D17" s="171" t="s">
        <v>128</v>
      </c>
      <c r="E17" s="171" t="s">
        <v>349</v>
      </c>
      <c r="F17" s="172">
        <v>40</v>
      </c>
      <c r="G17" s="172">
        <v>0</v>
      </c>
      <c r="H17" s="172">
        <v>40</v>
      </c>
      <c r="I17" s="173">
        <v>152.48519999999999</v>
      </c>
      <c r="J17" s="173">
        <v>6099.4079999999994</v>
      </c>
    </row>
    <row r="18" spans="1:10" x14ac:dyDescent="0.25">
      <c r="A18" s="193">
        <v>46125</v>
      </c>
      <c r="B18" s="193">
        <v>46125</v>
      </c>
      <c r="C18" s="171" t="s">
        <v>353</v>
      </c>
      <c r="D18" s="171" t="s">
        <v>164</v>
      </c>
      <c r="E18" s="171" t="s">
        <v>349</v>
      </c>
      <c r="F18" s="172">
        <v>145</v>
      </c>
      <c r="G18" s="172">
        <v>0</v>
      </c>
      <c r="H18" s="172">
        <v>145</v>
      </c>
      <c r="I18" s="173">
        <v>109.3083</v>
      </c>
      <c r="J18" s="173">
        <v>15849.703500000001</v>
      </c>
    </row>
    <row r="19" spans="1:10" x14ac:dyDescent="0.25">
      <c r="A19" s="193">
        <v>46125</v>
      </c>
      <c r="B19" s="193">
        <v>46125</v>
      </c>
      <c r="C19" s="171" t="s">
        <v>354</v>
      </c>
      <c r="D19" s="171" t="s">
        <v>127</v>
      </c>
      <c r="E19" s="171" t="s">
        <v>349</v>
      </c>
      <c r="F19" s="172">
        <v>14</v>
      </c>
      <c r="G19" s="172">
        <v>0</v>
      </c>
      <c r="H19" s="172">
        <v>14</v>
      </c>
      <c r="I19" s="173">
        <v>263.07690000000002</v>
      </c>
      <c r="J19" s="173">
        <v>3683.0765999999999</v>
      </c>
    </row>
    <row r="20" spans="1:10" x14ac:dyDescent="0.25">
      <c r="A20" s="193">
        <v>46125</v>
      </c>
      <c r="B20" s="193">
        <v>46125</v>
      </c>
      <c r="C20" s="171" t="s">
        <v>355</v>
      </c>
      <c r="D20" s="171" t="s">
        <v>166</v>
      </c>
      <c r="E20" s="171" t="s">
        <v>346</v>
      </c>
      <c r="F20" s="172">
        <v>15</v>
      </c>
      <c r="G20" s="172">
        <v>8</v>
      </c>
      <c r="H20" s="172">
        <v>7</v>
      </c>
      <c r="I20" s="173">
        <v>216.25129999999999</v>
      </c>
      <c r="J20" s="173">
        <v>1513.7590999999998</v>
      </c>
    </row>
    <row r="21" spans="1:10" x14ac:dyDescent="0.25">
      <c r="A21" s="193">
        <v>46125</v>
      </c>
      <c r="B21" s="193">
        <v>46125</v>
      </c>
      <c r="C21" s="171" t="s">
        <v>356</v>
      </c>
      <c r="D21" s="171" t="s">
        <v>168</v>
      </c>
      <c r="E21" s="171" t="s">
        <v>346</v>
      </c>
      <c r="F21" s="172">
        <v>13</v>
      </c>
      <c r="G21" s="172">
        <v>5</v>
      </c>
      <c r="H21" s="172">
        <v>8</v>
      </c>
      <c r="I21" s="173">
        <v>1515.3851999999999</v>
      </c>
      <c r="J21" s="173">
        <v>12123.0816</v>
      </c>
    </row>
    <row r="22" spans="1:10" x14ac:dyDescent="0.25">
      <c r="A22" s="193">
        <v>46125</v>
      </c>
      <c r="B22" s="193">
        <v>46125</v>
      </c>
      <c r="C22" s="171" t="s">
        <v>357</v>
      </c>
      <c r="D22" s="171" t="s">
        <v>199</v>
      </c>
      <c r="E22" s="171" t="s">
        <v>358</v>
      </c>
      <c r="F22" s="172">
        <v>76</v>
      </c>
      <c r="G22" s="172">
        <v>11</v>
      </c>
      <c r="H22" s="172">
        <v>65</v>
      </c>
      <c r="I22" s="173">
        <v>40.996600000000001</v>
      </c>
      <c r="J22" s="173">
        <v>2664.7790000000005</v>
      </c>
    </row>
    <row r="23" spans="1:10" x14ac:dyDescent="0.25">
      <c r="A23" s="193">
        <v>46125</v>
      </c>
      <c r="B23" s="193">
        <v>46125</v>
      </c>
      <c r="C23" s="171" t="s">
        <v>359</v>
      </c>
      <c r="D23" s="171" t="s">
        <v>198</v>
      </c>
      <c r="E23" s="171" t="s">
        <v>358</v>
      </c>
      <c r="F23" s="172">
        <v>71</v>
      </c>
      <c r="G23" s="172">
        <v>4</v>
      </c>
      <c r="H23" s="172">
        <v>67</v>
      </c>
      <c r="I23" s="173">
        <v>34.9694</v>
      </c>
      <c r="J23" s="173">
        <v>2342.9498000000003</v>
      </c>
    </row>
    <row r="24" spans="1:10" x14ac:dyDescent="0.25">
      <c r="A24" s="193">
        <v>46125</v>
      </c>
      <c r="B24" s="193">
        <v>46125</v>
      </c>
      <c r="C24" s="171" t="s">
        <v>360</v>
      </c>
      <c r="D24" s="171" t="s">
        <v>197</v>
      </c>
      <c r="E24" s="171" t="s">
        <v>358</v>
      </c>
      <c r="F24" s="172">
        <v>68</v>
      </c>
      <c r="G24" s="172">
        <v>19</v>
      </c>
      <c r="H24" s="172">
        <v>49</v>
      </c>
      <c r="I24" s="173">
        <v>21.18</v>
      </c>
      <c r="J24" s="173">
        <v>1037.82</v>
      </c>
    </row>
    <row r="25" spans="1:10" x14ac:dyDescent="0.25">
      <c r="A25" s="193">
        <v>46125</v>
      </c>
      <c r="B25" s="193">
        <v>46125</v>
      </c>
      <c r="C25" s="171" t="s">
        <v>361</v>
      </c>
      <c r="D25" s="171" t="s">
        <v>196</v>
      </c>
      <c r="E25" s="171" t="s">
        <v>358</v>
      </c>
      <c r="F25" s="172">
        <v>53</v>
      </c>
      <c r="G25" s="172">
        <v>2</v>
      </c>
      <c r="H25" s="172">
        <v>51</v>
      </c>
      <c r="I25" s="173">
        <v>21.919799999999999</v>
      </c>
      <c r="J25" s="173">
        <v>1117.9097999999999</v>
      </c>
    </row>
    <row r="26" spans="1:10" x14ac:dyDescent="0.25">
      <c r="A26" s="193">
        <v>46125</v>
      </c>
      <c r="B26" s="193">
        <v>46125</v>
      </c>
      <c r="C26" s="171" t="s">
        <v>362</v>
      </c>
      <c r="D26" s="171" t="s">
        <v>202</v>
      </c>
      <c r="E26" s="171" t="s">
        <v>358</v>
      </c>
      <c r="F26" s="172">
        <v>13</v>
      </c>
      <c r="G26" s="172">
        <v>1</v>
      </c>
      <c r="H26" s="172">
        <v>12</v>
      </c>
      <c r="I26" s="173">
        <v>238.4</v>
      </c>
      <c r="J26" s="173">
        <v>2860.8</v>
      </c>
    </row>
    <row r="27" spans="1:10" x14ac:dyDescent="0.25">
      <c r="A27" s="193">
        <v>46125</v>
      </c>
      <c r="B27" s="193">
        <v>46125</v>
      </c>
      <c r="C27" s="171" t="s">
        <v>363</v>
      </c>
      <c r="D27" s="171" t="s">
        <v>200</v>
      </c>
      <c r="E27" s="171" t="s">
        <v>358</v>
      </c>
      <c r="F27" s="172">
        <v>10</v>
      </c>
      <c r="G27" s="172">
        <v>7</v>
      </c>
      <c r="H27" s="172">
        <v>3</v>
      </c>
      <c r="I27" s="173">
        <v>159.982</v>
      </c>
      <c r="J27" s="173">
        <v>479.94599999999997</v>
      </c>
    </row>
    <row r="28" spans="1:10" x14ac:dyDescent="0.25">
      <c r="A28" s="193">
        <v>46125</v>
      </c>
      <c r="B28" s="193">
        <v>46125</v>
      </c>
      <c r="C28" s="171" t="s">
        <v>365</v>
      </c>
      <c r="D28" s="171" t="s">
        <v>224</v>
      </c>
      <c r="E28" s="171" t="s">
        <v>364</v>
      </c>
      <c r="F28" s="172">
        <v>14</v>
      </c>
      <c r="G28" s="172">
        <v>0</v>
      </c>
      <c r="H28" s="172">
        <v>14</v>
      </c>
      <c r="I28" s="173">
        <v>321.86770000000001</v>
      </c>
      <c r="J28" s="173">
        <v>4506.1478000000006</v>
      </c>
    </row>
    <row r="29" spans="1:10" x14ac:dyDescent="0.25">
      <c r="A29" s="193">
        <v>46125</v>
      </c>
      <c r="B29" s="193">
        <v>46125</v>
      </c>
      <c r="C29" s="171" t="s">
        <v>366</v>
      </c>
      <c r="D29" s="171" t="s">
        <v>246</v>
      </c>
      <c r="E29" s="171" t="s">
        <v>358</v>
      </c>
      <c r="F29" s="172">
        <v>175</v>
      </c>
      <c r="G29" s="172">
        <v>22</v>
      </c>
      <c r="H29" s="172">
        <v>153</v>
      </c>
      <c r="I29" s="173">
        <v>18.271799999999999</v>
      </c>
      <c r="J29" s="173">
        <v>2795.5853999999999</v>
      </c>
    </row>
    <row r="30" spans="1:10" x14ac:dyDescent="0.25">
      <c r="A30" s="193">
        <v>46125</v>
      </c>
      <c r="B30" s="193">
        <v>46125</v>
      </c>
      <c r="C30" s="171" t="s">
        <v>367</v>
      </c>
      <c r="D30" s="171" t="s">
        <v>245</v>
      </c>
      <c r="E30" s="171" t="s">
        <v>358</v>
      </c>
      <c r="F30" s="172">
        <v>217</v>
      </c>
      <c r="G30" s="172">
        <v>40</v>
      </c>
      <c r="H30" s="172">
        <v>177</v>
      </c>
      <c r="I30" s="173">
        <v>51.463999999999999</v>
      </c>
      <c r="J30" s="173">
        <v>9109.1280000000006</v>
      </c>
    </row>
    <row r="31" spans="1:10" x14ac:dyDescent="0.25">
      <c r="A31" s="193">
        <v>46125</v>
      </c>
      <c r="B31" s="193">
        <v>46125</v>
      </c>
      <c r="C31" s="171" t="s">
        <v>368</v>
      </c>
      <c r="D31" s="171" t="s">
        <v>253</v>
      </c>
      <c r="E31" s="171" t="s">
        <v>364</v>
      </c>
      <c r="F31" s="172">
        <v>191</v>
      </c>
      <c r="G31" s="172">
        <v>54</v>
      </c>
      <c r="H31" s="172">
        <v>137</v>
      </c>
      <c r="I31" s="173">
        <v>33.745800000000003</v>
      </c>
      <c r="J31" s="173">
        <v>4623.1746000000012</v>
      </c>
    </row>
    <row r="32" spans="1:10" x14ac:dyDescent="0.25">
      <c r="A32" s="193">
        <v>46125</v>
      </c>
      <c r="B32" s="193">
        <v>46125</v>
      </c>
      <c r="C32" s="171" t="s">
        <v>370</v>
      </c>
      <c r="D32" s="171" t="s">
        <v>255</v>
      </c>
      <c r="E32" s="171" t="s">
        <v>369</v>
      </c>
      <c r="F32" s="172">
        <v>48</v>
      </c>
      <c r="G32" s="172">
        <v>1</v>
      </c>
      <c r="H32" s="172">
        <v>47</v>
      </c>
      <c r="I32" s="173">
        <v>36.4893</v>
      </c>
      <c r="J32" s="173">
        <v>1714.9970999999998</v>
      </c>
    </row>
    <row r="33" spans="1:10" x14ac:dyDescent="0.25">
      <c r="A33" s="193">
        <v>46125</v>
      </c>
      <c r="B33" s="193">
        <v>46125</v>
      </c>
      <c r="C33" s="171" t="s">
        <v>371</v>
      </c>
      <c r="D33" s="171" t="s">
        <v>129</v>
      </c>
      <c r="E33" s="171" t="s">
        <v>349</v>
      </c>
      <c r="F33" s="172">
        <v>55</v>
      </c>
      <c r="G33" s="172">
        <v>0</v>
      </c>
      <c r="H33" s="172">
        <v>55</v>
      </c>
      <c r="I33" s="173">
        <v>73.2881</v>
      </c>
      <c r="J33" s="173">
        <v>4030.8454999999999</v>
      </c>
    </row>
    <row r="34" spans="1:10" x14ac:dyDescent="0.25">
      <c r="A34" s="193">
        <v>46125</v>
      </c>
      <c r="B34" s="193">
        <v>46125</v>
      </c>
      <c r="C34" s="171" t="s">
        <v>372</v>
      </c>
      <c r="D34" s="171" t="s">
        <v>165</v>
      </c>
      <c r="E34" s="171" t="s">
        <v>358</v>
      </c>
      <c r="F34" s="172">
        <v>20</v>
      </c>
      <c r="G34" s="172">
        <v>1</v>
      </c>
      <c r="H34" s="172">
        <v>19</v>
      </c>
      <c r="I34" s="173">
        <v>194.6369</v>
      </c>
      <c r="J34" s="173">
        <v>3698.1010999999999</v>
      </c>
    </row>
    <row r="35" spans="1:10" x14ac:dyDescent="0.25">
      <c r="A35" s="193">
        <v>46125</v>
      </c>
      <c r="B35" s="193">
        <v>46125</v>
      </c>
      <c r="C35" s="171" t="s">
        <v>373</v>
      </c>
      <c r="D35" s="171" t="s">
        <v>106</v>
      </c>
      <c r="E35" s="171" t="s">
        <v>374</v>
      </c>
      <c r="F35" s="172">
        <v>1</v>
      </c>
      <c r="G35" s="172">
        <v>0</v>
      </c>
      <c r="H35" s="172">
        <v>1</v>
      </c>
      <c r="I35" s="173">
        <v>1863.54</v>
      </c>
      <c r="J35" s="173">
        <v>1863.54</v>
      </c>
    </row>
    <row r="36" spans="1:10" x14ac:dyDescent="0.25">
      <c r="A36" s="193">
        <v>46125</v>
      </c>
      <c r="B36" s="193">
        <v>46125</v>
      </c>
      <c r="C36" s="171" t="s">
        <v>375</v>
      </c>
      <c r="D36" s="171" t="s">
        <v>126</v>
      </c>
      <c r="E36" s="171" t="s">
        <v>358</v>
      </c>
      <c r="F36" s="172">
        <v>8</v>
      </c>
      <c r="G36" s="172">
        <v>1</v>
      </c>
      <c r="H36" s="172">
        <v>7</v>
      </c>
      <c r="I36" s="173">
        <v>250.27250000000001</v>
      </c>
      <c r="J36" s="173">
        <v>1751.9075</v>
      </c>
    </row>
    <row r="37" spans="1:10" x14ac:dyDescent="0.25">
      <c r="A37" s="193">
        <v>46125</v>
      </c>
      <c r="B37" s="193">
        <v>46125</v>
      </c>
      <c r="C37" s="171" t="s">
        <v>376</v>
      </c>
      <c r="D37" s="171" t="s">
        <v>254</v>
      </c>
      <c r="E37" s="171" t="s">
        <v>369</v>
      </c>
      <c r="F37" s="172">
        <v>22</v>
      </c>
      <c r="G37" s="172">
        <v>12</v>
      </c>
      <c r="H37" s="172">
        <v>10</v>
      </c>
      <c r="I37" s="173">
        <v>94.4709</v>
      </c>
      <c r="J37" s="173">
        <v>944.70899999999995</v>
      </c>
    </row>
    <row r="38" spans="1:10" x14ac:dyDescent="0.25">
      <c r="A38" s="193">
        <v>46125</v>
      </c>
      <c r="B38" s="193">
        <v>46125</v>
      </c>
      <c r="C38" s="171" t="s">
        <v>377</v>
      </c>
      <c r="D38" s="171" t="s">
        <v>233</v>
      </c>
      <c r="E38" s="171"/>
      <c r="F38" s="172">
        <v>14</v>
      </c>
      <c r="G38" s="172">
        <v>2</v>
      </c>
      <c r="H38" s="172">
        <v>12</v>
      </c>
      <c r="I38" s="173">
        <v>162.99209999999999</v>
      </c>
      <c r="J38" s="173">
        <v>1955.9051999999999</v>
      </c>
    </row>
    <row r="39" spans="1:10" x14ac:dyDescent="0.25">
      <c r="A39" s="193">
        <v>46125</v>
      </c>
      <c r="B39" s="193">
        <v>46125</v>
      </c>
      <c r="C39" s="171" t="s">
        <v>378</v>
      </c>
      <c r="D39" s="171" t="s">
        <v>251</v>
      </c>
      <c r="E39" s="171" t="s">
        <v>369</v>
      </c>
      <c r="F39" s="172">
        <v>11</v>
      </c>
      <c r="G39" s="172">
        <v>0</v>
      </c>
      <c r="H39" s="172">
        <v>11</v>
      </c>
      <c r="I39" s="173">
        <v>120.8275</v>
      </c>
      <c r="J39" s="173">
        <v>1329.1025</v>
      </c>
    </row>
    <row r="40" spans="1:10" x14ac:dyDescent="0.25">
      <c r="A40" s="193">
        <v>46125</v>
      </c>
      <c r="B40" s="193">
        <v>46125</v>
      </c>
      <c r="C40" s="171" t="s">
        <v>379</v>
      </c>
      <c r="D40" s="171" t="s">
        <v>135</v>
      </c>
      <c r="E40" s="171" t="s">
        <v>380</v>
      </c>
      <c r="F40" s="172">
        <v>14</v>
      </c>
      <c r="G40" s="172">
        <v>1</v>
      </c>
      <c r="H40" s="172">
        <v>13</v>
      </c>
      <c r="I40" s="173">
        <v>257.85090000000002</v>
      </c>
      <c r="J40" s="173">
        <v>3352.0617000000002</v>
      </c>
    </row>
    <row r="41" spans="1:10" x14ac:dyDescent="0.25">
      <c r="A41" s="193">
        <v>46125</v>
      </c>
      <c r="B41" s="193">
        <v>46125</v>
      </c>
      <c r="C41" s="171" t="s">
        <v>381</v>
      </c>
      <c r="D41" s="171" t="s">
        <v>216</v>
      </c>
      <c r="E41" s="171" t="s">
        <v>343</v>
      </c>
      <c r="F41" s="172">
        <v>10</v>
      </c>
      <c r="G41" s="172">
        <v>0</v>
      </c>
      <c r="H41" s="172">
        <v>10</v>
      </c>
      <c r="I41" s="173">
        <v>752.5</v>
      </c>
      <c r="J41" s="173">
        <v>7525</v>
      </c>
    </row>
    <row r="42" spans="1:10" x14ac:dyDescent="0.25">
      <c r="A42" s="193">
        <v>46125</v>
      </c>
      <c r="B42" s="193">
        <v>46125</v>
      </c>
      <c r="C42" s="171" t="s">
        <v>382</v>
      </c>
      <c r="D42" s="171" t="s">
        <v>108</v>
      </c>
      <c r="E42" s="171" t="s">
        <v>358</v>
      </c>
      <c r="F42" s="172">
        <v>2</v>
      </c>
      <c r="G42" s="172">
        <v>0</v>
      </c>
      <c r="H42" s="172">
        <v>2</v>
      </c>
      <c r="I42" s="173">
        <v>125</v>
      </c>
      <c r="J42" s="173">
        <v>250</v>
      </c>
    </row>
    <row r="43" spans="1:10" x14ac:dyDescent="0.25">
      <c r="A43" s="193">
        <v>46125</v>
      </c>
      <c r="B43" s="193">
        <v>46125</v>
      </c>
      <c r="C43" s="171" t="s">
        <v>383</v>
      </c>
      <c r="D43" s="171" t="s">
        <v>201</v>
      </c>
      <c r="E43" s="171" t="s">
        <v>384</v>
      </c>
      <c r="F43" s="172">
        <v>13</v>
      </c>
      <c r="G43" s="172">
        <v>1</v>
      </c>
      <c r="H43" s="172">
        <v>12</v>
      </c>
      <c r="I43" s="173">
        <v>165.91290000000001</v>
      </c>
      <c r="J43" s="173">
        <v>1990.9548000000002</v>
      </c>
    </row>
    <row r="44" spans="1:10" x14ac:dyDescent="0.25">
      <c r="A44" s="193">
        <v>46125</v>
      </c>
      <c r="B44" s="193">
        <v>46125</v>
      </c>
      <c r="C44" s="171" t="s">
        <v>385</v>
      </c>
      <c r="D44" s="171" t="s">
        <v>223</v>
      </c>
      <c r="E44" s="171" t="s">
        <v>364</v>
      </c>
      <c r="F44" s="172">
        <v>13</v>
      </c>
      <c r="G44" s="172">
        <v>9</v>
      </c>
      <c r="H44" s="172">
        <v>4</v>
      </c>
      <c r="I44" s="173">
        <v>724.27</v>
      </c>
      <c r="J44" s="173">
        <v>2897.08</v>
      </c>
    </row>
    <row r="45" spans="1:10" x14ac:dyDescent="0.25">
      <c r="A45" s="193">
        <v>46125</v>
      </c>
      <c r="B45" s="193">
        <v>46125</v>
      </c>
      <c r="C45" s="171" t="s">
        <v>386</v>
      </c>
      <c r="D45" s="171" t="s">
        <v>252</v>
      </c>
      <c r="E45" s="171" t="s">
        <v>387</v>
      </c>
      <c r="F45" s="172">
        <v>14</v>
      </c>
      <c r="G45" s="172">
        <v>6</v>
      </c>
      <c r="H45" s="172">
        <v>8</v>
      </c>
      <c r="I45" s="173">
        <v>215</v>
      </c>
      <c r="J45" s="173">
        <v>1720</v>
      </c>
    </row>
    <row r="46" spans="1:10" x14ac:dyDescent="0.25">
      <c r="A46" s="193">
        <v>46125</v>
      </c>
      <c r="B46" s="193">
        <v>46125</v>
      </c>
      <c r="C46" s="171" t="s">
        <v>388</v>
      </c>
      <c r="D46" s="171" t="s">
        <v>109</v>
      </c>
      <c r="E46" s="171" t="s">
        <v>358</v>
      </c>
      <c r="F46" s="172">
        <v>6</v>
      </c>
      <c r="G46" s="172">
        <v>0</v>
      </c>
      <c r="H46" s="172">
        <v>6</v>
      </c>
      <c r="I46" s="173">
        <v>2085.06</v>
      </c>
      <c r="J46" s="173">
        <v>12510.36</v>
      </c>
    </row>
    <row r="47" spans="1:10" x14ac:dyDescent="0.25">
      <c r="A47" s="193">
        <v>46125</v>
      </c>
      <c r="B47" s="193">
        <v>46125</v>
      </c>
      <c r="C47" s="171" t="s">
        <v>389</v>
      </c>
      <c r="D47" s="171" t="s">
        <v>110</v>
      </c>
      <c r="E47" s="171" t="s">
        <v>358</v>
      </c>
      <c r="F47" s="172">
        <v>3</v>
      </c>
      <c r="G47" s="172">
        <v>0</v>
      </c>
      <c r="H47" s="172">
        <v>3</v>
      </c>
      <c r="I47" s="173">
        <v>4747.7299999999996</v>
      </c>
      <c r="J47" s="173">
        <v>14243.189999999997</v>
      </c>
    </row>
    <row r="48" spans="1:10" x14ac:dyDescent="0.25">
      <c r="A48" s="193">
        <v>46125</v>
      </c>
      <c r="B48" s="193">
        <v>46125</v>
      </c>
      <c r="C48" s="171" t="s">
        <v>390</v>
      </c>
      <c r="D48" s="171" t="s">
        <v>103</v>
      </c>
      <c r="E48" s="171" t="s">
        <v>391</v>
      </c>
      <c r="F48" s="172">
        <v>3</v>
      </c>
      <c r="G48" s="172">
        <v>1</v>
      </c>
      <c r="H48" s="172">
        <v>2</v>
      </c>
      <c r="I48" s="173">
        <v>310</v>
      </c>
      <c r="J48" s="173">
        <v>620</v>
      </c>
    </row>
    <row r="49" spans="1:10" x14ac:dyDescent="0.25">
      <c r="A49" s="193">
        <v>46125</v>
      </c>
      <c r="B49" s="193">
        <v>46125</v>
      </c>
      <c r="C49" s="171" t="s">
        <v>392</v>
      </c>
      <c r="D49" s="171" t="s">
        <v>267</v>
      </c>
      <c r="E49" s="171" t="s">
        <v>358</v>
      </c>
      <c r="F49" s="172">
        <v>4</v>
      </c>
      <c r="G49" s="172">
        <v>0</v>
      </c>
      <c r="H49" s="172">
        <v>4</v>
      </c>
      <c r="I49" s="173">
        <v>56.05</v>
      </c>
      <c r="J49" s="173">
        <v>224.2</v>
      </c>
    </row>
    <row r="50" spans="1:10" x14ac:dyDescent="0.25">
      <c r="A50" s="193">
        <v>46125</v>
      </c>
      <c r="B50" s="193">
        <v>46125</v>
      </c>
      <c r="C50" s="171" t="s">
        <v>393</v>
      </c>
      <c r="D50" s="171" t="s">
        <v>195</v>
      </c>
      <c r="E50" s="171" t="s">
        <v>358</v>
      </c>
      <c r="F50" s="172">
        <v>510</v>
      </c>
      <c r="G50" s="172">
        <v>46</v>
      </c>
      <c r="H50" s="172">
        <v>464</v>
      </c>
      <c r="I50" s="173">
        <v>9.9491999999999994</v>
      </c>
      <c r="J50" s="173">
        <v>4616.4287999999997</v>
      </c>
    </row>
    <row r="51" spans="1:10" x14ac:dyDescent="0.25">
      <c r="A51" s="193">
        <v>46125</v>
      </c>
      <c r="B51" s="193">
        <v>46125</v>
      </c>
      <c r="C51" s="171" t="s">
        <v>394</v>
      </c>
      <c r="D51" s="171" t="s">
        <v>162</v>
      </c>
      <c r="E51" s="171" t="s">
        <v>358</v>
      </c>
      <c r="F51" s="172">
        <v>145</v>
      </c>
      <c r="G51" s="172">
        <v>0</v>
      </c>
      <c r="H51" s="172">
        <v>145</v>
      </c>
      <c r="I51" s="173">
        <v>21.573799999999995</v>
      </c>
      <c r="J51" s="173">
        <v>3128.2009999999996</v>
      </c>
    </row>
    <row r="52" spans="1:10" x14ac:dyDescent="0.25">
      <c r="A52" s="193">
        <v>46125</v>
      </c>
      <c r="B52" s="193">
        <v>46125</v>
      </c>
      <c r="C52" s="171" t="s">
        <v>395</v>
      </c>
      <c r="D52" s="171" t="s">
        <v>161</v>
      </c>
      <c r="E52" s="171" t="s">
        <v>358</v>
      </c>
      <c r="F52" s="172">
        <v>19</v>
      </c>
      <c r="G52" s="172">
        <v>7</v>
      </c>
      <c r="H52" s="172">
        <v>12</v>
      </c>
      <c r="I52" s="173">
        <v>23.397200000000002</v>
      </c>
      <c r="J52" s="173">
        <v>280.76640000000003</v>
      </c>
    </row>
    <row r="53" spans="1:10" x14ac:dyDescent="0.25">
      <c r="A53" s="193">
        <v>46125</v>
      </c>
      <c r="B53" s="193">
        <v>46125</v>
      </c>
      <c r="C53" s="171" t="s">
        <v>396</v>
      </c>
      <c r="D53" s="171" t="s">
        <v>204</v>
      </c>
      <c r="E53" s="171" t="s">
        <v>358</v>
      </c>
      <c r="F53" s="172">
        <v>59</v>
      </c>
      <c r="G53" s="172">
        <v>1</v>
      </c>
      <c r="H53" s="172">
        <v>58</v>
      </c>
      <c r="I53" s="173">
        <v>30.596599999999999</v>
      </c>
      <c r="J53" s="173">
        <v>1774.6027999999999</v>
      </c>
    </row>
    <row r="54" spans="1:10" x14ac:dyDescent="0.25">
      <c r="A54" s="193">
        <v>46125</v>
      </c>
      <c r="B54" s="193">
        <v>46125</v>
      </c>
      <c r="C54" s="171" t="s">
        <v>397</v>
      </c>
      <c r="D54" s="171" t="s">
        <v>205</v>
      </c>
      <c r="E54" s="171" t="s">
        <v>358</v>
      </c>
      <c r="F54" s="172">
        <v>16</v>
      </c>
      <c r="G54" s="172">
        <v>0</v>
      </c>
      <c r="H54" s="172">
        <v>16</v>
      </c>
      <c r="I54" s="173">
        <v>18</v>
      </c>
      <c r="J54" s="173">
        <v>288</v>
      </c>
    </row>
    <row r="55" spans="1:10" x14ac:dyDescent="0.25">
      <c r="A55" s="193">
        <v>46125</v>
      </c>
      <c r="B55" s="193">
        <v>46125</v>
      </c>
      <c r="C55" s="171" t="s">
        <v>398</v>
      </c>
      <c r="D55" s="171" t="s">
        <v>203</v>
      </c>
      <c r="E55" s="171" t="s">
        <v>358</v>
      </c>
      <c r="F55" s="172">
        <v>22</v>
      </c>
      <c r="G55" s="172">
        <v>0</v>
      </c>
      <c r="H55" s="172">
        <v>22</v>
      </c>
      <c r="I55" s="173">
        <v>12.492699999999999</v>
      </c>
      <c r="J55" s="173">
        <v>274.83940000000001</v>
      </c>
    </row>
    <row r="56" spans="1:10" x14ac:dyDescent="0.25">
      <c r="A56" s="193">
        <v>46125</v>
      </c>
      <c r="B56" s="193">
        <v>46125</v>
      </c>
      <c r="C56" s="171" t="s">
        <v>399</v>
      </c>
      <c r="D56" s="171" t="s">
        <v>240</v>
      </c>
      <c r="E56" s="171" t="s">
        <v>358</v>
      </c>
      <c r="F56" s="172">
        <v>88</v>
      </c>
      <c r="G56" s="172">
        <v>10</v>
      </c>
      <c r="H56" s="172">
        <v>78</v>
      </c>
      <c r="I56" s="173">
        <v>23.236699999999999</v>
      </c>
      <c r="J56" s="173">
        <v>1812.4626000000001</v>
      </c>
    </row>
    <row r="57" spans="1:10" x14ac:dyDescent="0.25">
      <c r="A57" s="193">
        <v>46125</v>
      </c>
      <c r="B57" s="193">
        <v>46125</v>
      </c>
      <c r="C57" s="171" t="s">
        <v>400</v>
      </c>
      <c r="D57" s="171" t="s">
        <v>243</v>
      </c>
      <c r="E57" s="171" t="s">
        <v>358</v>
      </c>
      <c r="F57" s="172">
        <v>12</v>
      </c>
      <c r="G57" s="172">
        <v>0</v>
      </c>
      <c r="H57" s="172">
        <v>12</v>
      </c>
      <c r="I57" s="173">
        <v>30.9191</v>
      </c>
      <c r="J57" s="173">
        <v>371.0292</v>
      </c>
    </row>
    <row r="58" spans="1:10" x14ac:dyDescent="0.25">
      <c r="A58" s="193">
        <v>46125</v>
      </c>
      <c r="B58" s="193">
        <v>46125</v>
      </c>
      <c r="C58" s="171" t="s">
        <v>401</v>
      </c>
      <c r="D58" s="171" t="s">
        <v>241</v>
      </c>
      <c r="E58" s="171" t="s">
        <v>358</v>
      </c>
      <c r="F58" s="172">
        <v>15</v>
      </c>
      <c r="G58" s="172">
        <v>3</v>
      </c>
      <c r="H58" s="172">
        <v>12</v>
      </c>
      <c r="I58" s="173">
        <v>10.6219</v>
      </c>
      <c r="J58" s="173">
        <v>127.4628</v>
      </c>
    </row>
    <row r="59" spans="1:10" x14ac:dyDescent="0.25">
      <c r="A59" s="193">
        <v>46125</v>
      </c>
      <c r="B59" s="193">
        <v>46125</v>
      </c>
      <c r="C59" s="171" t="s">
        <v>402</v>
      </c>
      <c r="D59" s="171" t="s">
        <v>242</v>
      </c>
      <c r="E59" s="171" t="s">
        <v>358</v>
      </c>
      <c r="F59" s="172">
        <v>16</v>
      </c>
      <c r="G59" s="172">
        <v>9</v>
      </c>
      <c r="H59" s="172">
        <v>7</v>
      </c>
      <c r="I59" s="173">
        <v>15.4869</v>
      </c>
      <c r="J59" s="173">
        <v>108.4083</v>
      </c>
    </row>
    <row r="60" spans="1:10" x14ac:dyDescent="0.25">
      <c r="A60" s="193">
        <v>46125</v>
      </c>
      <c r="B60" s="193">
        <v>46125</v>
      </c>
      <c r="C60" s="171" t="s">
        <v>403</v>
      </c>
      <c r="D60" s="171" t="s">
        <v>192</v>
      </c>
      <c r="E60" s="171" t="s">
        <v>358</v>
      </c>
      <c r="F60" s="172">
        <v>623</v>
      </c>
      <c r="G60" s="172">
        <v>0</v>
      </c>
      <c r="H60" s="172">
        <v>623</v>
      </c>
      <c r="I60" s="173">
        <v>4.4309000000000003</v>
      </c>
      <c r="J60" s="173">
        <v>2760.4507000000008</v>
      </c>
    </row>
    <row r="61" spans="1:10" x14ac:dyDescent="0.25">
      <c r="A61" s="193">
        <v>46125</v>
      </c>
      <c r="B61" s="193">
        <v>46125</v>
      </c>
      <c r="C61" s="171" t="s">
        <v>404</v>
      </c>
      <c r="D61" s="171" t="s">
        <v>193</v>
      </c>
      <c r="E61" s="171" t="s">
        <v>364</v>
      </c>
      <c r="F61" s="172">
        <v>40</v>
      </c>
      <c r="G61" s="172">
        <v>5</v>
      </c>
      <c r="H61" s="172">
        <v>35</v>
      </c>
      <c r="I61" s="173">
        <v>3.7418</v>
      </c>
      <c r="J61" s="173">
        <v>130.96299999999999</v>
      </c>
    </row>
    <row r="62" spans="1:10" x14ac:dyDescent="0.25">
      <c r="A62" s="193">
        <v>46125</v>
      </c>
      <c r="B62" s="193">
        <v>46125</v>
      </c>
      <c r="C62" s="171" t="s">
        <v>405</v>
      </c>
      <c r="D62" s="171" t="s">
        <v>194</v>
      </c>
      <c r="E62" s="171" t="s">
        <v>358</v>
      </c>
      <c r="F62" s="172">
        <v>591</v>
      </c>
      <c r="G62" s="172">
        <v>225</v>
      </c>
      <c r="H62" s="172">
        <v>366</v>
      </c>
      <c r="I62" s="173">
        <v>5.1928000000000001</v>
      </c>
      <c r="J62" s="173">
        <v>1900.5648000000001</v>
      </c>
    </row>
    <row r="63" spans="1:10" x14ac:dyDescent="0.25">
      <c r="A63" s="193">
        <v>46125</v>
      </c>
      <c r="B63" s="193">
        <v>46125</v>
      </c>
      <c r="C63" s="171" t="s">
        <v>406</v>
      </c>
      <c r="D63" s="171" t="s">
        <v>97</v>
      </c>
      <c r="E63" s="171" t="s">
        <v>358</v>
      </c>
      <c r="F63" s="172">
        <v>82</v>
      </c>
      <c r="G63" s="172">
        <v>51</v>
      </c>
      <c r="H63" s="172">
        <v>31</v>
      </c>
      <c r="I63" s="173">
        <v>239.90150000000003</v>
      </c>
      <c r="J63" s="173">
        <v>7436.9465</v>
      </c>
    </row>
    <row r="64" spans="1:10" x14ac:dyDescent="0.25">
      <c r="A64" s="193">
        <v>46125</v>
      </c>
      <c r="B64" s="193">
        <v>46125</v>
      </c>
      <c r="C64" s="171" t="s">
        <v>407</v>
      </c>
      <c r="D64" s="171" t="s">
        <v>96</v>
      </c>
      <c r="E64" s="171" t="s">
        <v>358</v>
      </c>
      <c r="F64" s="172">
        <v>58</v>
      </c>
      <c r="G64" s="172">
        <v>30</v>
      </c>
      <c r="H64" s="172">
        <v>28</v>
      </c>
      <c r="I64" s="173">
        <v>252.42840000000001</v>
      </c>
      <c r="J64" s="173">
        <v>7067.9952000000003</v>
      </c>
    </row>
    <row r="65" spans="1:10" x14ac:dyDescent="0.25">
      <c r="A65" s="193">
        <v>46125</v>
      </c>
      <c r="B65" s="193">
        <v>46125</v>
      </c>
      <c r="C65" s="171" t="s">
        <v>408</v>
      </c>
      <c r="D65" s="171" t="s">
        <v>95</v>
      </c>
      <c r="E65" s="171" t="s">
        <v>358</v>
      </c>
      <c r="F65" s="172">
        <v>80</v>
      </c>
      <c r="G65" s="172">
        <v>33</v>
      </c>
      <c r="H65" s="172">
        <v>47</v>
      </c>
      <c r="I65" s="173">
        <v>225.19630000000001</v>
      </c>
      <c r="J65" s="173">
        <v>10584.226100000002</v>
      </c>
    </row>
    <row r="66" spans="1:10" x14ac:dyDescent="0.25">
      <c r="A66" s="193">
        <v>46125</v>
      </c>
      <c r="B66" s="193">
        <v>46125</v>
      </c>
      <c r="C66" s="171" t="s">
        <v>409</v>
      </c>
      <c r="D66" s="171" t="s">
        <v>94</v>
      </c>
      <c r="E66" s="171" t="s">
        <v>358</v>
      </c>
      <c r="F66" s="172">
        <v>50</v>
      </c>
      <c r="G66" s="172">
        <v>17</v>
      </c>
      <c r="H66" s="172">
        <v>33</v>
      </c>
      <c r="I66" s="173">
        <v>197.04939999999999</v>
      </c>
      <c r="J66" s="173">
        <v>6502.6301999999987</v>
      </c>
    </row>
    <row r="67" spans="1:10" x14ac:dyDescent="0.25">
      <c r="A67" s="193">
        <v>46125</v>
      </c>
      <c r="B67" s="193">
        <v>46125</v>
      </c>
      <c r="C67" s="171" t="s">
        <v>410</v>
      </c>
      <c r="D67" s="171" t="s">
        <v>93</v>
      </c>
      <c r="E67" s="171" t="s">
        <v>358</v>
      </c>
      <c r="F67" s="172">
        <v>21</v>
      </c>
      <c r="G67" s="172">
        <v>3</v>
      </c>
      <c r="H67" s="172">
        <v>18</v>
      </c>
      <c r="I67" s="173">
        <v>142.6781</v>
      </c>
      <c r="J67" s="173">
        <v>2568.2057999999997</v>
      </c>
    </row>
    <row r="68" spans="1:10" x14ac:dyDescent="0.25">
      <c r="A68" s="193">
        <v>46125</v>
      </c>
      <c r="B68" s="193">
        <v>46125</v>
      </c>
      <c r="C68" s="171" t="s">
        <v>411</v>
      </c>
      <c r="D68" s="171" t="s">
        <v>92</v>
      </c>
      <c r="E68" s="171" t="s">
        <v>358</v>
      </c>
      <c r="F68" s="172">
        <v>33</v>
      </c>
      <c r="G68" s="172">
        <v>0</v>
      </c>
      <c r="H68" s="172">
        <v>33</v>
      </c>
      <c r="I68" s="173">
        <v>107.4803</v>
      </c>
      <c r="J68" s="173">
        <v>3546.8498999999997</v>
      </c>
    </row>
    <row r="69" spans="1:10" x14ac:dyDescent="0.25">
      <c r="A69" s="193">
        <v>46125</v>
      </c>
      <c r="B69" s="193">
        <v>46125</v>
      </c>
      <c r="C69" s="171" t="s">
        <v>412</v>
      </c>
      <c r="D69" s="171" t="s">
        <v>91</v>
      </c>
      <c r="E69" s="171" t="s">
        <v>358</v>
      </c>
      <c r="F69" s="172">
        <v>3</v>
      </c>
      <c r="G69" s="172">
        <v>0</v>
      </c>
      <c r="H69" s="172">
        <v>3</v>
      </c>
      <c r="I69" s="173">
        <v>98.300899999999999</v>
      </c>
      <c r="J69" s="173">
        <v>294.90269999999998</v>
      </c>
    </row>
    <row r="70" spans="1:10" x14ac:dyDescent="0.25">
      <c r="A70" s="193">
        <v>46125</v>
      </c>
      <c r="B70" s="193">
        <v>46125</v>
      </c>
      <c r="C70" s="171" t="s">
        <v>413</v>
      </c>
      <c r="D70" s="171" t="s">
        <v>90</v>
      </c>
      <c r="E70" s="171" t="s">
        <v>358</v>
      </c>
      <c r="F70" s="172">
        <v>11</v>
      </c>
      <c r="G70" s="172">
        <v>3</v>
      </c>
      <c r="H70" s="172">
        <v>8</v>
      </c>
      <c r="I70" s="173">
        <v>84.771000000000001</v>
      </c>
      <c r="J70" s="173">
        <v>678.16800000000001</v>
      </c>
    </row>
    <row r="71" spans="1:10" x14ac:dyDescent="0.25">
      <c r="A71" s="193">
        <v>46125</v>
      </c>
      <c r="B71" s="193">
        <v>46125</v>
      </c>
      <c r="C71" s="171" t="s">
        <v>414</v>
      </c>
      <c r="D71" s="171" t="s">
        <v>277</v>
      </c>
      <c r="E71" s="171" t="s">
        <v>358</v>
      </c>
      <c r="F71" s="172">
        <v>6</v>
      </c>
      <c r="G71" s="172">
        <v>0</v>
      </c>
      <c r="H71" s="172">
        <v>6</v>
      </c>
      <c r="I71" s="173">
        <v>277</v>
      </c>
      <c r="J71" s="173">
        <v>1662</v>
      </c>
    </row>
    <row r="72" spans="1:10" x14ac:dyDescent="0.25">
      <c r="A72" s="193">
        <v>46125</v>
      </c>
      <c r="B72" s="193">
        <v>46125</v>
      </c>
      <c r="C72" s="171" t="s">
        <v>415</v>
      </c>
      <c r="D72" s="171" t="s">
        <v>98</v>
      </c>
      <c r="E72" s="171" t="s">
        <v>358</v>
      </c>
      <c r="F72" s="172">
        <v>4</v>
      </c>
      <c r="G72" s="172">
        <v>0</v>
      </c>
      <c r="H72" s="172">
        <v>4</v>
      </c>
      <c r="I72" s="173">
        <v>1822.4939999999999</v>
      </c>
      <c r="J72" s="173">
        <v>7289.9759999999997</v>
      </c>
    </row>
    <row r="73" spans="1:10" x14ac:dyDescent="0.25">
      <c r="A73" s="193">
        <v>46125</v>
      </c>
      <c r="B73" s="193">
        <v>46125</v>
      </c>
      <c r="C73" s="171" t="s">
        <v>416</v>
      </c>
      <c r="D73" s="171" t="s">
        <v>99</v>
      </c>
      <c r="E73" s="171" t="s">
        <v>358</v>
      </c>
      <c r="F73" s="172">
        <v>4</v>
      </c>
      <c r="G73" s="172">
        <v>0</v>
      </c>
      <c r="H73" s="172">
        <v>4</v>
      </c>
      <c r="I73" s="173">
        <v>1403.2683</v>
      </c>
      <c r="J73" s="173">
        <v>5613.0731999999998</v>
      </c>
    </row>
    <row r="74" spans="1:10" x14ac:dyDescent="0.25">
      <c r="A74" s="193">
        <v>46125</v>
      </c>
      <c r="B74" s="193">
        <v>46125</v>
      </c>
      <c r="C74" s="171" t="s">
        <v>417</v>
      </c>
      <c r="D74" s="171" t="s">
        <v>100</v>
      </c>
      <c r="E74" s="171" t="s">
        <v>358</v>
      </c>
      <c r="F74" s="172">
        <v>5</v>
      </c>
      <c r="G74" s="172">
        <v>0</v>
      </c>
      <c r="H74" s="172">
        <v>5</v>
      </c>
      <c r="I74" s="173">
        <v>1324.0250000000001</v>
      </c>
      <c r="J74" s="173">
        <v>6620.125</v>
      </c>
    </row>
    <row r="75" spans="1:10" x14ac:dyDescent="0.25">
      <c r="A75" s="193">
        <v>46125</v>
      </c>
      <c r="B75" s="193">
        <v>46125</v>
      </c>
      <c r="C75" s="171" t="s">
        <v>418</v>
      </c>
      <c r="D75" s="171" t="s">
        <v>101</v>
      </c>
      <c r="E75" s="171" t="s">
        <v>358</v>
      </c>
      <c r="F75" s="172">
        <v>5</v>
      </c>
      <c r="G75" s="172">
        <v>0</v>
      </c>
      <c r="H75" s="172">
        <v>5</v>
      </c>
      <c r="I75" s="173">
        <v>1325.4449999999999</v>
      </c>
      <c r="J75" s="173">
        <v>6627.2250000000004</v>
      </c>
    </row>
    <row r="76" spans="1:10" x14ac:dyDescent="0.25">
      <c r="A76" s="193">
        <v>46125</v>
      </c>
      <c r="B76" s="193">
        <v>46125</v>
      </c>
      <c r="C76" s="171" t="s">
        <v>419</v>
      </c>
      <c r="D76" s="171" t="s">
        <v>278</v>
      </c>
      <c r="E76" s="171" t="s">
        <v>384</v>
      </c>
      <c r="F76" s="172">
        <v>1</v>
      </c>
      <c r="G76" s="172">
        <v>0</v>
      </c>
      <c r="H76" s="172">
        <v>1</v>
      </c>
      <c r="I76" s="173">
        <v>188.01</v>
      </c>
      <c r="J76" s="173">
        <v>188.01</v>
      </c>
    </row>
    <row r="77" spans="1:10" x14ac:dyDescent="0.25">
      <c r="A77" s="193">
        <v>46125</v>
      </c>
      <c r="B77" s="193">
        <v>46125</v>
      </c>
      <c r="C77" s="171" t="s">
        <v>420</v>
      </c>
      <c r="D77" s="171" t="s">
        <v>279</v>
      </c>
      <c r="E77" s="171" t="s">
        <v>384</v>
      </c>
      <c r="F77" s="172">
        <v>1</v>
      </c>
      <c r="G77" s="172">
        <v>0</v>
      </c>
      <c r="H77" s="172">
        <v>1</v>
      </c>
      <c r="I77" s="173">
        <v>188.01</v>
      </c>
      <c r="J77" s="173">
        <v>188.01</v>
      </c>
    </row>
    <row r="78" spans="1:10" s="190" customFormat="1" x14ac:dyDescent="0.25">
      <c r="A78" s="193"/>
      <c r="B78" s="193"/>
      <c r="C78" s="189" t="s">
        <v>421</v>
      </c>
      <c r="D78" s="189" t="s">
        <v>422</v>
      </c>
      <c r="E78" s="189"/>
      <c r="F78" s="191">
        <v>0</v>
      </c>
      <c r="G78" s="191">
        <v>0</v>
      </c>
      <c r="H78" s="191">
        <v>0</v>
      </c>
      <c r="I78" s="192">
        <v>0</v>
      </c>
      <c r="J78" s="192">
        <f>SUM(J79:J122)</f>
        <v>1813087.7771000001</v>
      </c>
    </row>
    <row r="79" spans="1:10" x14ac:dyDescent="0.25">
      <c r="A79" s="193">
        <v>46125</v>
      </c>
      <c r="B79" s="193">
        <v>46125</v>
      </c>
      <c r="C79" s="171" t="s">
        <v>423</v>
      </c>
      <c r="D79" s="171" t="s">
        <v>317</v>
      </c>
      <c r="E79" s="171" t="s">
        <v>358</v>
      </c>
      <c r="F79" s="172">
        <v>1</v>
      </c>
      <c r="G79" s="172">
        <v>0</v>
      </c>
      <c r="H79" s="172">
        <v>1</v>
      </c>
      <c r="I79" s="173">
        <v>7814.6333000000004</v>
      </c>
      <c r="J79" s="173">
        <v>7814.6332999999995</v>
      </c>
    </row>
    <row r="80" spans="1:10" x14ac:dyDescent="0.25">
      <c r="A80" s="193">
        <v>46125</v>
      </c>
      <c r="B80" s="193">
        <v>46125</v>
      </c>
      <c r="C80" s="171" t="s">
        <v>424</v>
      </c>
      <c r="D80" s="171" t="s">
        <v>316</v>
      </c>
      <c r="E80" s="171" t="s">
        <v>358</v>
      </c>
      <c r="F80" s="172">
        <v>3</v>
      </c>
      <c r="G80" s="172">
        <v>0</v>
      </c>
      <c r="H80" s="172">
        <v>3</v>
      </c>
      <c r="I80" s="173">
        <v>8298.1299999999992</v>
      </c>
      <c r="J80" s="173">
        <v>24894.389999999996</v>
      </c>
    </row>
    <row r="81" spans="1:10" x14ac:dyDescent="0.25">
      <c r="A81" s="193">
        <v>46125</v>
      </c>
      <c r="B81" s="193">
        <v>46125</v>
      </c>
      <c r="C81" s="171" t="s">
        <v>425</v>
      </c>
      <c r="D81" s="171" t="s">
        <v>315</v>
      </c>
      <c r="E81" s="171" t="s">
        <v>358</v>
      </c>
      <c r="F81" s="172">
        <v>3</v>
      </c>
      <c r="G81" s="172">
        <v>0</v>
      </c>
      <c r="H81" s="172">
        <v>3</v>
      </c>
      <c r="I81" s="173">
        <v>8025.11</v>
      </c>
      <c r="J81" s="173">
        <v>24075.33</v>
      </c>
    </row>
    <row r="82" spans="1:10" x14ac:dyDescent="0.25">
      <c r="A82" s="193">
        <v>46125</v>
      </c>
      <c r="B82" s="193">
        <v>46125</v>
      </c>
      <c r="C82" s="171" t="s">
        <v>426</v>
      </c>
      <c r="D82" s="171" t="s">
        <v>314</v>
      </c>
      <c r="E82" s="171" t="s">
        <v>358</v>
      </c>
      <c r="F82" s="172">
        <v>2</v>
      </c>
      <c r="G82" s="172">
        <v>0</v>
      </c>
      <c r="H82" s="172">
        <v>2</v>
      </c>
      <c r="I82" s="173">
        <v>6587.6949999999997</v>
      </c>
      <c r="J82" s="173">
        <v>13175.39</v>
      </c>
    </row>
    <row r="83" spans="1:10" x14ac:dyDescent="0.25">
      <c r="A83" s="193">
        <v>46125</v>
      </c>
      <c r="B83" s="193">
        <v>46125</v>
      </c>
      <c r="C83" s="171" t="s">
        <v>427</v>
      </c>
      <c r="D83" s="171" t="s">
        <v>313</v>
      </c>
      <c r="E83" s="171" t="s">
        <v>358</v>
      </c>
      <c r="F83" s="172">
        <v>6</v>
      </c>
      <c r="G83" s="172">
        <v>0</v>
      </c>
      <c r="H83" s="172">
        <v>6</v>
      </c>
      <c r="I83" s="173">
        <v>6952.2483000000011</v>
      </c>
      <c r="J83" s="173">
        <v>41713.489800000003</v>
      </c>
    </row>
    <row r="84" spans="1:10" x14ac:dyDescent="0.25">
      <c r="A84" s="193">
        <v>46125</v>
      </c>
      <c r="B84" s="193">
        <v>46125</v>
      </c>
      <c r="C84" s="171" t="s">
        <v>428</v>
      </c>
      <c r="D84" s="171" t="s">
        <v>312</v>
      </c>
      <c r="E84" s="171" t="s">
        <v>358</v>
      </c>
      <c r="F84" s="172">
        <v>5</v>
      </c>
      <c r="G84" s="172">
        <v>0</v>
      </c>
      <c r="H84" s="172">
        <v>5</v>
      </c>
      <c r="I84" s="173">
        <v>2599.998</v>
      </c>
      <c r="J84" s="173">
        <v>12999.990000000002</v>
      </c>
    </row>
    <row r="85" spans="1:10" x14ac:dyDescent="0.25">
      <c r="A85" s="193">
        <v>46125</v>
      </c>
      <c r="B85" s="193">
        <v>46125</v>
      </c>
      <c r="C85" s="171" t="s">
        <v>429</v>
      </c>
      <c r="D85" s="171" t="s">
        <v>321</v>
      </c>
      <c r="E85" s="171" t="s">
        <v>358</v>
      </c>
      <c r="F85" s="172">
        <v>2</v>
      </c>
      <c r="G85" s="172">
        <v>0</v>
      </c>
      <c r="H85" s="172">
        <v>2</v>
      </c>
      <c r="I85" s="173">
        <v>7014.326</v>
      </c>
      <c r="J85" s="173">
        <v>14028.652</v>
      </c>
    </row>
    <row r="86" spans="1:10" x14ac:dyDescent="0.25">
      <c r="A86" s="193">
        <v>46125</v>
      </c>
      <c r="B86" s="193">
        <v>46125</v>
      </c>
      <c r="C86" s="171" t="s">
        <v>430</v>
      </c>
      <c r="D86" s="171" t="s">
        <v>319</v>
      </c>
      <c r="E86" s="171" t="s">
        <v>358</v>
      </c>
      <c r="F86" s="172">
        <v>1</v>
      </c>
      <c r="G86" s="172">
        <v>0</v>
      </c>
      <c r="H86" s="172">
        <v>1</v>
      </c>
      <c r="I86" s="173">
        <v>6204.26</v>
      </c>
      <c r="J86" s="173">
        <v>6204.26</v>
      </c>
    </row>
    <row r="87" spans="1:10" x14ac:dyDescent="0.25">
      <c r="A87" s="193">
        <v>46125</v>
      </c>
      <c r="B87" s="193">
        <v>46125</v>
      </c>
      <c r="C87" s="171" t="s">
        <v>431</v>
      </c>
      <c r="D87" s="171" t="s">
        <v>320</v>
      </c>
      <c r="E87" s="171" t="s">
        <v>358</v>
      </c>
      <c r="F87" s="172">
        <v>2</v>
      </c>
      <c r="G87" s="172">
        <v>0</v>
      </c>
      <c r="H87" s="172">
        <v>2</v>
      </c>
      <c r="I87" s="173">
        <v>737.19</v>
      </c>
      <c r="J87" s="173">
        <v>1474.38</v>
      </c>
    </row>
    <row r="88" spans="1:10" x14ac:dyDescent="0.25">
      <c r="A88" s="193">
        <v>46125</v>
      </c>
      <c r="B88" s="193">
        <v>46125</v>
      </c>
      <c r="C88" s="171" t="s">
        <v>432</v>
      </c>
      <c r="D88" s="171" t="s">
        <v>285</v>
      </c>
      <c r="E88" s="171" t="s">
        <v>358</v>
      </c>
      <c r="F88" s="172">
        <v>3</v>
      </c>
      <c r="G88" s="172">
        <v>0</v>
      </c>
      <c r="H88" s="172">
        <v>3</v>
      </c>
      <c r="I88" s="173">
        <v>355</v>
      </c>
      <c r="J88" s="173">
        <v>1065</v>
      </c>
    </row>
    <row r="89" spans="1:10" x14ac:dyDescent="0.25">
      <c r="A89" s="193">
        <v>46125</v>
      </c>
      <c r="B89" s="193">
        <v>46125</v>
      </c>
      <c r="C89" s="171" t="s">
        <v>433</v>
      </c>
      <c r="D89" s="171" t="s">
        <v>286</v>
      </c>
      <c r="E89" s="171" t="s">
        <v>358</v>
      </c>
      <c r="F89" s="172">
        <v>2</v>
      </c>
      <c r="G89" s="172">
        <v>0</v>
      </c>
      <c r="H89" s="172">
        <v>2</v>
      </c>
      <c r="I89" s="173">
        <v>238.7841</v>
      </c>
      <c r="J89" s="173">
        <v>477.56819999999999</v>
      </c>
    </row>
    <row r="90" spans="1:10" x14ac:dyDescent="0.25">
      <c r="A90" s="193">
        <v>46125</v>
      </c>
      <c r="B90" s="193">
        <v>46125</v>
      </c>
      <c r="C90" s="171" t="s">
        <v>434</v>
      </c>
      <c r="D90" s="171" t="s">
        <v>284</v>
      </c>
      <c r="E90" s="171" t="s">
        <v>358</v>
      </c>
      <c r="F90" s="172">
        <v>2</v>
      </c>
      <c r="G90" s="172">
        <v>0</v>
      </c>
      <c r="H90" s="172">
        <v>2</v>
      </c>
      <c r="I90" s="173">
        <v>349.93329999999992</v>
      </c>
      <c r="J90" s="173">
        <v>699.86659999999983</v>
      </c>
    </row>
    <row r="91" spans="1:10" x14ac:dyDescent="0.25">
      <c r="A91" s="193">
        <v>46125</v>
      </c>
      <c r="B91" s="193">
        <v>46125</v>
      </c>
      <c r="C91" s="171" t="s">
        <v>435</v>
      </c>
      <c r="D91" s="171" t="s">
        <v>283</v>
      </c>
      <c r="E91" s="171" t="s">
        <v>358</v>
      </c>
      <c r="F91" s="172">
        <v>1</v>
      </c>
      <c r="G91" s="172">
        <v>0</v>
      </c>
      <c r="H91" s="172">
        <v>1</v>
      </c>
      <c r="I91" s="173">
        <v>2610.09</v>
      </c>
      <c r="J91" s="173">
        <v>2610.09</v>
      </c>
    </row>
    <row r="92" spans="1:10" x14ac:dyDescent="0.25">
      <c r="A92" s="193">
        <v>46125</v>
      </c>
      <c r="B92" s="193">
        <v>46125</v>
      </c>
      <c r="C92" s="171" t="s">
        <v>436</v>
      </c>
      <c r="D92" s="171" t="s">
        <v>281</v>
      </c>
      <c r="E92" s="171" t="s">
        <v>358</v>
      </c>
      <c r="F92" s="172">
        <v>2</v>
      </c>
      <c r="G92" s="172">
        <v>0</v>
      </c>
      <c r="H92" s="172">
        <v>2</v>
      </c>
      <c r="I92" s="173">
        <v>2163.7633000000001</v>
      </c>
      <c r="J92" s="173">
        <v>4327.5266000000001</v>
      </c>
    </row>
    <row r="93" spans="1:10" x14ac:dyDescent="0.25">
      <c r="A93" s="193">
        <v>46125</v>
      </c>
      <c r="B93" s="193">
        <v>46125</v>
      </c>
      <c r="C93" s="171" t="s">
        <v>437</v>
      </c>
      <c r="D93" s="171" t="s">
        <v>304</v>
      </c>
      <c r="E93" s="171" t="s">
        <v>358</v>
      </c>
      <c r="F93" s="172">
        <v>4</v>
      </c>
      <c r="G93" s="172">
        <v>0</v>
      </c>
      <c r="H93" s="172">
        <v>4</v>
      </c>
      <c r="I93" s="173">
        <v>5428.5659999999998</v>
      </c>
      <c r="J93" s="173">
        <v>21714.263999999999</v>
      </c>
    </row>
    <row r="94" spans="1:10" x14ac:dyDescent="0.25">
      <c r="A94" s="193">
        <v>46125</v>
      </c>
      <c r="B94" s="193">
        <v>46125</v>
      </c>
      <c r="C94" s="171" t="s">
        <v>438</v>
      </c>
      <c r="D94" s="171" t="s">
        <v>306</v>
      </c>
      <c r="E94" s="171" t="s">
        <v>358</v>
      </c>
      <c r="F94" s="172">
        <v>4</v>
      </c>
      <c r="G94" s="172">
        <v>0</v>
      </c>
      <c r="H94" s="172">
        <v>4</v>
      </c>
      <c r="I94" s="173">
        <v>5529.29</v>
      </c>
      <c r="J94" s="173">
        <v>22117.16</v>
      </c>
    </row>
    <row r="95" spans="1:10" x14ac:dyDescent="0.25">
      <c r="A95" s="193">
        <v>46125</v>
      </c>
      <c r="B95" s="193">
        <v>46125</v>
      </c>
      <c r="C95" s="171" t="s">
        <v>439</v>
      </c>
      <c r="D95" s="171" t="s">
        <v>303</v>
      </c>
      <c r="E95" s="171" t="s">
        <v>358</v>
      </c>
      <c r="F95" s="172">
        <v>3</v>
      </c>
      <c r="G95" s="172">
        <v>0</v>
      </c>
      <c r="H95" s="172">
        <v>3</v>
      </c>
      <c r="I95" s="173">
        <v>4848.8950000000004</v>
      </c>
      <c r="J95" s="173">
        <v>14546.685000000003</v>
      </c>
    </row>
    <row r="96" spans="1:10" x14ac:dyDescent="0.25">
      <c r="A96" s="193">
        <v>46125</v>
      </c>
      <c r="B96" s="193">
        <v>46125</v>
      </c>
      <c r="C96" s="171" t="s">
        <v>440</v>
      </c>
      <c r="D96" s="171" t="s">
        <v>305</v>
      </c>
      <c r="E96" s="171" t="s">
        <v>358</v>
      </c>
      <c r="F96" s="172">
        <v>3</v>
      </c>
      <c r="G96" s="172">
        <v>0</v>
      </c>
      <c r="H96" s="172">
        <v>3</v>
      </c>
      <c r="I96" s="173">
        <v>5405.3874999999998</v>
      </c>
      <c r="J96" s="173">
        <v>16216.1625</v>
      </c>
    </row>
    <row r="97" spans="1:10" x14ac:dyDescent="0.25">
      <c r="A97" s="193">
        <v>46125</v>
      </c>
      <c r="B97" s="193">
        <v>46125</v>
      </c>
      <c r="C97" s="171" t="s">
        <v>441</v>
      </c>
      <c r="D97" s="171" t="s">
        <v>322</v>
      </c>
      <c r="E97" s="171" t="s">
        <v>358</v>
      </c>
      <c r="F97" s="172">
        <v>1</v>
      </c>
      <c r="G97" s="172">
        <v>0</v>
      </c>
      <c r="H97" s="172">
        <v>1</v>
      </c>
      <c r="I97" s="173">
        <v>3151.77</v>
      </c>
      <c r="J97" s="173">
        <v>3151.77</v>
      </c>
    </row>
    <row r="98" spans="1:10" x14ac:dyDescent="0.25">
      <c r="A98" s="193">
        <v>46125</v>
      </c>
      <c r="B98" s="193">
        <v>46125</v>
      </c>
      <c r="C98" s="171" t="s">
        <v>442</v>
      </c>
      <c r="D98" s="171" t="s">
        <v>311</v>
      </c>
      <c r="E98" s="171" t="s">
        <v>358</v>
      </c>
      <c r="F98" s="172">
        <v>8</v>
      </c>
      <c r="G98" s="172">
        <v>1</v>
      </c>
      <c r="H98" s="172">
        <v>7</v>
      </c>
      <c r="I98" s="173">
        <v>4200.7762000000002</v>
      </c>
      <c r="J98" s="173">
        <v>29405.433399999998</v>
      </c>
    </row>
    <row r="99" spans="1:10" x14ac:dyDescent="0.25">
      <c r="A99" s="193">
        <v>46125</v>
      </c>
      <c r="B99" s="193">
        <v>46125</v>
      </c>
      <c r="C99" s="171" t="s">
        <v>443</v>
      </c>
      <c r="D99" s="171" t="s">
        <v>302</v>
      </c>
      <c r="E99" s="171" t="s">
        <v>384</v>
      </c>
      <c r="F99" s="172">
        <v>17</v>
      </c>
      <c r="G99" s="172">
        <v>6</v>
      </c>
      <c r="H99" s="172">
        <v>11</v>
      </c>
      <c r="I99" s="173">
        <v>6033.69</v>
      </c>
      <c r="J99" s="173">
        <v>66370.59</v>
      </c>
    </row>
    <row r="100" spans="1:10" x14ac:dyDescent="0.25">
      <c r="A100" s="193">
        <v>46125</v>
      </c>
      <c r="B100" s="193">
        <v>46125</v>
      </c>
      <c r="C100" s="171" t="s">
        <v>444</v>
      </c>
      <c r="D100" s="171" t="s">
        <v>301</v>
      </c>
      <c r="E100" s="171" t="s">
        <v>445</v>
      </c>
      <c r="F100" s="172">
        <v>5</v>
      </c>
      <c r="G100" s="172">
        <v>2</v>
      </c>
      <c r="H100" s="172">
        <v>3</v>
      </c>
      <c r="I100" s="173">
        <v>9769.4775000000009</v>
      </c>
      <c r="J100" s="173">
        <v>29308.432500000006</v>
      </c>
    </row>
    <row r="101" spans="1:10" x14ac:dyDescent="0.25">
      <c r="A101" s="193">
        <v>46125</v>
      </c>
      <c r="B101" s="193">
        <v>46125</v>
      </c>
      <c r="C101" s="171" t="s">
        <v>446</v>
      </c>
      <c r="D101" s="171" t="s">
        <v>294</v>
      </c>
      <c r="E101" s="171" t="s">
        <v>358</v>
      </c>
      <c r="F101" s="172">
        <v>16</v>
      </c>
      <c r="G101" s="172">
        <v>0</v>
      </c>
      <c r="H101" s="172">
        <v>16</v>
      </c>
      <c r="I101" s="173">
        <v>5340.6061</v>
      </c>
      <c r="J101" s="173">
        <v>85449.6976</v>
      </c>
    </row>
    <row r="102" spans="1:10" x14ac:dyDescent="0.25">
      <c r="A102" s="193">
        <v>46125</v>
      </c>
      <c r="B102" s="193">
        <v>46125</v>
      </c>
      <c r="C102" s="171" t="s">
        <v>447</v>
      </c>
      <c r="D102" s="171" t="s">
        <v>292</v>
      </c>
      <c r="E102" s="171" t="s">
        <v>384</v>
      </c>
      <c r="F102" s="172">
        <v>22</v>
      </c>
      <c r="G102" s="172">
        <v>1</v>
      </c>
      <c r="H102" s="172">
        <v>21</v>
      </c>
      <c r="I102" s="173">
        <v>6993.9256999999998</v>
      </c>
      <c r="J102" s="173">
        <v>146872.43970000002</v>
      </c>
    </row>
    <row r="103" spans="1:10" x14ac:dyDescent="0.25">
      <c r="A103" s="193">
        <v>46125</v>
      </c>
      <c r="B103" s="193">
        <v>46125</v>
      </c>
      <c r="C103" s="171" t="s">
        <v>448</v>
      </c>
      <c r="D103" s="171" t="s">
        <v>291</v>
      </c>
      <c r="E103" s="171" t="s">
        <v>384</v>
      </c>
      <c r="F103" s="172">
        <v>28</v>
      </c>
      <c r="G103" s="172">
        <v>1</v>
      </c>
      <c r="H103" s="172">
        <v>27</v>
      </c>
      <c r="I103" s="173">
        <v>6805.1718000000001</v>
      </c>
      <c r="J103" s="173">
        <v>183739.63860000003</v>
      </c>
    </row>
    <row r="104" spans="1:10" x14ac:dyDescent="0.25">
      <c r="A104" s="193">
        <v>46125</v>
      </c>
      <c r="B104" s="193">
        <v>46125</v>
      </c>
      <c r="C104" s="171" t="s">
        <v>449</v>
      </c>
      <c r="D104" s="171" t="s">
        <v>293</v>
      </c>
      <c r="E104" s="171" t="s">
        <v>384</v>
      </c>
      <c r="F104" s="172">
        <v>22</v>
      </c>
      <c r="G104" s="172">
        <v>1</v>
      </c>
      <c r="H104" s="172">
        <v>21</v>
      </c>
      <c r="I104" s="173">
        <v>7022.0404000000008</v>
      </c>
      <c r="J104" s="173">
        <v>147462.84839999999</v>
      </c>
    </row>
    <row r="105" spans="1:10" x14ac:dyDescent="0.25">
      <c r="A105" s="193">
        <v>46125</v>
      </c>
      <c r="B105" s="193">
        <v>46125</v>
      </c>
      <c r="C105" s="171" t="s">
        <v>450</v>
      </c>
      <c r="D105" s="171" t="s">
        <v>289</v>
      </c>
      <c r="E105" s="171" t="s">
        <v>358</v>
      </c>
      <c r="F105" s="172">
        <v>4</v>
      </c>
      <c r="G105" s="172">
        <v>0</v>
      </c>
      <c r="H105" s="172">
        <v>4</v>
      </c>
      <c r="I105" s="173">
        <v>5125.9170000000004</v>
      </c>
      <c r="J105" s="173">
        <v>20503.668000000001</v>
      </c>
    </row>
    <row r="106" spans="1:10" x14ac:dyDescent="0.25">
      <c r="A106" s="193">
        <v>46125</v>
      </c>
      <c r="B106" s="193">
        <v>46125</v>
      </c>
      <c r="C106" s="171" t="s">
        <v>451</v>
      </c>
      <c r="D106" s="171" t="s">
        <v>282</v>
      </c>
      <c r="E106" s="171" t="s">
        <v>358</v>
      </c>
      <c r="F106" s="172">
        <v>6</v>
      </c>
      <c r="G106" s="172">
        <v>1</v>
      </c>
      <c r="H106" s="172">
        <v>5</v>
      </c>
      <c r="I106" s="173">
        <v>5091.2743</v>
      </c>
      <c r="J106" s="173">
        <v>25456.371499999997</v>
      </c>
    </row>
    <row r="107" spans="1:10" x14ac:dyDescent="0.25">
      <c r="A107" s="193">
        <v>46125</v>
      </c>
      <c r="B107" s="193">
        <v>46125</v>
      </c>
      <c r="C107" s="171" t="s">
        <v>452</v>
      </c>
      <c r="D107" s="171" t="s">
        <v>318</v>
      </c>
      <c r="E107" s="171" t="s">
        <v>384</v>
      </c>
      <c r="F107" s="172">
        <v>3</v>
      </c>
      <c r="G107" s="172">
        <v>0</v>
      </c>
      <c r="H107" s="172">
        <v>3</v>
      </c>
      <c r="I107" s="173">
        <v>7053.8275000000003</v>
      </c>
      <c r="J107" s="173">
        <v>21161.482499999998</v>
      </c>
    </row>
    <row r="108" spans="1:10" x14ac:dyDescent="0.25">
      <c r="A108" s="193">
        <v>46125</v>
      </c>
      <c r="B108" s="193">
        <v>46125</v>
      </c>
      <c r="C108" s="171" t="s">
        <v>453</v>
      </c>
      <c r="D108" s="171" t="s">
        <v>296</v>
      </c>
      <c r="E108" s="171" t="s">
        <v>454</v>
      </c>
      <c r="F108" s="172">
        <v>11</v>
      </c>
      <c r="G108" s="172">
        <v>3</v>
      </c>
      <c r="H108" s="172">
        <v>8</v>
      </c>
      <c r="I108" s="173">
        <v>6997.8891000000003</v>
      </c>
      <c r="J108" s="173">
        <v>55983.112800000003</v>
      </c>
    </row>
    <row r="109" spans="1:10" x14ac:dyDescent="0.25">
      <c r="A109" s="193">
        <v>46125</v>
      </c>
      <c r="B109" s="193">
        <v>46125</v>
      </c>
      <c r="C109" s="171" t="s">
        <v>455</v>
      </c>
      <c r="D109" s="171" t="s">
        <v>297</v>
      </c>
      <c r="E109" s="171" t="s">
        <v>454</v>
      </c>
      <c r="F109" s="172">
        <v>6</v>
      </c>
      <c r="G109" s="172">
        <v>1</v>
      </c>
      <c r="H109" s="172">
        <v>5</v>
      </c>
      <c r="I109" s="173">
        <v>7935.2357000000011</v>
      </c>
      <c r="J109" s="173">
        <v>39676.178500000009</v>
      </c>
    </row>
    <row r="110" spans="1:10" x14ac:dyDescent="0.25">
      <c r="A110" s="193">
        <v>46125</v>
      </c>
      <c r="B110" s="193">
        <v>46125</v>
      </c>
      <c r="C110" s="171" t="s">
        <v>456</v>
      </c>
      <c r="D110" s="171" t="s">
        <v>298</v>
      </c>
      <c r="E110" s="171" t="s">
        <v>454</v>
      </c>
      <c r="F110" s="172">
        <v>5</v>
      </c>
      <c r="G110" s="172">
        <v>2</v>
      </c>
      <c r="H110" s="172">
        <v>3</v>
      </c>
      <c r="I110" s="173">
        <v>8830.7919999999995</v>
      </c>
      <c r="J110" s="173">
        <v>26492.376</v>
      </c>
    </row>
    <row r="111" spans="1:10" x14ac:dyDescent="0.25">
      <c r="A111" s="193">
        <v>46125</v>
      </c>
      <c r="B111" s="193">
        <v>46125</v>
      </c>
      <c r="C111" s="171" t="s">
        <v>457</v>
      </c>
      <c r="D111" s="171" t="s">
        <v>299</v>
      </c>
      <c r="E111" s="171" t="s">
        <v>454</v>
      </c>
      <c r="F111" s="172">
        <v>6</v>
      </c>
      <c r="G111" s="172">
        <v>1</v>
      </c>
      <c r="H111" s="172">
        <v>5</v>
      </c>
      <c r="I111" s="173">
        <v>10269.9143</v>
      </c>
      <c r="J111" s="173">
        <v>51349.571500000005</v>
      </c>
    </row>
    <row r="112" spans="1:10" x14ac:dyDescent="0.25">
      <c r="A112" s="193">
        <v>46125</v>
      </c>
      <c r="B112" s="193">
        <v>46125</v>
      </c>
      <c r="C112" s="171" t="s">
        <v>458</v>
      </c>
      <c r="D112" s="171" t="s">
        <v>307</v>
      </c>
      <c r="E112" s="171" t="s">
        <v>454</v>
      </c>
      <c r="F112" s="172">
        <v>18</v>
      </c>
      <c r="G112" s="172">
        <v>6</v>
      </c>
      <c r="H112" s="172">
        <v>12</v>
      </c>
      <c r="I112" s="173">
        <v>7475.19</v>
      </c>
      <c r="J112" s="173">
        <v>89702.28</v>
      </c>
    </row>
    <row r="113" spans="1:10" x14ac:dyDescent="0.25">
      <c r="A113" s="193">
        <v>46125</v>
      </c>
      <c r="B113" s="193">
        <v>46125</v>
      </c>
      <c r="C113" s="171" t="s">
        <v>459</v>
      </c>
      <c r="D113" s="171" t="s">
        <v>308</v>
      </c>
      <c r="E113" s="171" t="s">
        <v>454</v>
      </c>
      <c r="F113" s="172">
        <v>21</v>
      </c>
      <c r="G113" s="172">
        <v>4</v>
      </c>
      <c r="H113" s="172">
        <v>17</v>
      </c>
      <c r="I113" s="173">
        <v>7942.4078</v>
      </c>
      <c r="J113" s="173">
        <v>135020.9326</v>
      </c>
    </row>
    <row r="114" spans="1:10" x14ac:dyDescent="0.25">
      <c r="A114" s="193">
        <v>46125</v>
      </c>
      <c r="B114" s="193">
        <v>46125</v>
      </c>
      <c r="C114" s="171" t="s">
        <v>460</v>
      </c>
      <c r="D114" s="171" t="s">
        <v>309</v>
      </c>
      <c r="E114" s="171" t="s">
        <v>454</v>
      </c>
      <c r="F114" s="172">
        <v>18</v>
      </c>
      <c r="G114" s="172">
        <v>2</v>
      </c>
      <c r="H114" s="172">
        <v>16</v>
      </c>
      <c r="I114" s="173">
        <v>7997.3046999999997</v>
      </c>
      <c r="J114" s="173">
        <v>127956.87519999999</v>
      </c>
    </row>
    <row r="115" spans="1:10" x14ac:dyDescent="0.25">
      <c r="A115" s="193">
        <v>46125</v>
      </c>
      <c r="B115" s="193">
        <v>46125</v>
      </c>
      <c r="C115" s="171" t="s">
        <v>461</v>
      </c>
      <c r="D115" s="171" t="s">
        <v>310</v>
      </c>
      <c r="E115" s="171" t="s">
        <v>454</v>
      </c>
      <c r="F115" s="172">
        <v>17</v>
      </c>
      <c r="G115" s="172">
        <v>2</v>
      </c>
      <c r="H115" s="172">
        <v>15</v>
      </c>
      <c r="I115" s="173">
        <v>7572.2416999999996</v>
      </c>
      <c r="J115" s="173">
        <v>113583.62550000001</v>
      </c>
    </row>
    <row r="116" spans="1:10" x14ac:dyDescent="0.25">
      <c r="A116" s="193">
        <v>46125</v>
      </c>
      <c r="B116" s="193">
        <v>46125</v>
      </c>
      <c r="C116" s="171" t="s">
        <v>462</v>
      </c>
      <c r="D116" s="171" t="s">
        <v>300</v>
      </c>
      <c r="E116" s="171" t="s">
        <v>358</v>
      </c>
      <c r="F116" s="172">
        <v>12</v>
      </c>
      <c r="G116" s="172">
        <v>0</v>
      </c>
      <c r="H116" s="172">
        <v>12</v>
      </c>
      <c r="I116" s="173">
        <v>4727.4633000000003</v>
      </c>
      <c r="J116" s="173">
        <v>56729.559600000001</v>
      </c>
    </row>
    <row r="117" spans="1:10" x14ac:dyDescent="0.25">
      <c r="A117" s="193">
        <v>46125</v>
      </c>
      <c r="B117" s="193">
        <v>46125</v>
      </c>
      <c r="C117" s="171" t="s">
        <v>463</v>
      </c>
      <c r="D117" s="171" t="s">
        <v>295</v>
      </c>
      <c r="E117" s="171" t="s">
        <v>358</v>
      </c>
      <c r="F117" s="172">
        <v>13</v>
      </c>
      <c r="G117" s="172">
        <v>0</v>
      </c>
      <c r="H117" s="172">
        <v>13</v>
      </c>
      <c r="I117" s="173">
        <v>4145.2444999999998</v>
      </c>
      <c r="J117" s="173">
        <v>53888.178499999987</v>
      </c>
    </row>
    <row r="118" spans="1:10" x14ac:dyDescent="0.25">
      <c r="A118" s="193">
        <v>46125</v>
      </c>
      <c r="B118" s="193">
        <v>46125</v>
      </c>
      <c r="C118" s="171" t="s">
        <v>464</v>
      </c>
      <c r="D118" s="171" t="s">
        <v>287</v>
      </c>
      <c r="E118" s="171" t="s">
        <v>358</v>
      </c>
      <c r="F118" s="172">
        <v>4</v>
      </c>
      <c r="G118" s="172">
        <v>1</v>
      </c>
      <c r="H118" s="172">
        <v>3</v>
      </c>
      <c r="I118" s="173">
        <v>5520.3814000000002</v>
      </c>
      <c r="J118" s="173">
        <v>16561.144199999999</v>
      </c>
    </row>
    <row r="119" spans="1:10" x14ac:dyDescent="0.25">
      <c r="A119" s="193">
        <v>46125</v>
      </c>
      <c r="B119" s="193">
        <v>46125</v>
      </c>
      <c r="C119" s="171" t="s">
        <v>465</v>
      </c>
      <c r="D119" s="171" t="s">
        <v>290</v>
      </c>
      <c r="E119" s="171" t="s">
        <v>358</v>
      </c>
      <c r="F119" s="172">
        <v>5</v>
      </c>
      <c r="G119" s="172">
        <v>1</v>
      </c>
      <c r="H119" s="172">
        <v>4</v>
      </c>
      <c r="I119" s="173">
        <v>5571.7950000000001</v>
      </c>
      <c r="J119" s="173">
        <v>22287.18</v>
      </c>
    </row>
    <row r="120" spans="1:10" x14ac:dyDescent="0.25">
      <c r="A120" s="193">
        <v>46125</v>
      </c>
      <c r="B120" s="193">
        <v>46125</v>
      </c>
      <c r="C120" s="171" t="s">
        <v>466</v>
      </c>
      <c r="D120" s="171" t="s">
        <v>288</v>
      </c>
      <c r="E120" s="171" t="s">
        <v>358</v>
      </c>
      <c r="F120" s="172">
        <v>6</v>
      </c>
      <c r="G120" s="172">
        <v>1</v>
      </c>
      <c r="H120" s="172">
        <v>5</v>
      </c>
      <c r="I120" s="173">
        <v>5552.2425000000003</v>
      </c>
      <c r="J120" s="173">
        <v>27761.212500000001</v>
      </c>
    </row>
    <row r="121" spans="1:10" x14ac:dyDescent="0.25">
      <c r="A121" s="193">
        <v>46125</v>
      </c>
      <c r="B121" s="193">
        <v>46125</v>
      </c>
      <c r="C121" s="171" t="s">
        <v>467</v>
      </c>
      <c r="D121" s="171" t="s">
        <v>116</v>
      </c>
      <c r="E121" s="171" t="s">
        <v>358</v>
      </c>
      <c r="F121" s="172">
        <v>1</v>
      </c>
      <c r="G121" s="172">
        <v>0</v>
      </c>
      <c r="H121" s="172">
        <v>1</v>
      </c>
      <c r="I121" s="173">
        <v>6918.34</v>
      </c>
      <c r="J121" s="173">
        <v>6918.34</v>
      </c>
    </row>
    <row r="122" spans="1:10" x14ac:dyDescent="0.25">
      <c r="A122" s="193">
        <v>46125</v>
      </c>
      <c r="B122" s="193">
        <v>46125</v>
      </c>
      <c r="C122" s="171" t="s">
        <v>468</v>
      </c>
      <c r="D122" s="171" t="s">
        <v>107</v>
      </c>
      <c r="E122" s="171" t="s">
        <v>358</v>
      </c>
      <c r="F122" s="172">
        <v>1</v>
      </c>
      <c r="G122" s="172">
        <v>0</v>
      </c>
      <c r="H122" s="172">
        <v>1</v>
      </c>
      <c r="I122" s="173">
        <v>140</v>
      </c>
      <c r="J122" s="173">
        <v>140</v>
      </c>
    </row>
    <row r="123" spans="1:10" s="190" customFormat="1" x14ac:dyDescent="0.25">
      <c r="A123" s="193"/>
      <c r="B123" s="193"/>
      <c r="C123" s="189" t="s">
        <v>469</v>
      </c>
      <c r="D123" s="189" t="s">
        <v>470</v>
      </c>
      <c r="E123" s="189"/>
      <c r="F123" s="191">
        <v>0</v>
      </c>
      <c r="G123" s="191">
        <v>0</v>
      </c>
      <c r="H123" s="191">
        <v>0</v>
      </c>
      <c r="I123" s="192">
        <v>0</v>
      </c>
      <c r="J123" s="192">
        <f>SUM(J124:J151)</f>
        <v>43987.600799999993</v>
      </c>
    </row>
    <row r="124" spans="1:10" x14ac:dyDescent="0.25">
      <c r="A124" s="193">
        <v>46125</v>
      </c>
      <c r="B124" s="193">
        <v>46125</v>
      </c>
      <c r="C124" s="171" t="s">
        <v>471</v>
      </c>
      <c r="D124" s="171" t="s">
        <v>76</v>
      </c>
      <c r="E124" s="171" t="s">
        <v>358</v>
      </c>
      <c r="F124" s="172">
        <v>9</v>
      </c>
      <c r="G124" s="172">
        <v>2</v>
      </c>
      <c r="H124" s="172">
        <v>7</v>
      </c>
      <c r="I124" s="173">
        <v>333.30020000000002</v>
      </c>
      <c r="J124" s="173">
        <v>2333.1014000000005</v>
      </c>
    </row>
    <row r="125" spans="1:10" x14ac:dyDescent="0.25">
      <c r="A125" s="193">
        <v>46125</v>
      </c>
      <c r="B125" s="193">
        <v>46125</v>
      </c>
      <c r="C125" s="171" t="s">
        <v>472</v>
      </c>
      <c r="D125" s="171" t="s">
        <v>77</v>
      </c>
      <c r="E125" s="171" t="s">
        <v>346</v>
      </c>
      <c r="F125" s="172">
        <v>53</v>
      </c>
      <c r="G125" s="172">
        <v>20</v>
      </c>
      <c r="H125" s="172">
        <v>33</v>
      </c>
      <c r="I125" s="173">
        <v>30.748899999999999</v>
      </c>
      <c r="J125" s="173">
        <v>1014.7136999999999</v>
      </c>
    </row>
    <row r="126" spans="1:10" x14ac:dyDescent="0.25">
      <c r="A126" s="193">
        <v>46125</v>
      </c>
      <c r="B126" s="193">
        <v>46125</v>
      </c>
      <c r="C126" s="171" t="s">
        <v>473</v>
      </c>
      <c r="D126" s="171" t="s">
        <v>173</v>
      </c>
      <c r="E126" s="171" t="s">
        <v>346</v>
      </c>
      <c r="F126" s="172">
        <v>18</v>
      </c>
      <c r="G126" s="172">
        <v>10</v>
      </c>
      <c r="H126" s="172">
        <v>8</v>
      </c>
      <c r="I126" s="173">
        <v>57.2883</v>
      </c>
      <c r="J126" s="173">
        <v>458.3064</v>
      </c>
    </row>
    <row r="127" spans="1:10" x14ac:dyDescent="0.25">
      <c r="A127" s="193">
        <v>46125</v>
      </c>
      <c r="B127" s="193">
        <v>46125</v>
      </c>
      <c r="C127" s="171" t="s">
        <v>474</v>
      </c>
      <c r="D127" s="171" t="s">
        <v>176</v>
      </c>
      <c r="E127" s="171" t="s">
        <v>358</v>
      </c>
      <c r="F127" s="172">
        <v>14</v>
      </c>
      <c r="G127" s="172">
        <v>7</v>
      </c>
      <c r="H127" s="172">
        <v>7</v>
      </c>
      <c r="I127" s="173">
        <v>117.8141</v>
      </c>
      <c r="J127" s="173">
        <v>824.69869999999992</v>
      </c>
    </row>
    <row r="128" spans="1:10" x14ac:dyDescent="0.25">
      <c r="A128" s="193">
        <v>46125</v>
      </c>
      <c r="B128" s="193">
        <v>46125</v>
      </c>
      <c r="C128" s="171" t="s">
        <v>475</v>
      </c>
      <c r="D128" s="171" t="s">
        <v>180</v>
      </c>
      <c r="E128" s="171" t="s">
        <v>346</v>
      </c>
      <c r="F128" s="172">
        <v>28</v>
      </c>
      <c r="G128" s="172">
        <v>8</v>
      </c>
      <c r="H128" s="172">
        <v>20</v>
      </c>
      <c r="I128" s="173">
        <v>29.1434</v>
      </c>
      <c r="J128" s="173">
        <v>582.86800000000005</v>
      </c>
    </row>
    <row r="129" spans="1:10" x14ac:dyDescent="0.25">
      <c r="A129" s="193">
        <v>46125</v>
      </c>
      <c r="B129" s="193">
        <v>46125</v>
      </c>
      <c r="C129" s="171" t="s">
        <v>476</v>
      </c>
      <c r="D129" s="171" t="s">
        <v>177</v>
      </c>
      <c r="E129" s="171" t="s">
        <v>346</v>
      </c>
      <c r="F129" s="172">
        <v>6</v>
      </c>
      <c r="G129" s="172">
        <v>0</v>
      </c>
      <c r="H129" s="172">
        <v>6</v>
      </c>
      <c r="I129" s="173">
        <v>83.084999999999994</v>
      </c>
      <c r="J129" s="173">
        <v>498.51</v>
      </c>
    </row>
    <row r="130" spans="1:10" x14ac:dyDescent="0.25">
      <c r="A130" s="193">
        <v>46125</v>
      </c>
      <c r="B130" s="193">
        <v>46125</v>
      </c>
      <c r="C130" s="171" t="s">
        <v>477</v>
      </c>
      <c r="D130" s="171" t="s">
        <v>178</v>
      </c>
      <c r="E130" s="171" t="s">
        <v>346</v>
      </c>
      <c r="F130" s="172">
        <v>10</v>
      </c>
      <c r="G130" s="172">
        <v>0</v>
      </c>
      <c r="H130" s="172">
        <v>10</v>
      </c>
      <c r="I130" s="173">
        <v>73.727999999999994</v>
      </c>
      <c r="J130" s="173">
        <v>737.27999999999986</v>
      </c>
    </row>
    <row r="131" spans="1:10" x14ac:dyDescent="0.25">
      <c r="A131" s="193">
        <v>46125</v>
      </c>
      <c r="B131" s="193">
        <v>46125</v>
      </c>
      <c r="C131" s="171" t="s">
        <v>478</v>
      </c>
      <c r="D131" s="171" t="s">
        <v>143</v>
      </c>
      <c r="E131" s="171" t="s">
        <v>358</v>
      </c>
      <c r="F131" s="172">
        <v>9</v>
      </c>
      <c r="G131" s="172">
        <v>3</v>
      </c>
      <c r="H131" s="172">
        <v>6</v>
      </c>
      <c r="I131" s="173">
        <v>84.749200000000002</v>
      </c>
      <c r="J131" s="173">
        <v>508.49519999999995</v>
      </c>
    </row>
    <row r="132" spans="1:10" x14ac:dyDescent="0.25">
      <c r="A132" s="193">
        <v>46125</v>
      </c>
      <c r="B132" s="193">
        <v>46125</v>
      </c>
      <c r="C132" s="171" t="s">
        <v>479</v>
      </c>
      <c r="D132" s="171" t="s">
        <v>239</v>
      </c>
      <c r="E132" s="171" t="s">
        <v>358</v>
      </c>
      <c r="F132" s="172">
        <v>18</v>
      </c>
      <c r="G132" s="172">
        <v>1</v>
      </c>
      <c r="H132" s="172">
        <v>17</v>
      </c>
      <c r="I132" s="173">
        <v>7.9492000000000012</v>
      </c>
      <c r="J132" s="173">
        <v>135.13640000000004</v>
      </c>
    </row>
    <row r="133" spans="1:10" x14ac:dyDescent="0.25">
      <c r="A133" s="193">
        <v>46125</v>
      </c>
      <c r="B133" s="193">
        <v>46125</v>
      </c>
      <c r="C133" s="171" t="s">
        <v>480</v>
      </c>
      <c r="D133" s="171" t="s">
        <v>271</v>
      </c>
      <c r="E133" s="171" t="s">
        <v>358</v>
      </c>
      <c r="F133" s="172">
        <v>28</v>
      </c>
      <c r="G133" s="172">
        <v>8</v>
      </c>
      <c r="H133" s="172">
        <v>20</v>
      </c>
      <c r="I133" s="173">
        <v>36.616399999999999</v>
      </c>
      <c r="J133" s="173">
        <v>732.32799999999997</v>
      </c>
    </row>
    <row r="134" spans="1:10" x14ac:dyDescent="0.25">
      <c r="A134" s="193">
        <v>46125</v>
      </c>
      <c r="B134" s="193">
        <v>46125</v>
      </c>
      <c r="C134" s="171" t="s">
        <v>481</v>
      </c>
      <c r="D134" s="171" t="s">
        <v>105</v>
      </c>
      <c r="E134" s="171" t="s">
        <v>358</v>
      </c>
      <c r="F134" s="172">
        <v>13</v>
      </c>
      <c r="G134" s="172">
        <v>0</v>
      </c>
      <c r="H134" s="172">
        <v>13</v>
      </c>
      <c r="I134" s="173">
        <v>51.597200000000001</v>
      </c>
      <c r="J134" s="173">
        <v>670.7636</v>
      </c>
    </row>
    <row r="135" spans="1:10" x14ac:dyDescent="0.25">
      <c r="A135" s="193">
        <v>46125</v>
      </c>
      <c r="B135" s="193">
        <v>46125</v>
      </c>
      <c r="C135" s="171" t="s">
        <v>482</v>
      </c>
      <c r="D135" s="171" t="s">
        <v>190</v>
      </c>
      <c r="E135" s="171" t="s">
        <v>346</v>
      </c>
      <c r="F135" s="172">
        <v>5</v>
      </c>
      <c r="G135" s="172">
        <v>1</v>
      </c>
      <c r="H135" s="172">
        <v>4</v>
      </c>
      <c r="I135" s="173">
        <v>1029.3219999999999</v>
      </c>
      <c r="J135" s="173">
        <v>4117.2879999999996</v>
      </c>
    </row>
    <row r="136" spans="1:10" x14ac:dyDescent="0.25">
      <c r="A136" s="193">
        <v>46125</v>
      </c>
      <c r="B136" s="193">
        <v>46125</v>
      </c>
      <c r="C136" s="171" t="s">
        <v>483</v>
      </c>
      <c r="D136" s="171" t="s">
        <v>189</v>
      </c>
      <c r="E136" s="171" t="s">
        <v>346</v>
      </c>
      <c r="F136" s="172">
        <v>7</v>
      </c>
      <c r="G136" s="172">
        <v>0</v>
      </c>
      <c r="H136" s="172">
        <v>7</v>
      </c>
      <c r="I136" s="173">
        <v>845.2586</v>
      </c>
      <c r="J136" s="173">
        <v>5916.8101999999999</v>
      </c>
    </row>
    <row r="137" spans="1:10" x14ac:dyDescent="0.25">
      <c r="A137" s="193">
        <v>46125</v>
      </c>
      <c r="B137" s="193">
        <v>46125</v>
      </c>
      <c r="C137" s="171" t="s">
        <v>484</v>
      </c>
      <c r="D137" s="171" t="s">
        <v>225</v>
      </c>
      <c r="E137" s="171" t="s">
        <v>358</v>
      </c>
      <c r="F137" s="172">
        <v>15</v>
      </c>
      <c r="G137" s="172">
        <v>0</v>
      </c>
      <c r="H137" s="172">
        <v>15</v>
      </c>
      <c r="I137" s="173">
        <v>174.79130000000001</v>
      </c>
      <c r="J137" s="173">
        <v>2621.8695000000002</v>
      </c>
    </row>
    <row r="138" spans="1:10" x14ac:dyDescent="0.25">
      <c r="A138" s="193">
        <v>46125</v>
      </c>
      <c r="B138" s="193">
        <v>46125</v>
      </c>
      <c r="C138" s="171" t="s">
        <v>485</v>
      </c>
      <c r="D138" s="171" t="s">
        <v>230</v>
      </c>
      <c r="E138" s="171" t="s">
        <v>358</v>
      </c>
      <c r="F138" s="172">
        <v>36</v>
      </c>
      <c r="G138" s="172">
        <v>4</v>
      </c>
      <c r="H138" s="172">
        <v>32</v>
      </c>
      <c r="I138" s="173">
        <v>46.7363</v>
      </c>
      <c r="J138" s="173">
        <v>1495.5616</v>
      </c>
    </row>
    <row r="139" spans="1:10" x14ac:dyDescent="0.25">
      <c r="A139" s="193">
        <v>46125</v>
      </c>
      <c r="B139" s="193">
        <v>46125</v>
      </c>
      <c r="C139" s="171" t="s">
        <v>486</v>
      </c>
      <c r="D139" s="171" t="s">
        <v>229</v>
      </c>
      <c r="E139" s="171" t="s">
        <v>358</v>
      </c>
      <c r="F139" s="172">
        <v>76</v>
      </c>
      <c r="G139" s="172">
        <v>0</v>
      </c>
      <c r="H139" s="172">
        <v>76</v>
      </c>
      <c r="I139" s="173">
        <v>26.238600000000002</v>
      </c>
      <c r="J139" s="173">
        <v>1994.1335999999999</v>
      </c>
    </row>
    <row r="140" spans="1:10" x14ac:dyDescent="0.25">
      <c r="A140" s="193">
        <v>46125</v>
      </c>
      <c r="B140" s="193">
        <v>46125</v>
      </c>
      <c r="C140" s="171" t="s">
        <v>487</v>
      </c>
      <c r="D140" s="171" t="s">
        <v>124</v>
      </c>
      <c r="E140" s="171" t="s">
        <v>346</v>
      </c>
      <c r="F140" s="172">
        <v>98</v>
      </c>
      <c r="G140" s="172">
        <v>19</v>
      </c>
      <c r="H140" s="172">
        <v>79</v>
      </c>
      <c r="I140" s="173">
        <v>12.061</v>
      </c>
      <c r="J140" s="173">
        <v>952.81899999999996</v>
      </c>
    </row>
    <row r="141" spans="1:10" x14ac:dyDescent="0.25">
      <c r="A141" s="193">
        <v>46125</v>
      </c>
      <c r="B141" s="193">
        <v>46125</v>
      </c>
      <c r="C141" s="171" t="s">
        <v>488</v>
      </c>
      <c r="D141" s="171" t="s">
        <v>123</v>
      </c>
      <c r="E141" s="171" t="s">
        <v>346</v>
      </c>
      <c r="F141" s="172">
        <v>153</v>
      </c>
      <c r="G141" s="172">
        <v>10</v>
      </c>
      <c r="H141" s="172">
        <v>143</v>
      </c>
      <c r="I141" s="173">
        <v>27.672000000000004</v>
      </c>
      <c r="J141" s="173">
        <v>3957.0960000000009</v>
      </c>
    </row>
    <row r="142" spans="1:10" x14ac:dyDescent="0.25">
      <c r="A142" s="193">
        <v>46125</v>
      </c>
      <c r="B142" s="193">
        <v>46125</v>
      </c>
      <c r="C142" s="171" t="s">
        <v>489</v>
      </c>
      <c r="D142" s="171" t="s">
        <v>121</v>
      </c>
      <c r="E142" s="171" t="s">
        <v>346</v>
      </c>
      <c r="F142" s="172">
        <v>75</v>
      </c>
      <c r="G142" s="172">
        <v>14</v>
      </c>
      <c r="H142" s="172">
        <v>61</v>
      </c>
      <c r="I142" s="173">
        <v>34.112699999999997</v>
      </c>
      <c r="J142" s="173">
        <v>2080.8746999999998</v>
      </c>
    </row>
    <row r="143" spans="1:10" x14ac:dyDescent="0.25">
      <c r="A143" s="193">
        <v>46125</v>
      </c>
      <c r="B143" s="193">
        <v>46125</v>
      </c>
      <c r="C143" s="171" t="s">
        <v>490</v>
      </c>
      <c r="D143" s="171" t="s">
        <v>122</v>
      </c>
      <c r="E143" s="171" t="s">
        <v>346</v>
      </c>
      <c r="F143" s="172">
        <v>65</v>
      </c>
      <c r="G143" s="172">
        <v>13</v>
      </c>
      <c r="H143" s="172">
        <v>52</v>
      </c>
      <c r="I143" s="173">
        <v>33.0349</v>
      </c>
      <c r="J143" s="173">
        <v>1717.8148000000001</v>
      </c>
    </row>
    <row r="144" spans="1:10" x14ac:dyDescent="0.25">
      <c r="A144" s="193">
        <v>46125</v>
      </c>
      <c r="B144" s="193">
        <v>46125</v>
      </c>
      <c r="C144" s="171" t="s">
        <v>491</v>
      </c>
      <c r="D144" s="171" t="s">
        <v>120</v>
      </c>
      <c r="E144" s="171" t="s">
        <v>346</v>
      </c>
      <c r="F144" s="172">
        <v>81</v>
      </c>
      <c r="G144" s="172">
        <v>13</v>
      </c>
      <c r="H144" s="172">
        <v>68</v>
      </c>
      <c r="I144" s="173">
        <v>21.553699999999999</v>
      </c>
      <c r="J144" s="173">
        <v>1465.6516000000001</v>
      </c>
    </row>
    <row r="145" spans="1:10" x14ac:dyDescent="0.25">
      <c r="A145" s="193">
        <v>46125</v>
      </c>
      <c r="B145" s="193">
        <v>46125</v>
      </c>
      <c r="C145" s="171" t="s">
        <v>492</v>
      </c>
      <c r="D145" s="171" t="s">
        <v>231</v>
      </c>
      <c r="E145" s="171" t="s">
        <v>358</v>
      </c>
      <c r="F145" s="172">
        <v>123</v>
      </c>
      <c r="G145" s="172">
        <v>68</v>
      </c>
      <c r="H145" s="172">
        <v>55</v>
      </c>
      <c r="I145" s="173">
        <v>16.844000000000001</v>
      </c>
      <c r="J145" s="173">
        <v>926.42</v>
      </c>
    </row>
    <row r="146" spans="1:10" x14ac:dyDescent="0.25">
      <c r="A146" s="193">
        <v>46125</v>
      </c>
      <c r="B146" s="193">
        <v>46125</v>
      </c>
      <c r="C146" s="171" t="s">
        <v>493</v>
      </c>
      <c r="D146" s="171" t="s">
        <v>232</v>
      </c>
      <c r="E146" s="171" t="s">
        <v>358</v>
      </c>
      <c r="F146" s="172">
        <v>78</v>
      </c>
      <c r="G146" s="172">
        <v>16</v>
      </c>
      <c r="H146" s="172">
        <v>62</v>
      </c>
      <c r="I146" s="173">
        <v>41.749099999999999</v>
      </c>
      <c r="J146" s="173">
        <v>2588.4441999999999</v>
      </c>
    </row>
    <row r="147" spans="1:10" x14ac:dyDescent="0.25">
      <c r="A147" s="193">
        <v>46125</v>
      </c>
      <c r="B147" s="193">
        <v>46125</v>
      </c>
      <c r="C147" s="171" t="s">
        <v>494</v>
      </c>
      <c r="D147" s="171" t="s">
        <v>247</v>
      </c>
      <c r="E147" s="171" t="s">
        <v>358</v>
      </c>
      <c r="F147" s="172">
        <v>9</v>
      </c>
      <c r="G147" s="172">
        <v>3</v>
      </c>
      <c r="H147" s="172">
        <v>6</v>
      </c>
      <c r="I147" s="173">
        <v>27.3827</v>
      </c>
      <c r="J147" s="173">
        <v>164.2962</v>
      </c>
    </row>
    <row r="148" spans="1:10" x14ac:dyDescent="0.25">
      <c r="A148" s="193">
        <v>46125</v>
      </c>
      <c r="B148" s="193">
        <v>46125</v>
      </c>
      <c r="C148" s="171" t="s">
        <v>495</v>
      </c>
      <c r="D148" s="171" t="s">
        <v>78</v>
      </c>
      <c r="E148" s="171" t="s">
        <v>358</v>
      </c>
      <c r="F148" s="172">
        <v>23</v>
      </c>
      <c r="G148" s="172">
        <v>1</v>
      </c>
      <c r="H148" s="172">
        <v>22</v>
      </c>
      <c r="I148" s="173">
        <v>116.32620000000001</v>
      </c>
      <c r="J148" s="173">
        <v>2559.1764000000003</v>
      </c>
    </row>
    <row r="149" spans="1:10" x14ac:dyDescent="0.25">
      <c r="A149" s="193">
        <v>46125</v>
      </c>
      <c r="B149" s="193">
        <v>46125</v>
      </c>
      <c r="C149" s="171" t="s">
        <v>496</v>
      </c>
      <c r="D149" s="171" t="s">
        <v>136</v>
      </c>
      <c r="E149" s="171" t="s">
        <v>380</v>
      </c>
      <c r="F149" s="172">
        <v>8</v>
      </c>
      <c r="G149" s="172">
        <v>2</v>
      </c>
      <c r="H149" s="172">
        <v>6</v>
      </c>
      <c r="I149" s="173">
        <v>212.4</v>
      </c>
      <c r="J149" s="173">
        <v>1274.4000000000001</v>
      </c>
    </row>
    <row r="150" spans="1:10" x14ac:dyDescent="0.25">
      <c r="A150" s="193">
        <v>46125</v>
      </c>
      <c r="B150" s="193">
        <v>46125</v>
      </c>
      <c r="C150" s="171" t="s">
        <v>497</v>
      </c>
      <c r="D150" s="171" t="s">
        <v>179</v>
      </c>
      <c r="E150" s="171" t="s">
        <v>346</v>
      </c>
      <c r="F150" s="172">
        <v>4</v>
      </c>
      <c r="G150" s="172">
        <v>0</v>
      </c>
      <c r="H150" s="172">
        <v>4</v>
      </c>
      <c r="I150" s="173">
        <v>72.849999999999994</v>
      </c>
      <c r="J150" s="173">
        <v>291.39999999999998</v>
      </c>
    </row>
    <row r="151" spans="1:10" x14ac:dyDescent="0.25">
      <c r="A151" s="193">
        <v>46125</v>
      </c>
      <c r="B151" s="193">
        <v>46125</v>
      </c>
      <c r="C151" s="171" t="s">
        <v>498</v>
      </c>
      <c r="D151" s="171" t="s">
        <v>119</v>
      </c>
      <c r="E151" s="171" t="s">
        <v>364</v>
      </c>
      <c r="F151" s="172">
        <v>19</v>
      </c>
      <c r="G151" s="172">
        <v>5</v>
      </c>
      <c r="H151" s="172">
        <v>14</v>
      </c>
      <c r="I151" s="173">
        <v>97.667400000000001</v>
      </c>
      <c r="J151" s="173">
        <v>1367.3435999999999</v>
      </c>
    </row>
    <row r="152" spans="1:10" s="190" customFormat="1" x14ac:dyDescent="0.25">
      <c r="A152" s="193"/>
      <c r="B152" s="193"/>
      <c r="C152" s="189" t="s">
        <v>499</v>
      </c>
      <c r="D152" s="189" t="s">
        <v>500</v>
      </c>
      <c r="E152" s="189" t="s">
        <v>358</v>
      </c>
      <c r="F152" s="191">
        <v>0</v>
      </c>
      <c r="G152" s="191">
        <v>0</v>
      </c>
      <c r="H152" s="191">
        <v>0</v>
      </c>
      <c r="I152" s="192">
        <v>0</v>
      </c>
      <c r="J152" s="192">
        <f>SUM(J153:J163)</f>
        <v>25923.570400000001</v>
      </c>
    </row>
    <row r="153" spans="1:10" x14ac:dyDescent="0.25">
      <c r="A153" s="193">
        <v>46125</v>
      </c>
      <c r="B153" s="193">
        <v>46125</v>
      </c>
      <c r="C153" s="171" t="s">
        <v>501</v>
      </c>
      <c r="D153" s="171" t="s">
        <v>115</v>
      </c>
      <c r="E153" s="171" t="s">
        <v>358</v>
      </c>
      <c r="F153" s="172">
        <v>78</v>
      </c>
      <c r="G153" s="172">
        <v>1</v>
      </c>
      <c r="H153" s="172">
        <v>77</v>
      </c>
      <c r="I153" s="173">
        <v>44.466900000000003</v>
      </c>
      <c r="J153" s="173">
        <v>3423.9513000000006</v>
      </c>
    </row>
    <row r="154" spans="1:10" x14ac:dyDescent="0.25">
      <c r="A154" s="193">
        <v>46125</v>
      </c>
      <c r="B154" s="193">
        <v>46125</v>
      </c>
      <c r="C154" s="171" t="s">
        <v>502</v>
      </c>
      <c r="D154" s="171" t="s">
        <v>118</v>
      </c>
      <c r="E154" s="171" t="s">
        <v>358</v>
      </c>
      <c r="F154" s="172">
        <v>29</v>
      </c>
      <c r="G154" s="172">
        <v>2</v>
      </c>
      <c r="H154" s="172">
        <v>27</v>
      </c>
      <c r="I154" s="173">
        <v>41.761499999999998</v>
      </c>
      <c r="J154" s="173">
        <v>1127.5604999999998</v>
      </c>
    </row>
    <row r="155" spans="1:10" x14ac:dyDescent="0.25">
      <c r="A155" s="193">
        <v>46125</v>
      </c>
      <c r="B155" s="193">
        <v>46125</v>
      </c>
      <c r="C155" s="171" t="s">
        <v>503</v>
      </c>
      <c r="D155" s="171" t="s">
        <v>114</v>
      </c>
      <c r="E155" s="171" t="s">
        <v>358</v>
      </c>
      <c r="F155" s="172">
        <v>11</v>
      </c>
      <c r="G155" s="172">
        <v>0</v>
      </c>
      <c r="H155" s="172">
        <v>11</v>
      </c>
      <c r="I155" s="173">
        <v>114.3115</v>
      </c>
      <c r="J155" s="173">
        <v>1257.4265</v>
      </c>
    </row>
    <row r="156" spans="1:10" x14ac:dyDescent="0.25">
      <c r="A156" s="193">
        <v>46125</v>
      </c>
      <c r="B156" s="193">
        <v>46125</v>
      </c>
      <c r="C156" s="171" t="s">
        <v>504</v>
      </c>
      <c r="D156" s="171" t="s">
        <v>113</v>
      </c>
      <c r="E156" s="171" t="s">
        <v>358</v>
      </c>
      <c r="F156" s="172">
        <v>19</v>
      </c>
      <c r="G156" s="172">
        <v>1</v>
      </c>
      <c r="H156" s="172">
        <v>18</v>
      </c>
      <c r="I156" s="173">
        <v>32.799100000000003</v>
      </c>
      <c r="J156" s="173">
        <v>590.38380000000006</v>
      </c>
    </row>
    <row r="157" spans="1:10" x14ac:dyDescent="0.25">
      <c r="A157" s="193">
        <v>46125</v>
      </c>
      <c r="B157" s="193">
        <v>46125</v>
      </c>
      <c r="C157" s="171" t="s">
        <v>505</v>
      </c>
      <c r="D157" s="171" t="s">
        <v>111</v>
      </c>
      <c r="E157" s="171" t="s">
        <v>358</v>
      </c>
      <c r="F157" s="172">
        <v>82</v>
      </c>
      <c r="G157" s="172">
        <v>29</v>
      </c>
      <c r="H157" s="172">
        <v>53</v>
      </c>
      <c r="I157" s="173">
        <v>31.004899999999999</v>
      </c>
      <c r="J157" s="173">
        <v>1643.2596999999996</v>
      </c>
    </row>
    <row r="158" spans="1:10" x14ac:dyDescent="0.25">
      <c r="A158" s="193">
        <v>46125</v>
      </c>
      <c r="B158" s="193">
        <v>46125</v>
      </c>
      <c r="C158" s="171" t="s">
        <v>506</v>
      </c>
      <c r="D158" s="171" t="s">
        <v>112</v>
      </c>
      <c r="E158" s="171" t="s">
        <v>358</v>
      </c>
      <c r="F158" s="172">
        <v>35</v>
      </c>
      <c r="G158" s="172">
        <v>8</v>
      </c>
      <c r="H158" s="172">
        <v>27</v>
      </c>
      <c r="I158" s="173">
        <v>60.973399999999998</v>
      </c>
      <c r="J158" s="173">
        <v>1646.2818</v>
      </c>
    </row>
    <row r="159" spans="1:10" x14ac:dyDescent="0.25">
      <c r="A159" s="193">
        <v>46125</v>
      </c>
      <c r="B159" s="193">
        <v>46125</v>
      </c>
      <c r="C159" s="171" t="s">
        <v>507</v>
      </c>
      <c r="D159" s="171" t="s">
        <v>130</v>
      </c>
      <c r="E159" s="171" t="s">
        <v>358</v>
      </c>
      <c r="F159" s="172">
        <v>38</v>
      </c>
      <c r="G159" s="172">
        <v>9</v>
      </c>
      <c r="H159" s="172">
        <v>29</v>
      </c>
      <c r="I159" s="173">
        <v>34.851300000000002</v>
      </c>
      <c r="J159" s="173">
        <v>1010.6877000000001</v>
      </c>
    </row>
    <row r="160" spans="1:10" x14ac:dyDescent="0.25">
      <c r="A160" s="193">
        <v>46125</v>
      </c>
      <c r="B160" s="193">
        <v>46125</v>
      </c>
      <c r="C160" s="171" t="s">
        <v>508</v>
      </c>
      <c r="D160" s="171" t="s">
        <v>219</v>
      </c>
      <c r="E160" s="171" t="s">
        <v>358</v>
      </c>
      <c r="F160" s="172">
        <v>19</v>
      </c>
      <c r="G160" s="172">
        <v>4</v>
      </c>
      <c r="H160" s="172">
        <v>15</v>
      </c>
      <c r="I160" s="173">
        <v>199.59080000000003</v>
      </c>
      <c r="J160" s="173">
        <v>2993.8620000000001</v>
      </c>
    </row>
    <row r="161" spans="1:10" x14ac:dyDescent="0.25">
      <c r="A161" s="193">
        <v>46125</v>
      </c>
      <c r="B161" s="193">
        <v>46125</v>
      </c>
      <c r="C161" s="171" t="s">
        <v>509</v>
      </c>
      <c r="D161" s="171" t="s">
        <v>221</v>
      </c>
      <c r="E161" s="171" t="s">
        <v>358</v>
      </c>
      <c r="F161" s="172">
        <v>17</v>
      </c>
      <c r="G161" s="172">
        <v>3</v>
      </c>
      <c r="H161" s="172">
        <v>14</v>
      </c>
      <c r="I161" s="173">
        <v>81.709400000000002</v>
      </c>
      <c r="J161" s="173">
        <v>1143.9316000000001</v>
      </c>
    </row>
    <row r="162" spans="1:10" x14ac:dyDescent="0.25">
      <c r="A162" s="193">
        <v>46125</v>
      </c>
      <c r="B162" s="193">
        <v>46125</v>
      </c>
      <c r="C162" s="171" t="s">
        <v>510</v>
      </c>
      <c r="D162" s="171" t="s">
        <v>117</v>
      </c>
      <c r="E162" s="171" t="s">
        <v>358</v>
      </c>
      <c r="F162" s="172">
        <v>5</v>
      </c>
      <c r="G162" s="172">
        <v>0</v>
      </c>
      <c r="H162" s="172">
        <v>5</v>
      </c>
      <c r="I162" s="173">
        <v>2060.6131</v>
      </c>
      <c r="J162" s="173">
        <v>10303.065500000001</v>
      </c>
    </row>
    <row r="163" spans="1:10" x14ac:dyDescent="0.25">
      <c r="A163" s="193">
        <v>46125</v>
      </c>
      <c r="B163" s="193">
        <v>46125</v>
      </c>
      <c r="C163" s="171" t="s">
        <v>511</v>
      </c>
      <c r="D163" s="171" t="s">
        <v>220</v>
      </c>
      <c r="E163" s="171" t="s">
        <v>358</v>
      </c>
      <c r="F163" s="172">
        <v>15</v>
      </c>
      <c r="G163" s="172">
        <v>1</v>
      </c>
      <c r="H163" s="172">
        <v>14</v>
      </c>
      <c r="I163" s="173">
        <v>55.94</v>
      </c>
      <c r="J163" s="173">
        <v>783.16</v>
      </c>
    </row>
    <row r="164" spans="1:10" s="190" customFormat="1" x14ac:dyDescent="0.25">
      <c r="A164" s="193"/>
      <c r="B164" s="193"/>
      <c r="C164" s="189" t="s">
        <v>512</v>
      </c>
      <c r="D164" s="189" t="s">
        <v>513</v>
      </c>
      <c r="E164" s="189" t="s">
        <v>358</v>
      </c>
      <c r="F164" s="191">
        <v>0</v>
      </c>
      <c r="G164" s="191">
        <v>0</v>
      </c>
      <c r="H164" s="191">
        <v>0</v>
      </c>
      <c r="I164" s="192">
        <v>0</v>
      </c>
      <c r="J164" s="192">
        <f>SUM(J165:J166)</f>
        <v>3194.8419999999996</v>
      </c>
    </row>
    <row r="165" spans="1:10" x14ac:dyDescent="0.25">
      <c r="A165" s="193">
        <v>46125</v>
      </c>
      <c r="B165" s="193">
        <v>46125</v>
      </c>
      <c r="C165" s="171" t="s">
        <v>514</v>
      </c>
      <c r="D165" s="171" t="s">
        <v>85</v>
      </c>
      <c r="E165" s="171" t="s">
        <v>358</v>
      </c>
      <c r="F165" s="172">
        <v>10</v>
      </c>
      <c r="G165" s="172">
        <v>0</v>
      </c>
      <c r="H165" s="172">
        <v>10</v>
      </c>
      <c r="I165" s="173">
        <v>116.9842</v>
      </c>
      <c r="J165" s="173">
        <v>1169.8419999999999</v>
      </c>
    </row>
    <row r="166" spans="1:10" x14ac:dyDescent="0.25">
      <c r="A166" s="193">
        <v>46125</v>
      </c>
      <c r="B166" s="193">
        <v>46125</v>
      </c>
      <c r="C166" s="171" t="s">
        <v>515</v>
      </c>
      <c r="D166" s="171" t="s">
        <v>86</v>
      </c>
      <c r="E166" s="171" t="s">
        <v>384</v>
      </c>
      <c r="F166" s="172">
        <v>32</v>
      </c>
      <c r="G166" s="172">
        <v>5</v>
      </c>
      <c r="H166" s="172">
        <v>27</v>
      </c>
      <c r="I166" s="173">
        <v>75</v>
      </c>
      <c r="J166" s="173">
        <v>2025</v>
      </c>
    </row>
    <row r="167" spans="1:10" s="190" customFormat="1" x14ac:dyDescent="0.25">
      <c r="A167" s="193"/>
      <c r="B167" s="193"/>
      <c r="C167" s="189" t="s">
        <v>516</v>
      </c>
      <c r="D167" s="189" t="s">
        <v>517</v>
      </c>
      <c r="E167" s="189"/>
      <c r="F167" s="191">
        <v>0</v>
      </c>
      <c r="G167" s="191">
        <v>0</v>
      </c>
      <c r="H167" s="191">
        <v>0</v>
      </c>
      <c r="I167" s="192">
        <v>0</v>
      </c>
      <c r="J167" s="192">
        <f>SUM(J168:J177)</f>
        <v>27708.895200000003</v>
      </c>
    </row>
    <row r="168" spans="1:10" x14ac:dyDescent="0.25">
      <c r="A168" s="193">
        <v>46125</v>
      </c>
      <c r="B168" s="193">
        <v>46125</v>
      </c>
      <c r="C168" s="171" t="s">
        <v>518</v>
      </c>
      <c r="D168" s="171" t="s">
        <v>270</v>
      </c>
      <c r="E168" s="171" t="s">
        <v>358</v>
      </c>
      <c r="F168" s="172">
        <v>6</v>
      </c>
      <c r="G168" s="172">
        <v>0</v>
      </c>
      <c r="H168" s="172">
        <v>6</v>
      </c>
      <c r="I168" s="173">
        <v>566.6671</v>
      </c>
      <c r="J168" s="173">
        <v>3400.0026000000003</v>
      </c>
    </row>
    <row r="169" spans="1:10" x14ac:dyDescent="0.25">
      <c r="A169" s="193">
        <v>46125</v>
      </c>
      <c r="B169" s="193">
        <v>46125</v>
      </c>
      <c r="C169" s="171" t="s">
        <v>519</v>
      </c>
      <c r="D169" s="171" t="s">
        <v>209</v>
      </c>
      <c r="E169" s="171" t="s">
        <v>358</v>
      </c>
      <c r="F169" s="172">
        <v>14</v>
      </c>
      <c r="G169" s="172">
        <v>3</v>
      </c>
      <c r="H169" s="172">
        <v>11</v>
      </c>
      <c r="I169" s="173">
        <v>161.0343</v>
      </c>
      <c r="J169" s="173">
        <v>1771.3773000000001</v>
      </c>
    </row>
    <row r="170" spans="1:10" x14ac:dyDescent="0.25">
      <c r="A170" s="193">
        <v>46125</v>
      </c>
      <c r="B170" s="193">
        <v>46125</v>
      </c>
      <c r="C170" s="171" t="s">
        <v>520</v>
      </c>
      <c r="D170" s="171" t="s">
        <v>208</v>
      </c>
      <c r="E170" s="171" t="s">
        <v>358</v>
      </c>
      <c r="F170" s="172">
        <v>17</v>
      </c>
      <c r="G170" s="172">
        <v>1</v>
      </c>
      <c r="H170" s="172">
        <v>16</v>
      </c>
      <c r="I170" s="173">
        <v>73.314700000000002</v>
      </c>
      <c r="J170" s="173">
        <v>1173.0352</v>
      </c>
    </row>
    <row r="171" spans="1:10" x14ac:dyDescent="0.25">
      <c r="A171" s="193">
        <v>46125</v>
      </c>
      <c r="B171" s="193">
        <v>46125</v>
      </c>
      <c r="C171" s="171" t="s">
        <v>521</v>
      </c>
      <c r="D171" s="171" t="s">
        <v>263</v>
      </c>
      <c r="E171" s="171" t="s">
        <v>358</v>
      </c>
      <c r="F171" s="172">
        <v>854</v>
      </c>
      <c r="G171" s="172">
        <v>151</v>
      </c>
      <c r="H171" s="172">
        <v>703</v>
      </c>
      <c r="I171" s="173">
        <v>10.395299999999999</v>
      </c>
      <c r="J171" s="173">
        <v>7307.8958999999995</v>
      </c>
    </row>
    <row r="172" spans="1:10" x14ac:dyDescent="0.25">
      <c r="A172" s="193">
        <v>46125</v>
      </c>
      <c r="B172" s="193">
        <v>46125</v>
      </c>
      <c r="C172" s="171" t="s">
        <v>522</v>
      </c>
      <c r="D172" s="171" t="s">
        <v>262</v>
      </c>
      <c r="E172" s="171" t="s">
        <v>358</v>
      </c>
      <c r="F172" s="172">
        <v>424</v>
      </c>
      <c r="G172" s="172">
        <v>111</v>
      </c>
      <c r="H172" s="172">
        <v>313</v>
      </c>
      <c r="I172" s="173">
        <v>3.3424</v>
      </c>
      <c r="J172" s="173">
        <v>1046.1712</v>
      </c>
    </row>
    <row r="173" spans="1:10" x14ac:dyDescent="0.25">
      <c r="A173" s="193">
        <v>46125</v>
      </c>
      <c r="B173" s="193">
        <v>46125</v>
      </c>
      <c r="C173" s="171" t="s">
        <v>523</v>
      </c>
      <c r="D173" s="171" t="s">
        <v>264</v>
      </c>
      <c r="E173" s="171" t="s">
        <v>358</v>
      </c>
      <c r="F173" s="172">
        <v>602</v>
      </c>
      <c r="G173" s="172">
        <v>73</v>
      </c>
      <c r="H173" s="172">
        <v>529</v>
      </c>
      <c r="I173" s="173">
        <v>13.255999999999998</v>
      </c>
      <c r="J173" s="173">
        <v>7012.424</v>
      </c>
    </row>
    <row r="174" spans="1:10" x14ac:dyDescent="0.25">
      <c r="A174" s="193">
        <v>46125</v>
      </c>
      <c r="B174" s="193">
        <v>46125</v>
      </c>
      <c r="C174" s="171" t="s">
        <v>524</v>
      </c>
      <c r="D174" s="171" t="s">
        <v>261</v>
      </c>
      <c r="E174" s="171" t="s">
        <v>358</v>
      </c>
      <c r="F174" s="172">
        <v>534</v>
      </c>
      <c r="G174" s="172">
        <v>71</v>
      </c>
      <c r="H174" s="172">
        <v>463</v>
      </c>
      <c r="I174" s="173">
        <v>3.0878999999999994</v>
      </c>
      <c r="J174" s="173">
        <v>1429.6976999999999</v>
      </c>
    </row>
    <row r="175" spans="1:10" x14ac:dyDescent="0.25">
      <c r="A175" s="193">
        <v>46125</v>
      </c>
      <c r="B175" s="193">
        <v>46125</v>
      </c>
      <c r="C175" s="171" t="s">
        <v>525</v>
      </c>
      <c r="D175" s="171" t="s">
        <v>259</v>
      </c>
      <c r="E175" s="171" t="s">
        <v>384</v>
      </c>
      <c r="F175" s="172">
        <v>314</v>
      </c>
      <c r="G175" s="172">
        <v>48</v>
      </c>
      <c r="H175" s="172">
        <v>266</v>
      </c>
      <c r="I175" s="173">
        <v>9.9503000000000004</v>
      </c>
      <c r="J175" s="173">
        <v>2646.7798000000003</v>
      </c>
    </row>
    <row r="176" spans="1:10" x14ac:dyDescent="0.25">
      <c r="A176" s="193">
        <v>46125</v>
      </c>
      <c r="B176" s="193">
        <v>46125</v>
      </c>
      <c r="C176" s="171" t="s">
        <v>526</v>
      </c>
      <c r="D176" s="171" t="s">
        <v>258</v>
      </c>
      <c r="E176" s="171" t="s">
        <v>358</v>
      </c>
      <c r="F176" s="172">
        <v>370</v>
      </c>
      <c r="G176" s="172">
        <v>140</v>
      </c>
      <c r="H176" s="172">
        <v>230</v>
      </c>
      <c r="I176" s="173">
        <v>5.9234</v>
      </c>
      <c r="J176" s="173">
        <v>1362.3820000000001</v>
      </c>
    </row>
    <row r="177" spans="1:10" x14ac:dyDescent="0.25">
      <c r="A177" s="193">
        <v>46125</v>
      </c>
      <c r="B177" s="193">
        <v>46125</v>
      </c>
      <c r="C177" s="171" t="s">
        <v>527</v>
      </c>
      <c r="D177" s="171" t="s">
        <v>257</v>
      </c>
      <c r="E177" s="171" t="s">
        <v>358</v>
      </c>
      <c r="F177" s="172">
        <v>559</v>
      </c>
      <c r="G177" s="172">
        <v>144</v>
      </c>
      <c r="H177" s="172">
        <v>415</v>
      </c>
      <c r="I177" s="173">
        <v>1.3472999999999999</v>
      </c>
      <c r="J177" s="173">
        <v>559.12950000000001</v>
      </c>
    </row>
    <row r="178" spans="1:10" s="190" customFormat="1" x14ac:dyDescent="0.25">
      <c r="A178" s="193"/>
      <c r="B178" s="193"/>
      <c r="C178" s="189" t="s">
        <v>528</v>
      </c>
      <c r="D178" s="189" t="s">
        <v>529</v>
      </c>
      <c r="E178" s="189"/>
      <c r="F178" s="191">
        <v>0</v>
      </c>
      <c r="G178" s="191">
        <v>0</v>
      </c>
      <c r="H178" s="191">
        <v>0</v>
      </c>
      <c r="I178" s="192">
        <v>0</v>
      </c>
      <c r="J178" s="192">
        <f>SUM(J179:J194)</f>
        <v>40320.133499999996</v>
      </c>
    </row>
    <row r="179" spans="1:10" x14ac:dyDescent="0.25">
      <c r="A179" s="193">
        <v>46125</v>
      </c>
      <c r="B179" s="193">
        <v>46125</v>
      </c>
      <c r="C179" s="171" t="s">
        <v>530</v>
      </c>
      <c r="D179" s="171" t="s">
        <v>191</v>
      </c>
      <c r="E179" s="171" t="s">
        <v>384</v>
      </c>
      <c r="F179" s="172">
        <v>2</v>
      </c>
      <c r="G179" s="172">
        <v>0</v>
      </c>
      <c r="H179" s="172">
        <v>2</v>
      </c>
      <c r="I179" s="173">
        <v>2800</v>
      </c>
      <c r="J179" s="173">
        <v>5600</v>
      </c>
    </row>
    <row r="180" spans="1:10" x14ac:dyDescent="0.25">
      <c r="A180" s="193">
        <v>46125</v>
      </c>
      <c r="B180" s="193">
        <v>46125</v>
      </c>
      <c r="C180" s="171" t="s">
        <v>531</v>
      </c>
      <c r="D180" s="171" t="s">
        <v>149</v>
      </c>
      <c r="E180" s="171" t="s">
        <v>364</v>
      </c>
      <c r="F180" s="172">
        <v>4</v>
      </c>
      <c r="G180" s="172">
        <v>0</v>
      </c>
      <c r="H180" s="172">
        <v>4</v>
      </c>
      <c r="I180" s="173">
        <v>354</v>
      </c>
      <c r="J180" s="173">
        <v>1416</v>
      </c>
    </row>
    <row r="181" spans="1:10" x14ac:dyDescent="0.25">
      <c r="A181" s="193">
        <v>46125</v>
      </c>
      <c r="B181" s="193">
        <v>46125</v>
      </c>
      <c r="C181" s="171" t="s">
        <v>532</v>
      </c>
      <c r="D181" s="171" t="s">
        <v>153</v>
      </c>
      <c r="E181" s="171" t="s">
        <v>364</v>
      </c>
      <c r="F181" s="172">
        <v>5</v>
      </c>
      <c r="G181" s="172">
        <v>0</v>
      </c>
      <c r="H181" s="172">
        <v>5</v>
      </c>
      <c r="I181" s="173">
        <v>826</v>
      </c>
      <c r="J181" s="173">
        <v>4130</v>
      </c>
    </row>
    <row r="182" spans="1:10" x14ac:dyDescent="0.25">
      <c r="A182" s="193">
        <v>46125</v>
      </c>
      <c r="B182" s="193">
        <v>46125</v>
      </c>
      <c r="C182" s="171" t="s">
        <v>533</v>
      </c>
      <c r="D182" s="171" t="s">
        <v>156</v>
      </c>
      <c r="E182" s="171" t="s">
        <v>364</v>
      </c>
      <c r="F182" s="172">
        <v>5</v>
      </c>
      <c r="G182" s="172">
        <v>0</v>
      </c>
      <c r="H182" s="172">
        <v>5</v>
      </c>
      <c r="I182" s="173">
        <v>440</v>
      </c>
      <c r="J182" s="173">
        <v>2200</v>
      </c>
    </row>
    <row r="183" spans="1:10" x14ac:dyDescent="0.25">
      <c r="A183" s="193">
        <v>46125</v>
      </c>
      <c r="B183" s="193">
        <v>46125</v>
      </c>
      <c r="C183" s="171" t="s">
        <v>534</v>
      </c>
      <c r="D183" s="171" t="s">
        <v>152</v>
      </c>
      <c r="E183" s="171" t="s">
        <v>364</v>
      </c>
      <c r="F183" s="172">
        <v>5</v>
      </c>
      <c r="G183" s="172">
        <v>0</v>
      </c>
      <c r="H183" s="172">
        <v>5</v>
      </c>
      <c r="I183" s="173">
        <v>370</v>
      </c>
      <c r="J183" s="173">
        <v>1850</v>
      </c>
    </row>
    <row r="184" spans="1:10" x14ac:dyDescent="0.25">
      <c r="A184" s="193">
        <v>46125</v>
      </c>
      <c r="B184" s="193">
        <v>46125</v>
      </c>
      <c r="C184" s="171" t="s">
        <v>535</v>
      </c>
      <c r="D184" s="171" t="s">
        <v>157</v>
      </c>
      <c r="E184" s="171" t="s">
        <v>364</v>
      </c>
      <c r="F184" s="172">
        <v>5</v>
      </c>
      <c r="G184" s="172">
        <v>0</v>
      </c>
      <c r="H184" s="172">
        <v>5</v>
      </c>
      <c r="I184" s="173">
        <v>472</v>
      </c>
      <c r="J184" s="173">
        <v>2360</v>
      </c>
    </row>
    <row r="185" spans="1:10" x14ac:dyDescent="0.25">
      <c r="A185" s="193">
        <v>46125</v>
      </c>
      <c r="B185" s="193">
        <v>46125</v>
      </c>
      <c r="C185" s="171" t="s">
        <v>536</v>
      </c>
      <c r="D185" s="171" t="s">
        <v>159</v>
      </c>
      <c r="E185" s="171" t="s">
        <v>364</v>
      </c>
      <c r="F185" s="172">
        <v>5</v>
      </c>
      <c r="G185" s="172">
        <v>0</v>
      </c>
      <c r="H185" s="172">
        <v>5</v>
      </c>
      <c r="I185" s="173">
        <v>737.2</v>
      </c>
      <c r="J185" s="173">
        <v>3686</v>
      </c>
    </row>
    <row r="186" spans="1:10" x14ac:dyDescent="0.25">
      <c r="A186" s="193">
        <v>46125</v>
      </c>
      <c r="B186" s="193">
        <v>46125</v>
      </c>
      <c r="C186" s="171" t="s">
        <v>537</v>
      </c>
      <c r="D186" s="171" t="s">
        <v>151</v>
      </c>
      <c r="E186" s="171" t="s">
        <v>364</v>
      </c>
      <c r="F186" s="172">
        <v>5</v>
      </c>
      <c r="G186" s="172">
        <v>0</v>
      </c>
      <c r="H186" s="172">
        <v>5</v>
      </c>
      <c r="I186" s="173">
        <v>300</v>
      </c>
      <c r="J186" s="173">
        <v>1500</v>
      </c>
    </row>
    <row r="187" spans="1:10" x14ac:dyDescent="0.25">
      <c r="A187" s="193">
        <v>46125</v>
      </c>
      <c r="B187" s="193">
        <v>46125</v>
      </c>
      <c r="C187" s="171" t="s">
        <v>538</v>
      </c>
      <c r="D187" s="171" t="s">
        <v>158</v>
      </c>
      <c r="E187" s="171" t="s">
        <v>364</v>
      </c>
      <c r="F187" s="172">
        <v>5</v>
      </c>
      <c r="G187" s="172">
        <v>0</v>
      </c>
      <c r="H187" s="172">
        <v>5</v>
      </c>
      <c r="I187" s="173">
        <v>330.82669999999996</v>
      </c>
      <c r="J187" s="173">
        <v>1654.1335000000001</v>
      </c>
    </row>
    <row r="188" spans="1:10" x14ac:dyDescent="0.25">
      <c r="A188" s="193">
        <v>46125</v>
      </c>
      <c r="B188" s="193">
        <v>46125</v>
      </c>
      <c r="C188" s="171" t="s">
        <v>539</v>
      </c>
      <c r="D188" s="171" t="s">
        <v>150</v>
      </c>
      <c r="E188" s="171" t="s">
        <v>364</v>
      </c>
      <c r="F188" s="172">
        <v>5</v>
      </c>
      <c r="G188" s="172">
        <v>0</v>
      </c>
      <c r="H188" s="172">
        <v>5</v>
      </c>
      <c r="I188" s="173">
        <v>525</v>
      </c>
      <c r="J188" s="173">
        <v>2625</v>
      </c>
    </row>
    <row r="189" spans="1:10" x14ac:dyDescent="0.25">
      <c r="A189" s="193">
        <v>46125</v>
      </c>
      <c r="B189" s="193">
        <v>46125</v>
      </c>
      <c r="C189" s="171" t="s">
        <v>540</v>
      </c>
      <c r="D189" s="171" t="s">
        <v>155</v>
      </c>
      <c r="E189" s="171" t="s">
        <v>364</v>
      </c>
      <c r="F189" s="172">
        <v>5</v>
      </c>
      <c r="G189" s="172">
        <v>0</v>
      </c>
      <c r="H189" s="172">
        <v>5</v>
      </c>
      <c r="I189" s="173">
        <v>525</v>
      </c>
      <c r="J189" s="173">
        <v>2625</v>
      </c>
    </row>
    <row r="190" spans="1:10" x14ac:dyDescent="0.25">
      <c r="A190" s="193">
        <v>46125</v>
      </c>
      <c r="B190" s="193">
        <v>46125</v>
      </c>
      <c r="C190" s="171" t="s">
        <v>541</v>
      </c>
      <c r="D190" s="171" t="s">
        <v>154</v>
      </c>
      <c r="E190" s="171" t="s">
        <v>364</v>
      </c>
      <c r="F190" s="172">
        <v>6</v>
      </c>
      <c r="G190" s="172">
        <v>0</v>
      </c>
      <c r="H190" s="172">
        <v>6</v>
      </c>
      <c r="I190" s="173">
        <v>679</v>
      </c>
      <c r="J190" s="173">
        <v>4074</v>
      </c>
    </row>
    <row r="191" spans="1:10" x14ac:dyDescent="0.25">
      <c r="A191" s="193">
        <v>46125</v>
      </c>
      <c r="B191" s="193">
        <v>46125</v>
      </c>
      <c r="C191" s="171" t="s">
        <v>542</v>
      </c>
      <c r="D191" s="171" t="s">
        <v>148</v>
      </c>
      <c r="E191" s="171" t="s">
        <v>364</v>
      </c>
      <c r="F191" s="172">
        <v>5</v>
      </c>
      <c r="G191" s="172">
        <v>0</v>
      </c>
      <c r="H191" s="172">
        <v>5</v>
      </c>
      <c r="I191" s="173">
        <v>300</v>
      </c>
      <c r="J191" s="173">
        <v>1500</v>
      </c>
    </row>
    <row r="192" spans="1:10" x14ac:dyDescent="0.25">
      <c r="A192" s="193">
        <v>46125</v>
      </c>
      <c r="B192" s="193">
        <v>46125</v>
      </c>
      <c r="C192" s="171" t="s">
        <v>543</v>
      </c>
      <c r="D192" s="171" t="s">
        <v>146</v>
      </c>
      <c r="E192" s="171" t="s">
        <v>364</v>
      </c>
      <c r="F192" s="172">
        <v>5</v>
      </c>
      <c r="G192" s="172">
        <v>0</v>
      </c>
      <c r="H192" s="172">
        <v>5</v>
      </c>
      <c r="I192" s="173">
        <v>520</v>
      </c>
      <c r="J192" s="173">
        <v>2600</v>
      </c>
    </row>
    <row r="193" spans="1:10" x14ac:dyDescent="0.25">
      <c r="A193" s="193">
        <v>46125</v>
      </c>
      <c r="B193" s="193">
        <v>46125</v>
      </c>
      <c r="C193" s="171" t="s">
        <v>544</v>
      </c>
      <c r="D193" s="171" t="s">
        <v>147</v>
      </c>
      <c r="E193" s="171" t="s">
        <v>364</v>
      </c>
      <c r="F193" s="172">
        <v>5</v>
      </c>
      <c r="G193" s="172">
        <v>0</v>
      </c>
      <c r="H193" s="172">
        <v>5</v>
      </c>
      <c r="I193" s="173">
        <v>335</v>
      </c>
      <c r="J193" s="173">
        <v>1675</v>
      </c>
    </row>
    <row r="194" spans="1:10" x14ac:dyDescent="0.25">
      <c r="A194" s="193">
        <v>46125</v>
      </c>
      <c r="B194" s="193">
        <v>46125</v>
      </c>
      <c r="C194" s="171" t="s">
        <v>545</v>
      </c>
      <c r="D194" s="171" t="s">
        <v>145</v>
      </c>
      <c r="E194" s="171" t="s">
        <v>364</v>
      </c>
      <c r="F194" s="172">
        <v>5</v>
      </c>
      <c r="G194" s="172">
        <v>0</v>
      </c>
      <c r="H194" s="172">
        <v>5</v>
      </c>
      <c r="I194" s="173">
        <v>165</v>
      </c>
      <c r="J194" s="173">
        <v>825</v>
      </c>
    </row>
    <row r="195" spans="1:10" s="190" customFormat="1" x14ac:dyDescent="0.25">
      <c r="A195" s="195"/>
      <c r="B195" s="195"/>
      <c r="C195" s="189" t="s">
        <v>546</v>
      </c>
      <c r="D195" s="189" t="s">
        <v>547</v>
      </c>
      <c r="E195" s="189"/>
      <c r="F195" s="191">
        <v>0</v>
      </c>
      <c r="G195" s="191">
        <v>0</v>
      </c>
      <c r="H195" s="191">
        <v>0</v>
      </c>
      <c r="I195" s="192">
        <v>0</v>
      </c>
      <c r="J195" s="192">
        <f>+J197+J196</f>
        <v>4769.1887999999999</v>
      </c>
    </row>
    <row r="196" spans="1:10" x14ac:dyDescent="0.25">
      <c r="A196" s="193">
        <v>46125</v>
      </c>
      <c r="B196" s="193">
        <v>46125</v>
      </c>
      <c r="C196" s="171" t="s">
        <v>548</v>
      </c>
      <c r="D196" s="171" t="s">
        <v>80</v>
      </c>
      <c r="E196" s="171" t="s">
        <v>358</v>
      </c>
      <c r="F196" s="172">
        <v>24</v>
      </c>
      <c r="G196" s="172">
        <v>6</v>
      </c>
      <c r="H196" s="172">
        <v>18</v>
      </c>
      <c r="I196" s="173">
        <v>161.4992</v>
      </c>
      <c r="J196" s="173">
        <v>2906.9856</v>
      </c>
    </row>
    <row r="197" spans="1:10" x14ac:dyDescent="0.25">
      <c r="A197" s="193">
        <v>46125</v>
      </c>
      <c r="B197" s="193">
        <v>46125</v>
      </c>
      <c r="C197" s="171" t="s">
        <v>549</v>
      </c>
      <c r="D197" s="171" t="s">
        <v>81</v>
      </c>
      <c r="E197" s="171" t="s">
        <v>358</v>
      </c>
      <c r="F197" s="172">
        <v>67</v>
      </c>
      <c r="G197" s="172">
        <v>28</v>
      </c>
      <c r="H197" s="172">
        <v>39</v>
      </c>
      <c r="I197" s="173">
        <v>47.748800000000003</v>
      </c>
      <c r="J197" s="173">
        <v>1862.2032000000002</v>
      </c>
    </row>
    <row r="198" spans="1:10" s="190" customFormat="1" x14ac:dyDescent="0.25">
      <c r="A198" s="195"/>
      <c r="B198" s="195"/>
      <c r="C198" s="189" t="s">
        <v>550</v>
      </c>
      <c r="D198" s="189" t="s">
        <v>551</v>
      </c>
      <c r="E198" s="189"/>
      <c r="F198" s="191">
        <v>0</v>
      </c>
      <c r="G198" s="191">
        <v>0</v>
      </c>
      <c r="H198" s="191">
        <v>0</v>
      </c>
      <c r="I198" s="192">
        <v>0</v>
      </c>
      <c r="J198" s="192">
        <f>SUM(J200+J199)</f>
        <v>20432.684999999998</v>
      </c>
    </row>
    <row r="199" spans="1:10" x14ac:dyDescent="0.25">
      <c r="A199" s="193">
        <v>46125</v>
      </c>
      <c r="B199" s="193">
        <v>46125</v>
      </c>
      <c r="C199" s="171" t="s">
        <v>552</v>
      </c>
      <c r="D199" s="171" t="s">
        <v>249</v>
      </c>
      <c r="E199" s="171" t="s">
        <v>358</v>
      </c>
      <c r="F199" s="172">
        <v>13</v>
      </c>
      <c r="G199" s="172">
        <v>3</v>
      </c>
      <c r="H199" s="172">
        <v>10</v>
      </c>
      <c r="I199" s="173">
        <v>843.26850000000002</v>
      </c>
      <c r="J199" s="173">
        <v>8432.6849999999995</v>
      </c>
    </row>
    <row r="200" spans="1:10" x14ac:dyDescent="0.25">
      <c r="A200" s="193">
        <v>46125</v>
      </c>
      <c r="B200" s="193">
        <v>46125</v>
      </c>
      <c r="C200" s="171" t="s">
        <v>553</v>
      </c>
      <c r="D200" s="171" t="s">
        <v>248</v>
      </c>
      <c r="E200" s="171" t="s">
        <v>384</v>
      </c>
      <c r="F200" s="172">
        <v>12</v>
      </c>
      <c r="G200" s="172">
        <v>0</v>
      </c>
      <c r="H200" s="172">
        <v>12</v>
      </c>
      <c r="I200" s="173">
        <v>1000</v>
      </c>
      <c r="J200" s="173">
        <v>12000</v>
      </c>
    </row>
    <row r="201" spans="1:10" s="190" customFormat="1" x14ac:dyDescent="0.25">
      <c r="A201" s="193"/>
      <c r="B201" s="193"/>
      <c r="C201" s="189" t="s">
        <v>555</v>
      </c>
      <c r="D201" s="189" t="s">
        <v>556</v>
      </c>
      <c r="E201" s="189"/>
      <c r="F201" s="191">
        <v>0</v>
      </c>
      <c r="G201" s="191">
        <v>0</v>
      </c>
      <c r="H201" s="191">
        <v>0</v>
      </c>
      <c r="I201" s="192">
        <v>0</v>
      </c>
      <c r="J201" s="192">
        <f>SUM(J202:J228)</f>
        <v>129281.45270000004</v>
      </c>
    </row>
    <row r="202" spans="1:10" x14ac:dyDescent="0.25">
      <c r="A202" s="193">
        <v>46153</v>
      </c>
      <c r="B202" s="193">
        <v>46153</v>
      </c>
      <c r="C202" s="171" t="s">
        <v>557</v>
      </c>
      <c r="D202" s="171" t="s">
        <v>87</v>
      </c>
      <c r="E202" s="171" t="s">
        <v>369</v>
      </c>
      <c r="F202" s="172">
        <v>420</v>
      </c>
      <c r="G202" s="172">
        <v>260</v>
      </c>
      <c r="H202" s="172">
        <v>160</v>
      </c>
      <c r="I202" s="173">
        <v>360.77199999999999</v>
      </c>
      <c r="J202" s="173">
        <v>57723.519999999997</v>
      </c>
    </row>
    <row r="203" spans="1:10" x14ac:dyDescent="0.25">
      <c r="A203" s="193">
        <v>46153</v>
      </c>
      <c r="B203" s="193">
        <v>46153</v>
      </c>
      <c r="C203" s="171" t="s">
        <v>558</v>
      </c>
      <c r="D203" s="171" t="s">
        <v>74</v>
      </c>
      <c r="E203" s="171" t="s">
        <v>369</v>
      </c>
      <c r="F203" s="172">
        <v>54</v>
      </c>
      <c r="G203" s="172">
        <v>29</v>
      </c>
      <c r="H203" s="172">
        <v>25</v>
      </c>
      <c r="I203" s="173">
        <v>167.66829999999999</v>
      </c>
      <c r="J203" s="173">
        <v>4191.7074999999995</v>
      </c>
    </row>
    <row r="204" spans="1:10" x14ac:dyDescent="0.25">
      <c r="A204" s="193">
        <v>46153</v>
      </c>
      <c r="B204" s="193">
        <v>46153</v>
      </c>
      <c r="C204" s="171" t="s">
        <v>559</v>
      </c>
      <c r="D204" s="171" t="s">
        <v>269</v>
      </c>
      <c r="E204" s="171" t="s">
        <v>346</v>
      </c>
      <c r="F204" s="172">
        <v>17</v>
      </c>
      <c r="G204" s="172">
        <v>5</v>
      </c>
      <c r="H204" s="172">
        <v>12</v>
      </c>
      <c r="I204" s="173">
        <v>238.4194</v>
      </c>
      <c r="J204" s="173">
        <v>2861.0328000000004</v>
      </c>
    </row>
    <row r="205" spans="1:10" x14ac:dyDescent="0.25">
      <c r="A205" s="193">
        <v>46153</v>
      </c>
      <c r="B205" s="193">
        <v>46153</v>
      </c>
      <c r="C205" s="171" t="s">
        <v>560</v>
      </c>
      <c r="D205" s="171" t="s">
        <v>131</v>
      </c>
      <c r="E205" s="171" t="s">
        <v>358</v>
      </c>
      <c r="F205" s="172">
        <v>7</v>
      </c>
      <c r="G205" s="172">
        <v>3</v>
      </c>
      <c r="H205" s="172">
        <v>4</v>
      </c>
      <c r="I205" s="173">
        <v>410.14</v>
      </c>
      <c r="J205" s="173">
        <v>1640.56</v>
      </c>
    </row>
    <row r="206" spans="1:10" x14ac:dyDescent="0.25">
      <c r="A206" s="193">
        <v>46153</v>
      </c>
      <c r="B206" s="193">
        <v>46153</v>
      </c>
      <c r="C206" s="171" t="s">
        <v>561</v>
      </c>
      <c r="D206" s="171" t="s">
        <v>75</v>
      </c>
      <c r="E206" s="171" t="s">
        <v>346</v>
      </c>
      <c r="F206" s="172">
        <v>14</v>
      </c>
      <c r="G206" s="172">
        <v>7</v>
      </c>
      <c r="H206" s="172">
        <v>7</v>
      </c>
      <c r="I206" s="173">
        <v>396.38639999999998</v>
      </c>
      <c r="J206" s="173">
        <v>2774.7048</v>
      </c>
    </row>
    <row r="207" spans="1:10" x14ac:dyDescent="0.25">
      <c r="A207" s="193">
        <v>46153</v>
      </c>
      <c r="B207" s="193">
        <v>46153</v>
      </c>
      <c r="C207" s="171" t="s">
        <v>562</v>
      </c>
      <c r="D207" s="171" t="s">
        <v>250</v>
      </c>
      <c r="E207" s="171" t="s">
        <v>563</v>
      </c>
      <c r="F207" s="172">
        <v>8</v>
      </c>
      <c r="G207" s="172">
        <v>2</v>
      </c>
      <c r="H207" s="172">
        <v>6</v>
      </c>
      <c r="I207" s="173">
        <v>174.535</v>
      </c>
      <c r="J207" s="173">
        <v>1047.21</v>
      </c>
    </row>
    <row r="208" spans="1:10" x14ac:dyDescent="0.25">
      <c r="A208" s="193">
        <v>46153</v>
      </c>
      <c r="B208" s="193">
        <v>46153</v>
      </c>
      <c r="C208" s="171" t="s">
        <v>565</v>
      </c>
      <c r="D208" s="171" t="s">
        <v>73</v>
      </c>
      <c r="E208" s="171" t="s">
        <v>566</v>
      </c>
      <c r="F208" s="172">
        <v>97</v>
      </c>
      <c r="G208" s="172">
        <v>46</v>
      </c>
      <c r="H208" s="172">
        <v>51</v>
      </c>
      <c r="I208" s="173">
        <v>152.1198</v>
      </c>
      <c r="J208" s="173">
        <v>7758.1098000000002</v>
      </c>
    </row>
    <row r="209" spans="1:10" x14ac:dyDescent="0.25">
      <c r="A209" s="193">
        <v>46153</v>
      </c>
      <c r="B209" s="193">
        <v>46153</v>
      </c>
      <c r="C209" s="171" t="s">
        <v>567</v>
      </c>
      <c r="D209" s="171" t="s">
        <v>327</v>
      </c>
      <c r="E209" s="171" t="s">
        <v>358</v>
      </c>
      <c r="F209" s="172">
        <v>6</v>
      </c>
      <c r="G209" s="172">
        <v>2</v>
      </c>
      <c r="H209" s="172">
        <v>4</v>
      </c>
      <c r="I209" s="173">
        <v>92.616699999999994</v>
      </c>
      <c r="J209" s="173">
        <v>370.46679999999998</v>
      </c>
    </row>
    <row r="210" spans="1:10" x14ac:dyDescent="0.25">
      <c r="A210" s="193">
        <v>46153</v>
      </c>
      <c r="B210" s="193">
        <v>46153</v>
      </c>
      <c r="C210" s="171" t="s">
        <v>568</v>
      </c>
      <c r="D210" s="171" t="s">
        <v>569</v>
      </c>
      <c r="E210" s="171" t="s">
        <v>570</v>
      </c>
      <c r="F210" s="172">
        <v>42</v>
      </c>
      <c r="G210" s="172">
        <v>17</v>
      </c>
      <c r="H210" s="172">
        <v>25</v>
      </c>
      <c r="I210" s="173">
        <v>87.545000000000002</v>
      </c>
      <c r="J210" s="173">
        <v>2188.625</v>
      </c>
    </row>
    <row r="211" spans="1:10" x14ac:dyDescent="0.25">
      <c r="A211" s="193">
        <v>46153</v>
      </c>
      <c r="B211" s="193">
        <v>46153</v>
      </c>
      <c r="C211" s="171" t="s">
        <v>572</v>
      </c>
      <c r="D211" s="171" t="s">
        <v>84</v>
      </c>
      <c r="E211" s="171" t="s">
        <v>358</v>
      </c>
      <c r="F211" s="172">
        <v>12</v>
      </c>
      <c r="G211" s="172">
        <v>4</v>
      </c>
      <c r="H211" s="172">
        <v>8</v>
      </c>
      <c r="I211" s="173">
        <v>16.384799999999998</v>
      </c>
      <c r="J211" s="173">
        <v>131.07839999999999</v>
      </c>
    </row>
    <row r="212" spans="1:10" x14ac:dyDescent="0.25">
      <c r="A212" s="193">
        <v>46153</v>
      </c>
      <c r="B212" s="193">
        <v>46153</v>
      </c>
      <c r="C212" s="171" t="s">
        <v>573</v>
      </c>
      <c r="D212" s="171" t="s">
        <v>83</v>
      </c>
      <c r="E212" s="171" t="s">
        <v>358</v>
      </c>
      <c r="F212" s="172">
        <v>9</v>
      </c>
      <c r="G212" s="172">
        <v>0</v>
      </c>
      <c r="H212" s="172">
        <v>9</v>
      </c>
      <c r="I212" s="173">
        <v>17.526700000000002</v>
      </c>
      <c r="J212" s="173">
        <v>157.74030000000002</v>
      </c>
    </row>
    <row r="213" spans="1:10" x14ac:dyDescent="0.25">
      <c r="A213" s="193">
        <v>46153</v>
      </c>
      <c r="B213" s="193">
        <v>46153</v>
      </c>
      <c r="C213" s="171" t="s">
        <v>574</v>
      </c>
      <c r="D213" s="171" t="s">
        <v>82</v>
      </c>
      <c r="E213" s="171" t="s">
        <v>358</v>
      </c>
      <c r="F213" s="172">
        <v>22</v>
      </c>
      <c r="G213" s="172">
        <v>6</v>
      </c>
      <c r="H213" s="172">
        <v>16</v>
      </c>
      <c r="I213" s="173">
        <v>39.2986</v>
      </c>
      <c r="J213" s="173">
        <v>628.77760000000001</v>
      </c>
    </row>
    <row r="214" spans="1:10" x14ac:dyDescent="0.25">
      <c r="A214" s="193">
        <v>46153</v>
      </c>
      <c r="B214" s="193">
        <v>46153</v>
      </c>
      <c r="C214" s="171" t="s">
        <v>576</v>
      </c>
      <c r="D214" s="171" t="s">
        <v>125</v>
      </c>
      <c r="E214" s="171" t="s">
        <v>575</v>
      </c>
      <c r="F214" s="172">
        <v>32</v>
      </c>
      <c r="G214" s="172">
        <v>22</v>
      </c>
      <c r="H214" s="172">
        <v>10</v>
      </c>
      <c r="I214" s="173">
        <v>69.842500000000001</v>
      </c>
      <c r="J214" s="173">
        <v>698.42499999999995</v>
      </c>
    </row>
    <row r="215" spans="1:10" x14ac:dyDescent="0.25">
      <c r="A215" s="193">
        <v>46153</v>
      </c>
      <c r="B215" s="193">
        <v>46153</v>
      </c>
      <c r="C215" s="171" t="s">
        <v>577</v>
      </c>
      <c r="D215" s="171" t="s">
        <v>144</v>
      </c>
      <c r="E215" s="171" t="s">
        <v>358</v>
      </c>
      <c r="F215" s="172">
        <v>9</v>
      </c>
      <c r="G215" s="172">
        <v>6</v>
      </c>
      <c r="H215" s="172">
        <v>3</v>
      </c>
      <c r="I215" s="173">
        <v>135.19460000000001</v>
      </c>
      <c r="J215" s="173">
        <v>405.58380000000005</v>
      </c>
    </row>
    <row r="216" spans="1:10" x14ac:dyDescent="0.25">
      <c r="A216" s="193">
        <v>46153</v>
      </c>
      <c r="B216" s="193">
        <v>46153</v>
      </c>
      <c r="C216" s="171" t="s">
        <v>578</v>
      </c>
      <c r="D216" s="171" t="s">
        <v>160</v>
      </c>
      <c r="E216" s="171" t="s">
        <v>358</v>
      </c>
      <c r="F216" s="172">
        <v>47</v>
      </c>
      <c r="G216" s="172">
        <v>42</v>
      </c>
      <c r="H216" s="172">
        <v>5</v>
      </c>
      <c r="I216" s="173">
        <v>47.853400000000001</v>
      </c>
      <c r="J216" s="173">
        <v>239.267</v>
      </c>
    </row>
    <row r="217" spans="1:10" x14ac:dyDescent="0.25">
      <c r="A217" s="193">
        <v>46153</v>
      </c>
      <c r="B217" s="193">
        <v>46153</v>
      </c>
      <c r="C217" s="171" t="s">
        <v>579</v>
      </c>
      <c r="D217" s="171" t="s">
        <v>171</v>
      </c>
      <c r="E217" s="171" t="s">
        <v>580</v>
      </c>
      <c r="F217" s="172">
        <v>14</v>
      </c>
      <c r="G217" s="172">
        <v>8</v>
      </c>
      <c r="H217" s="172">
        <v>6</v>
      </c>
      <c r="I217" s="173">
        <v>424.16070000000002</v>
      </c>
      <c r="J217" s="173">
        <v>2544.9642000000003</v>
      </c>
    </row>
    <row r="218" spans="1:10" x14ac:dyDescent="0.25">
      <c r="A218" s="193">
        <v>46153</v>
      </c>
      <c r="B218" s="193">
        <v>46153</v>
      </c>
      <c r="C218" s="171" t="s">
        <v>581</v>
      </c>
      <c r="D218" s="171" t="s">
        <v>170</v>
      </c>
      <c r="E218" s="171" t="s">
        <v>580</v>
      </c>
      <c r="F218" s="172">
        <v>12</v>
      </c>
      <c r="G218" s="172">
        <v>9</v>
      </c>
      <c r="H218" s="172">
        <v>3</v>
      </c>
      <c r="I218" s="173">
        <v>270.37459999999999</v>
      </c>
      <c r="J218" s="173">
        <v>811.12380000000007</v>
      </c>
    </row>
    <row r="219" spans="1:10" x14ac:dyDescent="0.25">
      <c r="A219" s="193">
        <v>46153</v>
      </c>
      <c r="B219" s="193">
        <v>46153</v>
      </c>
      <c r="C219" s="171" t="s">
        <v>582</v>
      </c>
      <c r="D219" s="171" t="s">
        <v>169</v>
      </c>
      <c r="E219" s="171" t="s">
        <v>580</v>
      </c>
      <c r="F219" s="172">
        <v>22</v>
      </c>
      <c r="G219" s="172">
        <v>16</v>
      </c>
      <c r="H219" s="172">
        <v>6</v>
      </c>
      <c r="I219" s="173">
        <v>34.335900000000002</v>
      </c>
      <c r="J219" s="173">
        <v>206.0154</v>
      </c>
    </row>
    <row r="220" spans="1:10" x14ac:dyDescent="0.25">
      <c r="A220" s="193">
        <v>46153</v>
      </c>
      <c r="B220" s="193">
        <v>46153</v>
      </c>
      <c r="C220" s="171" t="s">
        <v>583</v>
      </c>
      <c r="D220" s="171" t="s">
        <v>181</v>
      </c>
      <c r="E220" s="171" t="s">
        <v>358</v>
      </c>
      <c r="F220" s="172">
        <v>46</v>
      </c>
      <c r="G220" s="172">
        <v>12</v>
      </c>
      <c r="H220" s="172">
        <v>34</v>
      </c>
      <c r="I220" s="173">
        <v>75.971800000000002</v>
      </c>
      <c r="J220" s="173">
        <v>2583.0412000000001</v>
      </c>
    </row>
    <row r="221" spans="1:10" x14ac:dyDescent="0.25">
      <c r="A221" s="193">
        <v>46153</v>
      </c>
      <c r="B221" s="193">
        <v>46153</v>
      </c>
      <c r="C221" s="171" t="s">
        <v>584</v>
      </c>
      <c r="D221" s="171" t="s">
        <v>184</v>
      </c>
      <c r="E221" s="171" t="s">
        <v>358</v>
      </c>
      <c r="F221" s="172">
        <v>3</v>
      </c>
      <c r="G221" s="172">
        <v>0</v>
      </c>
      <c r="H221" s="172">
        <v>3</v>
      </c>
      <c r="I221" s="173">
        <v>23.104700000000001</v>
      </c>
      <c r="J221" s="173">
        <v>69.31410000000001</v>
      </c>
    </row>
    <row r="222" spans="1:10" x14ac:dyDescent="0.25">
      <c r="A222" s="193">
        <v>46153</v>
      </c>
      <c r="B222" s="193">
        <v>46153</v>
      </c>
      <c r="C222" s="171" t="s">
        <v>585</v>
      </c>
      <c r="D222" s="171" t="s">
        <v>187</v>
      </c>
      <c r="E222" s="171" t="s">
        <v>571</v>
      </c>
      <c r="F222" s="172">
        <v>27</v>
      </c>
      <c r="G222" s="172">
        <v>24</v>
      </c>
      <c r="H222" s="172">
        <v>3</v>
      </c>
      <c r="I222" s="173">
        <v>149.227</v>
      </c>
      <c r="J222" s="173">
        <v>447.68099999999998</v>
      </c>
    </row>
    <row r="223" spans="1:10" x14ac:dyDescent="0.25">
      <c r="A223" s="193">
        <v>46153</v>
      </c>
      <c r="B223" s="193">
        <v>46153</v>
      </c>
      <c r="C223" s="171" t="s">
        <v>586</v>
      </c>
      <c r="D223" s="171" t="s">
        <v>139</v>
      </c>
      <c r="E223" s="171" t="s">
        <v>575</v>
      </c>
      <c r="F223" s="172">
        <v>40</v>
      </c>
      <c r="G223" s="172">
        <v>22</v>
      </c>
      <c r="H223" s="172">
        <v>18</v>
      </c>
      <c r="I223" s="173">
        <v>158.51949999999999</v>
      </c>
      <c r="J223" s="173">
        <v>2853.3509999999997</v>
      </c>
    </row>
    <row r="224" spans="1:10" x14ac:dyDescent="0.25">
      <c r="A224" s="193">
        <v>46153</v>
      </c>
      <c r="B224" s="193">
        <v>46153</v>
      </c>
      <c r="C224" s="171" t="s">
        <v>587</v>
      </c>
      <c r="D224" s="171" t="s">
        <v>265</v>
      </c>
      <c r="E224" s="171" t="s">
        <v>358</v>
      </c>
      <c r="F224" s="172">
        <v>27</v>
      </c>
      <c r="G224" s="172">
        <v>14</v>
      </c>
      <c r="H224" s="172">
        <v>13</v>
      </c>
      <c r="I224" s="173">
        <v>164.3904</v>
      </c>
      <c r="J224" s="173">
        <v>2137.0751999999998</v>
      </c>
    </row>
    <row r="225" spans="1:10" x14ac:dyDescent="0.25">
      <c r="A225" s="193">
        <v>46153</v>
      </c>
      <c r="B225" s="193">
        <v>46153</v>
      </c>
      <c r="C225" s="171" t="s">
        <v>588</v>
      </c>
      <c r="D225" s="171" t="s">
        <v>66</v>
      </c>
      <c r="E225" s="171" t="s">
        <v>358</v>
      </c>
      <c r="F225" s="172">
        <v>23</v>
      </c>
      <c r="G225" s="172">
        <v>4</v>
      </c>
      <c r="H225" s="172">
        <v>19</v>
      </c>
      <c r="I225" s="173">
        <v>160.8135</v>
      </c>
      <c r="J225" s="173">
        <v>3055.4565000000002</v>
      </c>
    </row>
    <row r="226" spans="1:10" x14ac:dyDescent="0.25">
      <c r="A226" s="193">
        <v>46153</v>
      </c>
      <c r="B226" s="193">
        <v>46153</v>
      </c>
      <c r="C226" s="171" t="s">
        <v>589</v>
      </c>
      <c r="D226" s="171" t="s">
        <v>237</v>
      </c>
      <c r="E226" s="171" t="s">
        <v>384</v>
      </c>
      <c r="F226" s="172">
        <v>14</v>
      </c>
      <c r="G226" s="172">
        <v>0</v>
      </c>
      <c r="H226" s="172">
        <v>14</v>
      </c>
      <c r="I226" s="173">
        <v>149.94890000000001</v>
      </c>
      <c r="J226" s="173">
        <v>2099.2846</v>
      </c>
    </row>
    <row r="227" spans="1:10" x14ac:dyDescent="0.25">
      <c r="A227" s="193">
        <v>46153</v>
      </c>
      <c r="B227" s="193">
        <v>46153</v>
      </c>
      <c r="C227" s="171" t="s">
        <v>590</v>
      </c>
      <c r="D227" s="171" t="s">
        <v>104</v>
      </c>
      <c r="E227" s="171" t="s">
        <v>358</v>
      </c>
      <c r="F227" s="172">
        <v>11</v>
      </c>
      <c r="G227" s="172">
        <v>2</v>
      </c>
      <c r="H227" s="172">
        <v>9</v>
      </c>
      <c r="I227" s="173">
        <v>110.7591</v>
      </c>
      <c r="J227" s="173">
        <v>996.83190000000002</v>
      </c>
    </row>
    <row r="228" spans="1:10" x14ac:dyDescent="0.25">
      <c r="A228" s="193">
        <v>46153</v>
      </c>
      <c r="B228" s="193">
        <v>46153</v>
      </c>
      <c r="C228" s="171" t="s">
        <v>591</v>
      </c>
      <c r="D228" s="171" t="s">
        <v>206</v>
      </c>
      <c r="E228" s="171" t="s">
        <v>592</v>
      </c>
      <c r="F228" s="172">
        <v>9850</v>
      </c>
      <c r="G228" s="172">
        <v>300</v>
      </c>
      <c r="H228" s="172">
        <v>9550</v>
      </c>
      <c r="I228" s="173">
        <v>3.0011000000000001</v>
      </c>
      <c r="J228" s="173">
        <v>28660.505000000001</v>
      </c>
    </row>
    <row r="229" spans="1:10" s="190" customFormat="1" x14ac:dyDescent="0.25">
      <c r="A229" s="193">
        <v>46153</v>
      </c>
      <c r="B229" s="193">
        <v>46153</v>
      </c>
      <c r="C229" s="189" t="s">
        <v>593</v>
      </c>
      <c r="D229" s="189" t="s">
        <v>594</v>
      </c>
      <c r="E229" s="189"/>
      <c r="F229" s="191">
        <v>0</v>
      </c>
      <c r="G229" s="191">
        <v>0</v>
      </c>
      <c r="H229" s="191">
        <v>0</v>
      </c>
      <c r="I229" s="192">
        <v>0</v>
      </c>
      <c r="J229" s="192">
        <f>SUM(J230:J235)</f>
        <v>24906.3475</v>
      </c>
    </row>
    <row r="230" spans="1:10" x14ac:dyDescent="0.25">
      <c r="A230" s="193">
        <v>46153</v>
      </c>
      <c r="B230" s="193">
        <v>46153</v>
      </c>
      <c r="C230" s="171" t="s">
        <v>595</v>
      </c>
      <c r="D230" s="171" t="s">
        <v>133</v>
      </c>
      <c r="E230" s="171" t="s">
        <v>369</v>
      </c>
      <c r="F230" s="172">
        <v>54</v>
      </c>
      <c r="G230" s="172">
        <v>19</v>
      </c>
      <c r="H230" s="172">
        <v>35</v>
      </c>
      <c r="I230" s="173">
        <v>51.145099999999999</v>
      </c>
      <c r="J230" s="173">
        <v>1790.0785000000001</v>
      </c>
    </row>
    <row r="231" spans="1:10" x14ac:dyDescent="0.25">
      <c r="A231" s="193">
        <v>46153</v>
      </c>
      <c r="B231" s="193">
        <v>46153</v>
      </c>
      <c r="C231" s="171" t="s">
        <v>596</v>
      </c>
      <c r="D231" s="171" t="s">
        <v>213</v>
      </c>
      <c r="E231" s="171" t="s">
        <v>384</v>
      </c>
      <c r="F231" s="172">
        <v>16</v>
      </c>
      <c r="G231" s="172">
        <v>2</v>
      </c>
      <c r="H231" s="172">
        <v>14</v>
      </c>
      <c r="I231" s="173">
        <v>989.13499999999999</v>
      </c>
      <c r="J231" s="173">
        <v>13847.89</v>
      </c>
    </row>
    <row r="232" spans="1:10" x14ac:dyDescent="0.25">
      <c r="A232" s="193">
        <v>46153</v>
      </c>
      <c r="B232" s="193">
        <v>46153</v>
      </c>
      <c r="C232" s="171" t="s">
        <v>597</v>
      </c>
      <c r="D232" s="171" t="s">
        <v>210</v>
      </c>
      <c r="E232" s="171" t="s">
        <v>358</v>
      </c>
      <c r="F232" s="172">
        <v>2</v>
      </c>
      <c r="G232" s="172">
        <v>0</v>
      </c>
      <c r="H232" s="172">
        <v>2</v>
      </c>
      <c r="I232" s="173">
        <v>1121</v>
      </c>
      <c r="J232" s="173">
        <v>2242</v>
      </c>
    </row>
    <row r="233" spans="1:10" x14ac:dyDescent="0.25">
      <c r="A233" s="193">
        <v>46153</v>
      </c>
      <c r="B233" s="193">
        <v>46153</v>
      </c>
      <c r="C233" s="171" t="s">
        <v>598</v>
      </c>
      <c r="D233" s="171" t="s">
        <v>238</v>
      </c>
      <c r="E233" s="171" t="s">
        <v>358</v>
      </c>
      <c r="F233" s="172">
        <v>2</v>
      </c>
      <c r="G233" s="172">
        <v>0</v>
      </c>
      <c r="H233" s="172">
        <v>2</v>
      </c>
      <c r="I233" s="173">
        <v>413</v>
      </c>
      <c r="J233" s="173">
        <v>826</v>
      </c>
    </row>
    <row r="234" spans="1:10" x14ac:dyDescent="0.25">
      <c r="A234" s="193">
        <v>46153</v>
      </c>
      <c r="B234" s="193">
        <v>46153</v>
      </c>
      <c r="C234" s="171" t="s">
        <v>599</v>
      </c>
      <c r="D234" s="171" t="s">
        <v>326</v>
      </c>
      <c r="E234" s="171" t="s">
        <v>358</v>
      </c>
      <c r="F234" s="172">
        <v>12</v>
      </c>
      <c r="G234" s="172">
        <v>4</v>
      </c>
      <c r="H234" s="172">
        <v>8</v>
      </c>
      <c r="I234" s="173">
        <v>345.69</v>
      </c>
      <c r="J234" s="173">
        <v>2765.52</v>
      </c>
    </row>
    <row r="235" spans="1:10" x14ac:dyDescent="0.25">
      <c r="A235" s="193">
        <v>46153</v>
      </c>
      <c r="B235" s="193">
        <v>46153</v>
      </c>
      <c r="C235" s="171" t="s">
        <v>600</v>
      </c>
      <c r="D235" s="171" t="s">
        <v>64</v>
      </c>
      <c r="E235" s="171" t="s">
        <v>358</v>
      </c>
      <c r="F235" s="172">
        <v>11</v>
      </c>
      <c r="G235" s="172">
        <v>6</v>
      </c>
      <c r="H235" s="172">
        <v>5</v>
      </c>
      <c r="I235" s="173">
        <v>686.97180000000003</v>
      </c>
      <c r="J235" s="173">
        <v>3434.8590000000008</v>
      </c>
    </row>
    <row r="236" spans="1:10" s="190" customFormat="1" x14ac:dyDescent="0.25">
      <c r="A236" s="193">
        <v>46153</v>
      </c>
      <c r="B236" s="193">
        <v>46153</v>
      </c>
      <c r="C236" s="189" t="s">
        <v>601</v>
      </c>
      <c r="D236" s="189" t="s">
        <v>602</v>
      </c>
      <c r="E236" s="189"/>
      <c r="F236" s="191">
        <v>0</v>
      </c>
      <c r="G236" s="191">
        <v>0</v>
      </c>
      <c r="H236" s="191">
        <v>0</v>
      </c>
      <c r="I236" s="192">
        <v>0</v>
      </c>
      <c r="J236" s="192">
        <f>SUM(J237:J260)</f>
        <v>160551.56419999999</v>
      </c>
    </row>
    <row r="237" spans="1:10" x14ac:dyDescent="0.25">
      <c r="A237" s="193">
        <v>46153</v>
      </c>
      <c r="B237" s="193">
        <v>46153</v>
      </c>
      <c r="C237" s="171" t="s">
        <v>603</v>
      </c>
      <c r="D237" s="171" t="s">
        <v>256</v>
      </c>
      <c r="E237" s="171" t="s">
        <v>369</v>
      </c>
      <c r="F237" s="172">
        <v>180</v>
      </c>
      <c r="G237" s="172">
        <v>140</v>
      </c>
      <c r="H237" s="172">
        <v>40</v>
      </c>
      <c r="I237" s="173">
        <v>117.4569</v>
      </c>
      <c r="J237" s="173">
        <v>4698.2759999999998</v>
      </c>
    </row>
    <row r="238" spans="1:10" x14ac:dyDescent="0.25">
      <c r="A238" s="193">
        <v>46153</v>
      </c>
      <c r="B238" s="193">
        <v>46153</v>
      </c>
      <c r="C238" s="171" t="s">
        <v>604</v>
      </c>
      <c r="D238" s="171" t="s">
        <v>214</v>
      </c>
      <c r="E238" s="171" t="s">
        <v>554</v>
      </c>
      <c r="F238" s="172">
        <v>273</v>
      </c>
      <c r="G238" s="172">
        <v>272</v>
      </c>
      <c r="H238" s="172">
        <v>1</v>
      </c>
      <c r="I238" s="173">
        <v>219.11920000000001</v>
      </c>
      <c r="J238" s="173">
        <v>219.11919999999998</v>
      </c>
    </row>
    <row r="239" spans="1:10" x14ac:dyDescent="0.25">
      <c r="A239" s="193">
        <v>46153</v>
      </c>
      <c r="B239" s="193">
        <v>46153</v>
      </c>
      <c r="C239" s="171" t="s">
        <v>605</v>
      </c>
      <c r="D239" s="171" t="s">
        <v>218</v>
      </c>
      <c r="E239" s="171" t="s">
        <v>554</v>
      </c>
      <c r="F239" s="172">
        <v>312</v>
      </c>
      <c r="G239" s="172">
        <v>300</v>
      </c>
      <c r="H239" s="172">
        <v>12</v>
      </c>
      <c r="I239" s="173">
        <v>375.63709999999998</v>
      </c>
      <c r="J239" s="173">
        <v>4507.6451999999999</v>
      </c>
    </row>
    <row r="240" spans="1:10" x14ac:dyDescent="0.25">
      <c r="A240" s="193">
        <v>46153</v>
      </c>
      <c r="B240" s="193">
        <v>46153</v>
      </c>
      <c r="C240" s="171" t="s">
        <v>606</v>
      </c>
      <c r="D240" s="171" t="s">
        <v>325</v>
      </c>
      <c r="E240" s="171" t="s">
        <v>564</v>
      </c>
      <c r="F240" s="172">
        <v>4</v>
      </c>
      <c r="G240" s="172">
        <v>1</v>
      </c>
      <c r="H240" s="172">
        <v>3</v>
      </c>
      <c r="I240" s="173">
        <v>394.875</v>
      </c>
      <c r="J240" s="173">
        <v>1184.625</v>
      </c>
    </row>
    <row r="241" spans="1:10" x14ac:dyDescent="0.25">
      <c r="A241" s="193">
        <v>46153</v>
      </c>
      <c r="B241" s="193">
        <v>46153</v>
      </c>
      <c r="C241" s="171" t="s">
        <v>607</v>
      </c>
      <c r="D241" s="171" t="s">
        <v>323</v>
      </c>
      <c r="E241" s="171" t="s">
        <v>346</v>
      </c>
      <c r="F241" s="172">
        <v>20</v>
      </c>
      <c r="G241" s="172">
        <v>15</v>
      </c>
      <c r="H241" s="172">
        <v>5</v>
      </c>
      <c r="I241" s="173">
        <v>1094.6675</v>
      </c>
      <c r="J241" s="173">
        <v>5473.3374999999996</v>
      </c>
    </row>
    <row r="242" spans="1:10" x14ac:dyDescent="0.25">
      <c r="A242" s="193">
        <v>46153</v>
      </c>
      <c r="B242" s="193">
        <v>46153</v>
      </c>
      <c r="C242" s="171" t="s">
        <v>608</v>
      </c>
      <c r="D242" s="171" t="s">
        <v>324</v>
      </c>
      <c r="E242" s="171" t="s">
        <v>346</v>
      </c>
      <c r="F242" s="172">
        <v>21</v>
      </c>
      <c r="G242" s="172">
        <v>10</v>
      </c>
      <c r="H242" s="172">
        <v>11</v>
      </c>
      <c r="I242" s="173">
        <v>2432.1062000000002</v>
      </c>
      <c r="J242" s="173">
        <v>26753.168200000004</v>
      </c>
    </row>
    <row r="243" spans="1:10" x14ac:dyDescent="0.25">
      <c r="A243" s="193">
        <v>46153</v>
      </c>
      <c r="B243" s="193">
        <v>46153</v>
      </c>
      <c r="C243" s="171" t="s">
        <v>609</v>
      </c>
      <c r="D243" s="171" t="s">
        <v>174</v>
      </c>
      <c r="E243" s="171" t="s">
        <v>564</v>
      </c>
      <c r="F243" s="172">
        <v>9</v>
      </c>
      <c r="G243" s="172">
        <v>2</v>
      </c>
      <c r="H243" s="172">
        <v>7</v>
      </c>
      <c r="I243" s="173">
        <v>812.92579999999998</v>
      </c>
      <c r="J243" s="173">
        <v>5690.4806000000008</v>
      </c>
    </row>
    <row r="244" spans="1:10" x14ac:dyDescent="0.25">
      <c r="A244" s="193">
        <v>46153</v>
      </c>
      <c r="B244" s="193">
        <v>46153</v>
      </c>
      <c r="C244" s="171" t="s">
        <v>610</v>
      </c>
      <c r="D244" s="171" t="s">
        <v>71</v>
      </c>
      <c r="E244" s="171" t="s">
        <v>358</v>
      </c>
      <c r="F244" s="172">
        <v>7</v>
      </c>
      <c r="G244" s="172">
        <v>0</v>
      </c>
      <c r="H244" s="172">
        <v>7</v>
      </c>
      <c r="I244" s="173">
        <v>616.95000000000005</v>
      </c>
      <c r="J244" s="173">
        <v>4318.6500000000005</v>
      </c>
    </row>
    <row r="245" spans="1:10" x14ac:dyDescent="0.25">
      <c r="A245" s="193">
        <v>46153</v>
      </c>
      <c r="B245" s="193">
        <v>46153</v>
      </c>
      <c r="C245" s="171" t="s">
        <v>611</v>
      </c>
      <c r="D245" s="171" t="s">
        <v>183</v>
      </c>
      <c r="E245" s="171" t="s">
        <v>564</v>
      </c>
      <c r="F245" s="172">
        <v>17</v>
      </c>
      <c r="G245" s="172">
        <v>5</v>
      </c>
      <c r="H245" s="172">
        <v>12</v>
      </c>
      <c r="I245" s="173">
        <v>144.8365</v>
      </c>
      <c r="J245" s="173">
        <v>1738.0379999999998</v>
      </c>
    </row>
    <row r="246" spans="1:10" x14ac:dyDescent="0.25">
      <c r="A246" s="193">
        <v>46153</v>
      </c>
      <c r="B246" s="193">
        <v>46153</v>
      </c>
      <c r="C246" s="171" t="s">
        <v>612</v>
      </c>
      <c r="D246" s="171" t="s">
        <v>280</v>
      </c>
      <c r="E246" s="171" t="s">
        <v>358</v>
      </c>
      <c r="F246" s="172">
        <v>28</v>
      </c>
      <c r="G246" s="172">
        <v>22</v>
      </c>
      <c r="H246" s="172">
        <v>6</v>
      </c>
      <c r="I246" s="173">
        <v>37.345399999999998</v>
      </c>
      <c r="J246" s="173">
        <v>224.07240000000002</v>
      </c>
    </row>
    <row r="247" spans="1:10" x14ac:dyDescent="0.25">
      <c r="A247" s="193">
        <v>46153</v>
      </c>
      <c r="B247" s="193">
        <v>46153</v>
      </c>
      <c r="C247" s="171" t="s">
        <v>613</v>
      </c>
      <c r="D247" s="171" t="s">
        <v>134</v>
      </c>
      <c r="E247" s="171" t="s">
        <v>571</v>
      </c>
      <c r="F247" s="172">
        <v>2</v>
      </c>
      <c r="G247" s="172">
        <v>1</v>
      </c>
      <c r="H247" s="172">
        <v>1</v>
      </c>
      <c r="I247" s="173">
        <v>246.5625</v>
      </c>
      <c r="J247" s="173">
        <v>246.5625</v>
      </c>
    </row>
    <row r="248" spans="1:10" x14ac:dyDescent="0.25">
      <c r="A248" s="193">
        <v>46153</v>
      </c>
      <c r="B248" s="193">
        <v>46153</v>
      </c>
      <c r="C248" s="171" t="s">
        <v>615</v>
      </c>
      <c r="D248" s="171" t="s">
        <v>215</v>
      </c>
      <c r="E248" s="171" t="s">
        <v>358</v>
      </c>
      <c r="F248" s="172">
        <v>18</v>
      </c>
      <c r="G248" s="172">
        <v>10</v>
      </c>
      <c r="H248" s="172">
        <v>8</v>
      </c>
      <c r="I248" s="173">
        <v>423.29559999999998</v>
      </c>
      <c r="J248" s="173">
        <v>3386.3647999999998</v>
      </c>
    </row>
    <row r="249" spans="1:10" x14ac:dyDescent="0.25">
      <c r="A249" s="193">
        <v>46153</v>
      </c>
      <c r="B249" s="193">
        <v>46153</v>
      </c>
      <c r="C249" s="171" t="s">
        <v>616</v>
      </c>
      <c r="D249" s="171" t="s">
        <v>142</v>
      </c>
      <c r="E249" s="171" t="s">
        <v>358</v>
      </c>
      <c r="F249" s="172">
        <v>21</v>
      </c>
      <c r="G249" s="172">
        <v>3</v>
      </c>
      <c r="H249" s="172">
        <v>18</v>
      </c>
      <c r="I249" s="173">
        <v>897.45100000000002</v>
      </c>
      <c r="J249" s="173">
        <v>16154.118</v>
      </c>
    </row>
    <row r="250" spans="1:10" x14ac:dyDescent="0.25">
      <c r="A250" s="193">
        <v>46153</v>
      </c>
      <c r="B250" s="193">
        <v>46153</v>
      </c>
      <c r="C250" s="171" t="s">
        <v>617</v>
      </c>
      <c r="D250" s="171" t="s">
        <v>70</v>
      </c>
      <c r="E250" s="171" t="s">
        <v>358</v>
      </c>
      <c r="F250" s="172">
        <v>57</v>
      </c>
      <c r="G250" s="172">
        <v>35</v>
      </c>
      <c r="H250" s="172">
        <v>22</v>
      </c>
      <c r="I250" s="173">
        <v>546.7826</v>
      </c>
      <c r="J250" s="173">
        <v>12029.217199999999</v>
      </c>
    </row>
    <row r="251" spans="1:10" x14ac:dyDescent="0.25">
      <c r="A251" s="193">
        <v>46153</v>
      </c>
      <c r="B251" s="193">
        <v>46153</v>
      </c>
      <c r="C251" s="171" t="s">
        <v>618</v>
      </c>
      <c r="D251" s="171" t="s">
        <v>140</v>
      </c>
      <c r="E251" s="171" t="s">
        <v>358</v>
      </c>
      <c r="F251" s="172">
        <v>16</v>
      </c>
      <c r="G251" s="172">
        <v>11</v>
      </c>
      <c r="H251" s="172">
        <v>5</v>
      </c>
      <c r="I251" s="173">
        <v>506.01440000000002</v>
      </c>
      <c r="J251" s="173">
        <v>2530.0720000000001</v>
      </c>
    </row>
    <row r="252" spans="1:10" x14ac:dyDescent="0.25">
      <c r="A252" s="193">
        <v>46153</v>
      </c>
      <c r="B252" s="193">
        <v>46153</v>
      </c>
      <c r="C252" s="171" t="s">
        <v>619</v>
      </c>
      <c r="D252" s="171" t="s">
        <v>266</v>
      </c>
      <c r="E252" s="171" t="s">
        <v>564</v>
      </c>
      <c r="F252" s="172">
        <v>6</v>
      </c>
      <c r="G252" s="172">
        <v>4</v>
      </c>
      <c r="H252" s="172">
        <v>2</v>
      </c>
      <c r="I252" s="173">
        <v>171.44829999999999</v>
      </c>
      <c r="J252" s="173">
        <v>342.89659999999998</v>
      </c>
    </row>
    <row r="253" spans="1:10" x14ac:dyDescent="0.25">
      <c r="A253" s="193">
        <v>46153</v>
      </c>
      <c r="B253" s="193">
        <v>46153</v>
      </c>
      <c r="C253" s="171" t="s">
        <v>620</v>
      </c>
      <c r="D253" s="171" t="s">
        <v>228</v>
      </c>
      <c r="E253" s="171" t="s">
        <v>614</v>
      </c>
      <c r="F253" s="172">
        <v>77</v>
      </c>
      <c r="G253" s="172">
        <v>27</v>
      </c>
      <c r="H253" s="172">
        <v>50</v>
      </c>
      <c r="I253" s="173">
        <v>61.311500000000002</v>
      </c>
      <c r="J253" s="173">
        <v>3065.5750000000007</v>
      </c>
    </row>
    <row r="254" spans="1:10" x14ac:dyDescent="0.25">
      <c r="A254" s="193">
        <v>46153</v>
      </c>
      <c r="B254" s="193">
        <v>46153</v>
      </c>
      <c r="C254" s="171" t="s">
        <v>621</v>
      </c>
      <c r="D254" s="171" t="s">
        <v>69</v>
      </c>
      <c r="E254" s="171" t="s">
        <v>564</v>
      </c>
      <c r="F254" s="172">
        <v>9</v>
      </c>
      <c r="G254" s="172">
        <v>3</v>
      </c>
      <c r="H254" s="172">
        <v>6</v>
      </c>
      <c r="I254" s="173">
        <v>524.78890000000001</v>
      </c>
      <c r="J254" s="173">
        <v>3148.7334000000001</v>
      </c>
    </row>
    <row r="255" spans="1:10" x14ac:dyDescent="0.25">
      <c r="A255" s="193">
        <v>46153</v>
      </c>
      <c r="B255" s="193">
        <v>46153</v>
      </c>
      <c r="C255" s="171" t="s">
        <v>622</v>
      </c>
      <c r="D255" s="171" t="s">
        <v>186</v>
      </c>
      <c r="E255" s="171" t="s">
        <v>564</v>
      </c>
      <c r="F255" s="172">
        <v>29</v>
      </c>
      <c r="G255" s="172">
        <v>15</v>
      </c>
      <c r="H255" s="172">
        <v>14</v>
      </c>
      <c r="I255" s="173">
        <v>114.8334</v>
      </c>
      <c r="J255" s="173">
        <v>1607.6676</v>
      </c>
    </row>
    <row r="256" spans="1:10" x14ac:dyDescent="0.25">
      <c r="A256" s="193">
        <v>46153</v>
      </c>
      <c r="B256" s="193">
        <v>46153</v>
      </c>
      <c r="C256" s="171" t="s">
        <v>623</v>
      </c>
      <c r="D256" s="171" t="s">
        <v>67</v>
      </c>
      <c r="E256" s="171" t="s">
        <v>358</v>
      </c>
      <c r="F256" s="172">
        <v>92</v>
      </c>
      <c r="G256" s="172">
        <v>82</v>
      </c>
      <c r="H256" s="172">
        <v>10</v>
      </c>
      <c r="I256" s="173">
        <v>138.21709999999999</v>
      </c>
      <c r="J256" s="173">
        <v>1382.171</v>
      </c>
    </row>
    <row r="257" spans="1:12" x14ac:dyDescent="0.25">
      <c r="A257" s="193">
        <v>46153</v>
      </c>
      <c r="B257" s="193">
        <v>46153</v>
      </c>
      <c r="C257" s="171" t="s">
        <v>624</v>
      </c>
      <c r="D257" s="171" t="s">
        <v>65</v>
      </c>
      <c r="E257" s="171" t="s">
        <v>564</v>
      </c>
      <c r="F257" s="172">
        <v>8</v>
      </c>
      <c r="G257" s="172">
        <v>3</v>
      </c>
      <c r="H257" s="172">
        <v>5</v>
      </c>
      <c r="I257" s="173">
        <v>2949.6988000000001</v>
      </c>
      <c r="J257" s="173">
        <v>14748.493999999999</v>
      </c>
    </row>
    <row r="258" spans="1:12" x14ac:dyDescent="0.25">
      <c r="A258" s="193">
        <v>46153</v>
      </c>
      <c r="B258" s="193">
        <v>46153</v>
      </c>
      <c r="C258" s="171" t="s">
        <v>625</v>
      </c>
      <c r="D258" s="171" t="s">
        <v>141</v>
      </c>
      <c r="E258" s="171" t="s">
        <v>358</v>
      </c>
      <c r="F258" s="172">
        <v>27</v>
      </c>
      <c r="G258" s="172">
        <v>7</v>
      </c>
      <c r="H258" s="172">
        <v>20</v>
      </c>
      <c r="I258" s="173">
        <v>949.43</v>
      </c>
      <c r="J258" s="173">
        <v>18988.599999999999</v>
      </c>
    </row>
    <row r="259" spans="1:12" x14ac:dyDescent="0.25">
      <c r="A259" s="193">
        <v>46153</v>
      </c>
      <c r="B259" s="193">
        <v>46153</v>
      </c>
      <c r="C259" s="171" t="s">
        <v>626</v>
      </c>
      <c r="D259" s="171" t="s">
        <v>132</v>
      </c>
      <c r="E259" s="171" t="s">
        <v>358</v>
      </c>
      <c r="F259" s="172">
        <v>1</v>
      </c>
      <c r="G259" s="172">
        <v>0</v>
      </c>
      <c r="H259" s="172">
        <v>1</v>
      </c>
      <c r="I259" s="173">
        <v>148.68</v>
      </c>
      <c r="J259" s="173">
        <v>148.68</v>
      </c>
    </row>
    <row r="260" spans="1:12" x14ac:dyDescent="0.25">
      <c r="A260" s="193">
        <v>46153</v>
      </c>
      <c r="B260" s="193">
        <v>46153</v>
      </c>
      <c r="C260" s="171" t="s">
        <v>627</v>
      </c>
      <c r="D260" s="171" t="s">
        <v>68</v>
      </c>
      <c r="E260" s="171" t="s">
        <v>358</v>
      </c>
      <c r="F260" s="172">
        <v>700</v>
      </c>
      <c r="G260" s="172">
        <v>0</v>
      </c>
      <c r="H260" s="172">
        <v>700</v>
      </c>
      <c r="I260" s="173">
        <v>39.950000000000003</v>
      </c>
      <c r="J260" s="173">
        <v>27965.000000000004</v>
      </c>
    </row>
    <row r="261" spans="1:12" s="190" customFormat="1" hidden="1" x14ac:dyDescent="0.25">
      <c r="A261" s="193">
        <v>46153</v>
      </c>
      <c r="B261" s="193">
        <v>46153</v>
      </c>
      <c r="C261" s="189" t="s">
        <v>628</v>
      </c>
      <c r="D261" s="189" t="s">
        <v>629</v>
      </c>
      <c r="E261" s="189"/>
      <c r="F261" s="191">
        <v>0</v>
      </c>
      <c r="G261" s="191">
        <v>0</v>
      </c>
      <c r="H261" s="191">
        <v>0</v>
      </c>
      <c r="I261" s="192">
        <v>0</v>
      </c>
      <c r="J261" s="192">
        <v>0</v>
      </c>
    </row>
    <row r="262" spans="1:12" hidden="1" x14ac:dyDescent="0.25">
      <c r="A262" s="193">
        <v>46153</v>
      </c>
      <c r="B262" s="193">
        <v>46153</v>
      </c>
      <c r="C262" s="171" t="s">
        <v>630</v>
      </c>
      <c r="D262" s="171" t="s">
        <v>631</v>
      </c>
      <c r="E262" s="171" t="s">
        <v>358</v>
      </c>
      <c r="F262" s="172">
        <v>0</v>
      </c>
      <c r="G262" s="172">
        <v>0</v>
      </c>
      <c r="H262" s="172">
        <v>0</v>
      </c>
      <c r="I262" s="173">
        <v>907.22</v>
      </c>
      <c r="J262" s="173">
        <v>0</v>
      </c>
    </row>
    <row r="263" spans="1:12" hidden="1" x14ac:dyDescent="0.25">
      <c r="A263" s="193">
        <v>46153</v>
      </c>
      <c r="B263" s="193">
        <v>46153</v>
      </c>
      <c r="C263" s="171" t="s">
        <v>632</v>
      </c>
      <c r="D263" s="171" t="s">
        <v>633</v>
      </c>
      <c r="E263" s="171" t="s">
        <v>358</v>
      </c>
      <c r="F263" s="172">
        <v>0</v>
      </c>
      <c r="G263" s="172">
        <v>0</v>
      </c>
      <c r="H263" s="172">
        <v>0</v>
      </c>
      <c r="I263" s="173">
        <v>1239</v>
      </c>
      <c r="J263" s="173">
        <v>0</v>
      </c>
    </row>
    <row r="264" spans="1:12" hidden="1" x14ac:dyDescent="0.25">
      <c r="A264" s="193">
        <v>46153</v>
      </c>
      <c r="B264" s="193">
        <v>46153</v>
      </c>
      <c r="C264" s="171" t="s">
        <v>634</v>
      </c>
      <c r="D264" s="171" t="s">
        <v>635</v>
      </c>
      <c r="E264" s="171" t="s">
        <v>358</v>
      </c>
      <c r="F264" s="172">
        <v>0</v>
      </c>
      <c r="G264" s="172">
        <v>0</v>
      </c>
      <c r="H264" s="172">
        <v>0</v>
      </c>
      <c r="I264" s="173">
        <v>10354.41</v>
      </c>
      <c r="J264" s="173">
        <v>0</v>
      </c>
    </row>
    <row r="265" spans="1:12" x14ac:dyDescent="0.25">
      <c r="C265" s="189" t="s">
        <v>636</v>
      </c>
      <c r="E265" s="171"/>
      <c r="F265" s="171"/>
      <c r="G265" s="171"/>
      <c r="H265" s="171"/>
      <c r="I265" s="171"/>
      <c r="J265" s="194">
        <v>2559893.3284999998</v>
      </c>
      <c r="L265" s="196"/>
    </row>
    <row r="266" spans="1:12" x14ac:dyDescent="0.25">
      <c r="C266" s="171"/>
      <c r="D266" s="171"/>
      <c r="E266" s="171"/>
      <c r="F266" s="171"/>
      <c r="G266" s="171"/>
      <c r="H266" s="171"/>
      <c r="I266" s="171"/>
      <c r="J266" s="171"/>
    </row>
  </sheetData>
  <mergeCells count="2">
    <mergeCell ref="D3:I3"/>
    <mergeCell ref="D4:I4"/>
  </mergeCells>
  <pageMargins left="0.70866141732283472" right="0.70866141732283472" top="0.74803149606299213" bottom="1.08" header="0.31496062992125984" footer="0.7"/>
  <pageSetup scale="60" orientation="portrait" horizontalDpi="200" verticalDpi="200" r:id="rId1"/>
  <headerFooter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item1.xml>��
</file>

<file path=customXml/item2.xml>��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069B127EBCE45806559F560934353" ma:contentTypeVersion="14" ma:contentTypeDescription="Create a new document." ma:contentTypeScope="" ma:versionID="a5bf426e40d96f0d434ec2699f784cdc">
  <xsd:schema xmlns:xsd="http://www.w3.org/2001/XMLSchema" xmlns:xs="http://www.w3.org/2001/XMLSchema" xmlns:p="http://schemas.microsoft.com/office/2006/metadata/properties" xmlns:ns3="7cb5fd98-241d-4832-b68e-7dee6dafcb05" xmlns:ns4="08341cfb-a3dd-41ab-8cf1-e027bec54494" targetNamespace="http://schemas.microsoft.com/office/2006/metadata/properties" ma:root="true" ma:fieldsID="e069ad0883ea704083be96abb9eabb0a" ns3:_="" ns4:_="">
    <xsd:import namespace="7cb5fd98-241d-4832-b68e-7dee6dafcb05"/>
    <xsd:import namespace="08341cfb-a3dd-41ab-8cf1-e027bec5449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5fd98-241d-4832-b68e-7dee6dafcb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41cfb-a3dd-41ab-8cf1-e027bec54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Props1.xml><?xml version="1.0" encoding="utf-8"?>
<ds:datastoreItem xmlns:ds="http://schemas.openxmlformats.org/officeDocument/2006/customXml" ds:itemID="{4C26AEAC-19B5-42D1-87BE-B4C9128E69B2}">
  <ds:schemaRefs/>
</ds:datastoreItem>
</file>

<file path=customXml/itemProps2.xml><?xml version="1.0" encoding="utf-8"?>
<ds:datastoreItem xmlns:ds="http://schemas.openxmlformats.org/officeDocument/2006/customXml" ds:itemID="{C8FF8539-2F35-489B-AF96-AC916A55EB98}">
  <ds:schemaRefs/>
</ds:datastoreItem>
</file>

<file path=customXml/itemProps3.xml><?xml version="1.0" encoding="utf-8"?>
<ds:datastoreItem xmlns:ds="http://schemas.openxmlformats.org/officeDocument/2006/customXml" ds:itemID="{CC475992-8341-4AD3-99D0-35C5E8C4B2E8}">
  <ds:schemaRefs/>
</ds:datastoreItem>
</file>

<file path=customXml/itemProps4.xml><?xml version="1.0" encoding="utf-8"?>
<ds:datastoreItem xmlns:ds="http://schemas.openxmlformats.org/officeDocument/2006/customXml" ds:itemID="{437F965E-43B7-41CE-9EEE-10629F7879D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637B55B-3FB4-48BD-818E-75F8723E414B}">
  <ds:schemaRefs/>
</ds:datastoreItem>
</file>

<file path=customXml/itemProps6.xml><?xml version="1.0" encoding="utf-8"?>
<ds:datastoreItem xmlns:ds="http://schemas.openxmlformats.org/officeDocument/2006/customXml" ds:itemID="{FD2EB2F2-3F16-4CAB-828F-36DA7A5EB7A9}">
  <ds:schemaRefs/>
</ds:datastoreItem>
</file>

<file path=customXml/itemProps7.xml><?xml version="1.0" encoding="utf-8"?>
<ds:datastoreItem xmlns:ds="http://schemas.openxmlformats.org/officeDocument/2006/customXml" ds:itemID="{E8EEF2EF-62A2-479D-875F-2F40167370A5}">
  <ds:schemaRefs/>
</ds:datastoreItem>
</file>

<file path=customXml/itemProps8.xml><?xml version="1.0" encoding="utf-8"?>
<ds:datastoreItem xmlns:ds="http://schemas.openxmlformats.org/officeDocument/2006/customXml" ds:itemID="{B1744FDC-43A4-4D38-8918-74CB0F7F8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b5fd98-241d-4832-b68e-7dee6dafcb05"/>
    <ds:schemaRef ds:uri="08341cfb-a3dd-41ab-8cf1-e027bec544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9.xml><?xml version="1.0" encoding="utf-8"?>
<ds:datastoreItem xmlns:ds="http://schemas.openxmlformats.org/officeDocument/2006/customXml" ds:itemID="{FFCD520E-1BBC-454D-ABEB-E8172B9BD3D8}">
  <ds:schemaRefs>
    <ds:schemaRef ds:uri="http://schemas.microsoft.com/office/2006/metadata/properties"/>
    <ds:schemaRef ds:uri="http://schemas.microsoft.com/office/infopath/2007/PartnerControls"/>
    <ds:schemaRef ds:uri="08341cfb-a3dd-41ab-8cf1-e027bec54494"/>
    <ds:schemaRef ds:uri="http://www.w3.org/XML/1998/namespace"/>
    <ds:schemaRef ds:uri="http://purl.org/dc/elements/1.1/"/>
    <ds:schemaRef ds:uri="7cb5fd98-241d-4832-b68e-7dee6dafcb05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10.xml><?xml version="1.0" encoding="utf-8"?>
<ds:datastoreItem xmlns:ds="http://schemas.openxmlformats.org/officeDocument/2006/customXml" ds:itemID="{FA37D824-E5AF-44F2-B70E-26A0B7C46150}">
  <ds:schemaRefs/>
</ds:datastoreItem>
</file>

<file path=customXml/itemProps11.xml><?xml version="1.0" encoding="utf-8"?>
<ds:datastoreItem xmlns:ds="http://schemas.openxmlformats.org/officeDocument/2006/customXml" ds:itemID="{0B0BE2E4-C200-417F-9D74-449F9570A8AF}">
  <ds:schemaRefs/>
</ds:datastoreItem>
</file>

<file path=customXml/itemProps12.xml><?xml version="1.0" encoding="utf-8"?>
<ds:datastoreItem xmlns:ds="http://schemas.openxmlformats.org/officeDocument/2006/customXml" ds:itemID="{87E4FD43-542D-4808-8064-D3F190BADF9B}">
  <ds:schemaRefs/>
</ds:datastoreItem>
</file>

<file path=customXml/itemProps13.xml><?xml version="1.0" encoding="utf-8"?>
<ds:datastoreItem xmlns:ds="http://schemas.openxmlformats.org/officeDocument/2006/customXml" ds:itemID="{3FD24E48-F7A2-4208-BC6F-56C91E58A02B}">
  <ds:schemaRefs/>
</ds:datastoreItem>
</file>

<file path=customXml/itemProps14.xml><?xml version="1.0" encoding="utf-8"?>
<ds:datastoreItem xmlns:ds="http://schemas.openxmlformats.org/officeDocument/2006/customXml" ds:itemID="{EDC3BEE6-D8F9-4AF1-B5E8-F1E76BB6748A}">
  <ds:schemaRefs/>
</ds:datastoreItem>
</file>

<file path=customXml/itemProps15.xml><?xml version="1.0" encoding="utf-8"?>
<ds:datastoreItem xmlns:ds="http://schemas.openxmlformats.org/officeDocument/2006/customXml" ds:itemID="{DE79230A-74C8-4543-AB3E-96F629157035}">
  <ds:schemaRefs/>
</ds:datastoreItem>
</file>

<file path=customXml/itemProps16.xml><?xml version="1.0" encoding="utf-8"?>
<ds:datastoreItem xmlns:ds="http://schemas.openxmlformats.org/officeDocument/2006/customXml" ds:itemID="{C5450255-C4E3-4449-8F52-2E19B8A0277D}">
  <ds:schemaRefs/>
</ds:datastoreItem>
</file>

<file path=customXml/itemProps17.xml><?xml version="1.0" encoding="utf-8"?>
<ds:datastoreItem xmlns:ds="http://schemas.openxmlformats.org/officeDocument/2006/customXml" ds:itemID="{38E7BB66-0558-46AE-8A67-48A944BC093A}">
  <ds:schemaRefs/>
</ds:datastoreItem>
</file>

<file path=customXml/itemProps18.xml><?xml version="1.0" encoding="utf-8"?>
<ds:datastoreItem xmlns:ds="http://schemas.openxmlformats.org/officeDocument/2006/customXml" ds:itemID="{85378BAF-15F5-4757-BABD-085B07AF37F3}">
  <ds:schemaRefs/>
</ds:datastoreItem>
</file>

<file path=customXml/itemProps19.xml><?xml version="1.0" encoding="utf-8"?>
<ds:datastoreItem xmlns:ds="http://schemas.openxmlformats.org/officeDocument/2006/customXml" ds:itemID="{E2F94240-BCAC-4F79-AF49-A9793C8C8287}">
  <ds:schemaRefs/>
</ds:datastoreItem>
</file>

<file path=customXml/itemProps20.xml><?xml version="1.0" encoding="utf-8"?>
<ds:datastoreItem xmlns:ds="http://schemas.openxmlformats.org/officeDocument/2006/customXml" ds:itemID="{630A2795-6DB8-4FDE-827E-51392DAA3746}">
  <ds:schemaRefs/>
</ds:datastoreItem>
</file>

<file path=customXml/itemProps21.xml><?xml version="1.0" encoding="utf-8"?>
<ds:datastoreItem xmlns:ds="http://schemas.openxmlformats.org/officeDocument/2006/customXml" ds:itemID="{79EC104F-F8E4-46CC-A8B5-A906A8479EE9}">
  <ds:schemaRefs/>
</ds:datastoreItem>
</file>

<file path=customXml/itemProps22.xml><?xml version="1.0" encoding="utf-8"?>
<ds:datastoreItem xmlns:ds="http://schemas.openxmlformats.org/officeDocument/2006/customXml" ds:itemID="{C7068D3B-CB4A-40F2-87C0-7000378A09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 Generales</vt:lpstr>
      <vt:lpstr>02-43 Inv. de Bienes de Consumo</vt:lpstr>
      <vt:lpstr>02-43 Inv. de Bienes de Consum</vt:lpstr>
      <vt:lpstr>LEV.SUMINISTRO JUNIO 2026</vt:lpstr>
      <vt:lpstr>'02-43 Inv. de Bienes de Consum'!Área_de_impresión</vt:lpstr>
      <vt:lpstr>'02-43 Inv. de Bienes de Consumo'!Área_de_impresión</vt:lpstr>
      <vt:lpstr>'02-43 Inv. de Bienes de Consum'!Títulos_a_imprimir</vt:lpstr>
      <vt:lpstr>'02-43 Inv. de Bienes de Consumo'!Títulos_a_imprimir</vt:lpstr>
      <vt:lpstr>'LEV.SUMINISTRO 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2026-07-16T20:18:55Z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0x0101006D2069B127EBCE45806559F560934353</vt:lpwstr>
  </property>
</Properties>
</file>