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ABRIL\"/>
    </mc:Choice>
  </mc:AlternateContent>
  <xr:revisionPtr revIDLastSave="0" documentId="13_ncr:1_{1A25F195-77A2-4AB6-A2D8-BD1F0A551C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Hoja1!$A$1:$M$199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6" i="1" l="1"/>
  <c r="K167" i="1"/>
  <c r="J167" i="1"/>
  <c r="I167" i="1"/>
  <c r="F167" i="1"/>
  <c r="L13" i="1"/>
  <c r="F78" i="1"/>
  <c r="J78" i="1"/>
  <c r="K78" i="1"/>
  <c r="L75" i="1"/>
  <c r="H114" i="1"/>
  <c r="F175" i="1"/>
  <c r="H175" i="1"/>
  <c r="J175" i="1"/>
  <c r="K175" i="1"/>
  <c r="H167" i="1"/>
  <c r="F107" i="1"/>
  <c r="H107" i="1"/>
  <c r="I107" i="1"/>
  <c r="J107" i="1"/>
  <c r="K107" i="1"/>
  <c r="L174" i="1"/>
  <c r="L53" i="1"/>
  <c r="F73" i="1"/>
  <c r="H73" i="1"/>
  <c r="J73" i="1"/>
  <c r="K73" i="1"/>
  <c r="F60" i="1"/>
  <c r="G60" i="1"/>
  <c r="H60" i="1"/>
  <c r="I60" i="1"/>
  <c r="J60" i="1"/>
  <c r="K60" i="1"/>
  <c r="K21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54" i="1" l="1"/>
  <c r="J187" i="1"/>
  <c r="L158" i="1"/>
  <c r="L157" i="1"/>
  <c r="K125" i="1"/>
  <c r="J125" i="1"/>
  <c r="H125" i="1"/>
  <c r="F125" i="1"/>
  <c r="F104" i="1"/>
  <c r="L107" i="1"/>
  <c r="G106" i="1"/>
  <c r="G107" i="1" s="1"/>
  <c r="G47" i="1"/>
  <c r="K160" i="1" l="1"/>
  <c r="J160" i="1"/>
  <c r="H160" i="1"/>
  <c r="L173" i="1"/>
  <c r="I173" i="1"/>
  <c r="G173" i="1"/>
  <c r="L59" i="1"/>
  <c r="L72" i="1" l="1"/>
  <c r="L58" i="1"/>
  <c r="F160" i="1"/>
  <c r="H187" i="1"/>
  <c r="F187" i="1"/>
  <c r="K163" i="1"/>
  <c r="L163" i="1"/>
  <c r="L186" i="1" l="1"/>
  <c r="L111" i="1"/>
  <c r="L67" i="1"/>
  <c r="D196" i="1"/>
  <c r="I159" i="1" l="1"/>
  <c r="G159" i="1"/>
  <c r="L159" i="1" s="1"/>
  <c r="J21" i="1"/>
  <c r="F21" i="1"/>
  <c r="J104" i="1"/>
  <c r="L103" i="1"/>
  <c r="G24" i="1"/>
  <c r="G17" i="1"/>
  <c r="I77" i="1"/>
  <c r="I71" i="1"/>
  <c r="I73" i="1" s="1"/>
  <c r="I44" i="1"/>
  <c r="I43" i="1"/>
  <c r="H21" i="1"/>
  <c r="G177" i="1"/>
  <c r="G172" i="1"/>
  <c r="G171" i="1"/>
  <c r="G170" i="1"/>
  <c r="I169" i="1"/>
  <c r="G169" i="1"/>
  <c r="I134" i="1"/>
  <c r="I133" i="1"/>
  <c r="G133" i="1"/>
  <c r="G132" i="1"/>
  <c r="G129" i="1"/>
  <c r="G127" i="1"/>
  <c r="G128" i="1"/>
  <c r="G166" i="1"/>
  <c r="I124" i="1"/>
  <c r="G124" i="1"/>
  <c r="I123" i="1"/>
  <c r="G123" i="1"/>
  <c r="I120" i="1"/>
  <c r="G120" i="1"/>
  <c r="I29" i="1"/>
  <c r="I28" i="1"/>
  <c r="G16" i="1"/>
  <c r="G19" i="1"/>
  <c r="G18" i="1"/>
  <c r="G34" i="1"/>
  <c r="G77" i="1"/>
  <c r="G76" i="1"/>
  <c r="G78" i="1" s="1"/>
  <c r="G73" i="1"/>
  <c r="G117" i="1"/>
  <c r="G116" i="1"/>
  <c r="G20" i="1"/>
  <c r="G44" i="1"/>
  <c r="G43" i="1"/>
  <c r="G175" i="1" l="1"/>
  <c r="G125" i="1"/>
  <c r="I125" i="1"/>
  <c r="G104" i="1"/>
  <c r="G160" i="1"/>
  <c r="G187" i="1"/>
  <c r="K26" i="1"/>
  <c r="G21" i="1"/>
  <c r="L101" i="1"/>
  <c r="L102" i="1"/>
  <c r="L99" i="1"/>
  <c r="J14" i="1"/>
  <c r="H14" i="1"/>
  <c r="G14" i="1"/>
  <c r="F14" i="1"/>
  <c r="I14" i="1"/>
  <c r="H104" i="1"/>
  <c r="L24" i="1" l="1"/>
  <c r="L100" i="1"/>
  <c r="H78" i="1"/>
  <c r="J36" i="1"/>
  <c r="H36" i="1"/>
  <c r="G36" i="1"/>
  <c r="F36" i="1"/>
  <c r="G114" i="1"/>
  <c r="F114" i="1"/>
  <c r="J114" i="1"/>
  <c r="L169" i="1"/>
  <c r="J26" i="1"/>
  <c r="H26" i="1"/>
  <c r="F26" i="1"/>
  <c r="L25" i="1"/>
  <c r="J135" i="1"/>
  <c r="H135" i="1"/>
  <c r="F135" i="1"/>
  <c r="L98" i="1"/>
  <c r="L20" i="1"/>
  <c r="L56" i="1"/>
  <c r="F130" i="1"/>
  <c r="G130" i="1"/>
  <c r="H130" i="1"/>
  <c r="J130" i="1"/>
  <c r="J32" i="1"/>
  <c r="H32" i="1"/>
  <c r="F32" i="1"/>
  <c r="I31" i="1"/>
  <c r="L97" i="1"/>
  <c r="F178" i="1"/>
  <c r="F121" i="1"/>
  <c r="F118" i="1"/>
  <c r="F69" i="1"/>
  <c r="F48" i="1"/>
  <c r="F45" i="1"/>
  <c r="F41" i="1"/>
  <c r="L57" i="1"/>
  <c r="L185" i="1"/>
  <c r="L35" i="1"/>
  <c r="G167" i="1" l="1"/>
  <c r="F190" i="1"/>
  <c r="L31" i="1"/>
  <c r="L52" i="1"/>
  <c r="L66" i="1"/>
  <c r="L184" i="1" l="1"/>
  <c r="J69" i="1"/>
  <c r="L68" i="1"/>
  <c r="H69" i="1"/>
  <c r="L166" i="1" l="1"/>
  <c r="L109" i="1"/>
  <c r="L183" i="1"/>
  <c r="L182" i="1"/>
  <c r="J178" i="1"/>
  <c r="H178" i="1"/>
  <c r="I177" i="1"/>
  <c r="I178" i="1" s="1"/>
  <c r="G178" i="1"/>
  <c r="I172" i="1"/>
  <c r="I171" i="1"/>
  <c r="I170" i="1"/>
  <c r="I132" i="1"/>
  <c r="G135" i="1"/>
  <c r="I127" i="1"/>
  <c r="L124" i="1"/>
  <c r="J121" i="1"/>
  <c r="H121" i="1"/>
  <c r="I129" i="1"/>
  <c r="I128" i="1"/>
  <c r="J118" i="1"/>
  <c r="H118" i="1"/>
  <c r="I117" i="1"/>
  <c r="I116" i="1"/>
  <c r="L93" i="1"/>
  <c r="L90" i="1"/>
  <c r="L81" i="1"/>
  <c r="I76" i="1"/>
  <c r="I78" i="1" s="1"/>
  <c r="L65" i="1"/>
  <c r="J48" i="1"/>
  <c r="H48" i="1"/>
  <c r="G48" i="1"/>
  <c r="I47" i="1"/>
  <c r="J45" i="1"/>
  <c r="H45" i="1"/>
  <c r="L44" i="1"/>
  <c r="I45" i="1"/>
  <c r="J41" i="1"/>
  <c r="H41" i="1"/>
  <c r="I34" i="1"/>
  <c r="I36" i="1" s="1"/>
  <c r="I30" i="1"/>
  <c r="G26" i="1"/>
  <c r="L17" i="1"/>
  <c r="I175" i="1" l="1"/>
  <c r="L181" i="1"/>
  <c r="K187" i="1"/>
  <c r="I160" i="1"/>
  <c r="I187" i="1"/>
  <c r="L16" i="1"/>
  <c r="I21" i="1"/>
  <c r="I104" i="1"/>
  <c r="I48" i="1"/>
  <c r="L86" i="1"/>
  <c r="L83" i="1"/>
  <c r="I26" i="1"/>
  <c r="L85" i="1"/>
  <c r="L30" i="1"/>
  <c r="L89" i="1"/>
  <c r="L113" i="1"/>
  <c r="L12" i="1"/>
  <c r="L84" i="1"/>
  <c r="L82" i="1"/>
  <c r="I114" i="1"/>
  <c r="L88" i="1"/>
  <c r="I135" i="1"/>
  <c r="I130" i="1"/>
  <c r="G32" i="1"/>
  <c r="I32" i="1"/>
  <c r="L29" i="1"/>
  <c r="L63" i="1"/>
  <c r="L112" i="1"/>
  <c r="L11" i="1"/>
  <c r="L55" i="1"/>
  <c r="G69" i="1"/>
  <c r="I69" i="1"/>
  <c r="L28" i="1"/>
  <c r="L96" i="1"/>
  <c r="L91" i="1"/>
  <c r="G41" i="1"/>
  <c r="L128" i="1"/>
  <c r="L133" i="1"/>
  <c r="G118" i="1"/>
  <c r="I41" i="1"/>
  <c r="I121" i="1"/>
  <c r="G45" i="1"/>
  <c r="L170" i="1"/>
  <c r="L10" i="1"/>
  <c r="L40" i="1"/>
  <c r="L171" i="1"/>
  <c r="L38" i="1"/>
  <c r="L110" i="1"/>
  <c r="K36" i="1"/>
  <c r="L64" i="1"/>
  <c r="L94" i="1"/>
  <c r="L39" i="1"/>
  <c r="L77" i="1"/>
  <c r="L95" i="1"/>
  <c r="G121" i="1"/>
  <c r="L87" i="1"/>
  <c r="I118" i="1"/>
  <c r="L132" i="1"/>
  <c r="L172" i="1"/>
  <c r="L92" i="1"/>
  <c r="L117" i="1"/>
  <c r="L175" i="1" l="1"/>
  <c r="K104" i="1"/>
  <c r="L19" i="1"/>
  <c r="K14" i="1"/>
  <c r="L76" i="1"/>
  <c r="L78" i="1" s="1"/>
  <c r="K114" i="1"/>
  <c r="L23" i="1"/>
  <c r="L26" i="1" s="1"/>
  <c r="L134" i="1"/>
  <c r="L135" i="1" s="1"/>
  <c r="K135" i="1"/>
  <c r="L114" i="1"/>
  <c r="L129" i="1"/>
  <c r="K130" i="1"/>
  <c r="L50" i="1"/>
  <c r="K32" i="1"/>
  <c r="L167" i="1" s="1"/>
  <c r="L41" i="1"/>
  <c r="L180" i="1"/>
  <c r="L187" i="1" s="1"/>
  <c r="L80" i="1"/>
  <c r="L104" i="1" s="1"/>
  <c r="L9" i="1"/>
  <c r="L14" i="1" s="1"/>
  <c r="L123" i="1"/>
  <c r="L125" i="1" s="1"/>
  <c r="K69" i="1"/>
  <c r="L51" i="1"/>
  <c r="L32" i="1"/>
  <c r="L18" i="1"/>
  <c r="L127" i="1"/>
  <c r="K118" i="1"/>
  <c r="K41" i="1"/>
  <c r="L71" i="1"/>
  <c r="L73" i="1" s="1"/>
  <c r="L116" i="1"/>
  <c r="L118" i="1" s="1"/>
  <c r="L34" i="1"/>
  <c r="L36" i="1" s="1"/>
  <c r="L62" i="1"/>
  <c r="L69" i="1" s="1"/>
  <c r="L177" i="1"/>
  <c r="L178" i="1" s="1"/>
  <c r="K178" i="1"/>
  <c r="L120" i="1"/>
  <c r="L121" i="1" s="1"/>
  <c r="K121" i="1"/>
  <c r="K48" i="1"/>
  <c r="L47" i="1"/>
  <c r="L48" i="1" s="1"/>
  <c r="L190" i="1" s="1"/>
  <c r="L43" i="1"/>
  <c r="L45" i="1" s="1"/>
  <c r="K45" i="1"/>
  <c r="L60" i="1" l="1"/>
  <c r="L160" i="1"/>
  <c r="L21" i="1"/>
  <c r="L130" i="1"/>
</calcChain>
</file>

<file path=xl/sharedStrings.xml><?xml version="1.0" encoding="utf-8"?>
<sst xmlns="http://schemas.openxmlformats.org/spreadsheetml/2006/main" count="562" uniqueCount="264">
  <si>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</si>
  <si>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</si>
  <si>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</si>
  <si>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</si>
  <si>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</si>
  <si>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</si>
  <si>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</si>
  <si>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</si>
  <si>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</si>
  <si>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</si>
  <si>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</si>
  <si>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</si>
  <si>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DIRECTOR EJECUTIVO</t>
  </si>
  <si>
    <t>LIBRE NOMBRAMIENTO</t>
  </si>
  <si>
    <t>MUJER</t>
  </si>
  <si>
    <t>SUBDIRECTORA EJECUTIVA</t>
  </si>
  <si>
    <t>SECRETARIA EJECUTIVA</t>
  </si>
  <si>
    <t>FIJO</t>
  </si>
  <si>
    <t>CARRERA</t>
  </si>
  <si>
    <t>SECRETARIA</t>
  </si>
  <si>
    <t>LISSETTE EVANGELISTA</t>
  </si>
  <si>
    <t>ENCARGADA DEPTO DE RECURSOS HUMANOS</t>
  </si>
  <si>
    <t>EDWIN CORDERO</t>
  </si>
  <si>
    <t>ESTENIO CASTILLO</t>
  </si>
  <si>
    <t>MIGUEL URBAEZ</t>
  </si>
  <si>
    <t>RUDITH SEVERINO</t>
  </si>
  <si>
    <t>OMAR GERALDO</t>
  </si>
  <si>
    <t>CHALIBEL MOYA</t>
  </si>
  <si>
    <t>DEPARTAMENTO ADMINISTATIVO Y FINANCIERO</t>
  </si>
  <si>
    <t>RAQUEL FIGUEREO</t>
  </si>
  <si>
    <t>ENCARGADA DIV. COMPRAS Y CONTRATACIONES</t>
  </si>
  <si>
    <t>ESTATUTO SIMPLIFICADO</t>
  </si>
  <si>
    <t>CONSERJE</t>
  </si>
  <si>
    <t>EDUVIGIS PASCUAL</t>
  </si>
  <si>
    <t>FOTOCOPIADOR</t>
  </si>
  <si>
    <t>MENSAJERO INTERNO</t>
  </si>
  <si>
    <t>MAXIMINA SANTANA</t>
  </si>
  <si>
    <t>RECEPCIONISTA</t>
  </si>
  <si>
    <t>MENSAJERO EXTERNO</t>
  </si>
  <si>
    <t>CAMARERO</t>
  </si>
  <si>
    <t>EVANGELINA MOTA</t>
  </si>
  <si>
    <t>ALEXANDER BURGOS</t>
  </si>
  <si>
    <t>DEPARTAMENTO DE ZONAS FRANCAS Y PARQUES</t>
  </si>
  <si>
    <t>ENCARGADO DEPTO. ZONAS FRANCAS Y PARQUES</t>
  </si>
  <si>
    <t>CARLOS DE LA CRUZ</t>
  </si>
  <si>
    <t>HILDA MARIÑEZ</t>
  </si>
  <si>
    <t>MARIBEL RAMIA</t>
  </si>
  <si>
    <t>JHONNY GUERRERO</t>
  </si>
  <si>
    <t>DEPARTAMENTO SERVICIOS AL USUARIO</t>
  </si>
  <si>
    <t>AUXILIAR DE PARQUES</t>
  </si>
  <si>
    <t>YANIRE DE LA CRUZ</t>
  </si>
  <si>
    <t>PABLO GUERRERO</t>
  </si>
  <si>
    <t>RAFAEL CORDERO</t>
  </si>
  <si>
    <t>OFICINA REGIONAL SANTIAGO</t>
  </si>
  <si>
    <t>PAMELA CABRERA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</si>
  <si>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</si>
  <si>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</si>
  <si>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</si>
  <si>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</si>
  <si>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</si>
  <si>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</si>
  <si>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</si>
  <si>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</si>
  <si>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</si>
  <si>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SAMIL HAZIN</t>
  </si>
  <si>
    <t xml:space="preserve"> </t>
  </si>
  <si>
    <t>ELVITA NATALIA ROMERO</t>
  </si>
  <si>
    <t>ANALISTA FINANCIERO</t>
  </si>
  <si>
    <t>TÉCNICO DE RECURSOS HUMANOS</t>
  </si>
  <si>
    <t>DISEÑADOR GRÁFICO</t>
  </si>
  <si>
    <t>CHOFER I</t>
  </si>
  <si>
    <t>ANALISTA DE SERVICIOS A ZONAS FRANCAS ESPECIALES</t>
  </si>
  <si>
    <t>AYUDANTE DE MANTENIMIENTO</t>
  </si>
  <si>
    <t>NOMBRE Y APELLIDO</t>
  </si>
  <si>
    <t xml:space="preserve">JOAQUÍN ELÍAS JIMÉNEZ </t>
  </si>
  <si>
    <t>DIVISIÓN  DE SERVICIOS A ZONAS FRANCAS ESPECIALES</t>
  </si>
  <si>
    <t>DIRECCIÓN EJECUTIVA</t>
  </si>
  <si>
    <t>DEPARTAMENTO JURÍDICO</t>
  </si>
  <si>
    <t>DEPARTAMENTO DE PLANIFICACIÓN Y DESARROLLO</t>
  </si>
  <si>
    <t>DIVISIÓN DE COMUNICACIONES</t>
  </si>
  <si>
    <t>LAURA MUÑOZ</t>
  </si>
  <si>
    <t xml:space="preserve">ERICK DOMÍNGUEZ </t>
  </si>
  <si>
    <t>DIVISIÓN DE ADMINISTRACIÓN DE SERVICIOS TIC</t>
  </si>
  <si>
    <t>DIVISIÓN DE OPERACIONES TIC</t>
  </si>
  <si>
    <t>DIVISIÓN DE CONTABILIDAD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</si>
  <si>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</si>
  <si>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</si>
  <si>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</si>
  <si>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</si>
  <si>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</si>
  <si>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SECCIÓN DE TESORERIA</t>
  </si>
  <si>
    <t>SECCIÓN DE CORRESPONDENCIA</t>
  </si>
  <si>
    <t>MARIO RODRÍGUEZ</t>
  </si>
  <si>
    <t>DIVISIÓN REGULACION TEXTILES, CALZADOS Y PIELES</t>
  </si>
  <si>
    <t>DIVISIÓN AUTORIZACIONES A PARQUES</t>
  </si>
  <si>
    <t>DEPARTAMENTO DE PROMOCIÓN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</si>
  <si>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</si>
  <si>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</si>
  <si>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</si>
  <si>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</si>
  <si>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</si>
  <si>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</si>
  <si>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ENCARGADA DE DIVISIÓN  DE OPERACIONES TIC</t>
  </si>
  <si>
    <t>ENCARGADA DIVISIÓN DE PRESUPUESTO</t>
  </si>
  <si>
    <t>TÉCNICO DE COMPRAS Y CONTRATACIONES</t>
  </si>
  <si>
    <t>ENCARGADO DE DIVISIÓN DE SERVICIOS A ZONAS FRANCAS ESPECIALES</t>
  </si>
  <si>
    <t>ENCARGADO DE DIVISIÓN DE AUTORIZACIONES A PARQUES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</si>
  <si>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</si>
  <si>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</si>
  <si>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</si>
  <si>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</si>
  <si>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</si>
  <si>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</si>
  <si>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</si>
  <si>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TÉCNICO DATOS ESTADÍSTICOS</t>
  </si>
  <si>
    <t>FELIX ANTONIO ARVELO ORTEGA</t>
  </si>
  <si>
    <t>GAERD JOSUE ALCANTARA DIAZ</t>
  </si>
  <si>
    <t>ROBERT NICOLAS NOVAS TRINIDAD</t>
  </si>
  <si>
    <t>JULIO ANDRES ROSARIO ORTIZ</t>
  </si>
  <si>
    <t xml:space="preserve">DEPARTAMENTO DE TRANSFORMACION DIGITAL </t>
  </si>
  <si>
    <t>ANNERIS ROSANNA UREÑA ACOSTA</t>
  </si>
  <si>
    <t xml:space="preserve">DEPARTAMENTO DE INTELIGENCIA DE MERCADO </t>
  </si>
  <si>
    <t>IVAN RICARDO DÍAZ RAMIREZ</t>
  </si>
  <si>
    <t>ANALISTA DE INTELIGENCIA DE MERCADO</t>
  </si>
  <si>
    <t>PETRA MARIA ROSARIO ALEJO ROSARIO</t>
  </si>
  <si>
    <t>CLARIBEL MARIA DE LA CRUZ RODRIGUEZ</t>
  </si>
  <si>
    <t>MIREYA ALTAGRACIA MATOS CASTILLO</t>
  </si>
  <si>
    <t>NORBERTO FERMIN MEDINA DIAZ</t>
  </si>
  <si>
    <t>YRIS DEL CARMEN MORETA VARGAS</t>
  </si>
  <si>
    <t>MELIDA ALTAGRACIA CASTILLO MERCEDES</t>
  </si>
  <si>
    <t>YUDELKA BELTRE SANTANA</t>
  </si>
  <si>
    <t>CARLOS ELIAS RAFAEL GARCIA</t>
  </si>
  <si>
    <t>NICOLE CASTILLO DURAN</t>
  </si>
  <si>
    <t>SILVIO LEON LOPEZ</t>
  </si>
  <si>
    <t>MIGUEL ADOLFO RODRIGUEZ LLUBERES</t>
  </si>
  <si>
    <t>MANUEL DE JESUS BURGOS CORPORAN</t>
  </si>
  <si>
    <t>LAUDY TOLENTINO DE LA CRUZ</t>
  </si>
  <si>
    <t>CESAR JOEL JANSEN BENITEZ</t>
  </si>
  <si>
    <t>JOSE LUIS PINEDA GUERRERO</t>
  </si>
  <si>
    <t>LOURDES ENCARNACION</t>
  </si>
  <si>
    <t>LUIS EDUARDO CESPEDES CONCEPCION</t>
  </si>
  <si>
    <t>RAMON ANTONIO ENCARNACION</t>
  </si>
  <si>
    <t>AUXILIAR ADMINISTRATIVO (A)</t>
  </si>
  <si>
    <t>EDUARDO ABREU BAUTISTA</t>
  </si>
  <si>
    <t>TOMAS EDUARDO MORENO SANTOS</t>
  </si>
  <si>
    <t>MANUEL ARTURO ALVAREZ RAMIREZ</t>
  </si>
  <si>
    <t>LEYDA CUBILETE COLON</t>
  </si>
  <si>
    <t>MARIA CRISTINA ALTAGRACIA  JIMENEZ</t>
  </si>
  <si>
    <t>ANGEL ALBERTO ALCANTARA MEDRANO</t>
  </si>
  <si>
    <t>RUBEN MANUEL CABELO</t>
  </si>
  <si>
    <t>ELIAS PEGUERO ACOSTA</t>
  </si>
  <si>
    <t>CARLOS ALBERTO LAPAIX DE LOS SANTOS</t>
  </si>
  <si>
    <t>RODOLFO AUGUSTO MENDIETA AMANCIO</t>
  </si>
  <si>
    <t>PABLO REYES  CASTILLO</t>
  </si>
  <si>
    <t>EVIZ FRANCISCO CARRASCO</t>
  </si>
  <si>
    <t>ARMANDO DE LOS SANTOS CABRAL</t>
  </si>
  <si>
    <t>JOSE RAMON SANTANA DE LOS SANTOS</t>
  </si>
  <si>
    <t>JORGE LUIS VERAS RODRIGUEZ</t>
  </si>
  <si>
    <t>DANIEL GOMERA HERNANDEZ</t>
  </si>
  <si>
    <t>KENDRICK ALEXANDER SANCHEZ CALDERON</t>
  </si>
  <si>
    <t>MARIELY BORROME NOLASCO</t>
  </si>
  <si>
    <t>ANA ISABEL GOMEZ BRITO</t>
  </si>
  <si>
    <t>LUIS RAMON ALMONTE PARRA</t>
  </si>
  <si>
    <t>DULCE ANADINA FRANCISCO GARCES</t>
  </si>
  <si>
    <t>AUXILIAR ALMACEN Y SUMINISTRO</t>
  </si>
  <si>
    <t>MENSAJERO  EXTERNO</t>
  </si>
  <si>
    <t>CHOFER</t>
  </si>
  <si>
    <t>AYUDANTE ALMACEN</t>
  </si>
  <si>
    <t xml:space="preserve">
HUGO DANIEL INOA HERNANDEZ                          </t>
  </si>
  <si>
    <t xml:space="preserve">NARDA VALENZUELA                                                 </t>
  </si>
  <si>
    <t>CONTADOR (A)</t>
  </si>
  <si>
    <t xml:space="preserve">ANA DILSA CUEVAS SCARFULLERY                       </t>
  </si>
  <si>
    <t xml:space="preserve">DAREVILL LOWENKIS PEÑA VILLALONA                </t>
  </si>
  <si>
    <t xml:space="preserve">BENITO ALEJANDRO  HERNANDEZ MOTA               </t>
  </si>
  <si>
    <t>DIVISIÓN DE GESTION DE COBROS Y FACTURACIÓN</t>
  </si>
  <si>
    <t>JOHANNA MONTES DE OCA MENDEZ</t>
  </si>
  <si>
    <t>YARISOL LOPEZ MARTINEZ</t>
  </si>
  <si>
    <t>NOELIA BENCOSME POLANCO</t>
  </si>
  <si>
    <t xml:space="preserve">
LEYBI LINAREZ ROSARIO                                       </t>
  </si>
  <si>
    <t xml:space="preserve">LISBET ALTAGRACIA PERALTA CALDERON          </t>
  </si>
  <si>
    <t xml:space="preserve">HERIDANNY MARIA RODRIGUEZ SANCHEZ          </t>
  </si>
  <si>
    <t xml:space="preserve">IRIS LOPEZ GARCIA                                                </t>
  </si>
  <si>
    <t xml:space="preserve">CRISTIAN ALBERTO PIMENTEL DUME                   </t>
  </si>
  <si>
    <t>CORINA MARTINEZ POLANCO</t>
  </si>
  <si>
    <t>ALBELIS MICHELLE BALBUENA MARTINEZ</t>
  </si>
  <si>
    <t>ANALISTA PRESUPUESTO</t>
  </si>
  <si>
    <t>ROSA IDALIA ALMONTE MOYA</t>
  </si>
  <si>
    <t>MARIBEL BELTRE YAN</t>
  </si>
  <si>
    <t>WALESKA ELIANA BENZAN ROBLES</t>
  </si>
  <si>
    <t>MARIA E DEL CARMEN QUEZADA RAMIREZ</t>
  </si>
  <si>
    <t>JOEL LUGO SANCHEZ</t>
  </si>
  <si>
    <t>ROSA MILTHA REYES RODRIGUEZ</t>
  </si>
  <si>
    <t>ANALISTA DE REGULACION TEXTIL</t>
  </si>
  <si>
    <t>CESAR AUGENIO CONTRERAS SANG</t>
  </si>
  <si>
    <t>LEPIDO DE LA CRUZ PERALTA</t>
  </si>
  <si>
    <t>NELSON ANTONIO ESTEVEZ HERNANDEZ</t>
  </si>
  <si>
    <t>RALYN JAVIER GARCIA CAMILO</t>
  </si>
  <si>
    <t>JOSE LUIS MATEO DIPRE</t>
  </si>
  <si>
    <t>RAMON JACINTO SANTIAGO OVALLES</t>
  </si>
  <si>
    <t>WINELIA MARIA ORTIZ ALMONTE</t>
  </si>
  <si>
    <t>MAYRA ALTAGRACIA SANCHEZ HERNANDEZ</t>
  </si>
  <si>
    <t>KENNY JIMENEZ JIMENEZ</t>
  </si>
  <si>
    <t>YANET MERCEDES RAMOS GONZALEZ</t>
  </si>
  <si>
    <t>LUIS EDUARDO ABREU ARIAS</t>
  </si>
  <si>
    <t>ANDREA GUZMAN REYES</t>
  </si>
  <si>
    <t>FRAYNI ALTAGRACIA PAONESSA ABREU</t>
  </si>
  <si>
    <t>JOHANNY COLOME TRINIDAD</t>
  </si>
  <si>
    <t>MANUEL ALEJANDRO RUBIERA GUERRERO</t>
  </si>
  <si>
    <t>CRISTIANA DE LA ALT AYBAR KIDD</t>
  </si>
  <si>
    <t>YAMELY YADIRA JORGE GOMEZ</t>
  </si>
  <si>
    <t>AMAURYS FRANCISCO RODRIGUEZ PIMENTEL</t>
  </si>
  <si>
    <t>LISSETTE ALTAGRACIA EVANGELISTA  NIETO</t>
  </si>
  <si>
    <t>MINERVA JIOBEN DE SIERRA</t>
  </si>
  <si>
    <t>MARYLIN ALTAGRACIA MERCEDES REYES</t>
  </si>
  <si>
    <t>JORGE LUIS MONTERO VICENTE</t>
  </si>
  <si>
    <t xml:space="preserve">YENIFEL CAROLINA RODRIGUEZ DE OLEO           </t>
  </si>
  <si>
    <t>MARIA ELENNI OTAÑO CUEVAS</t>
  </si>
  <si>
    <t>ROMER MARIEL GUILLEN UREÑA</t>
  </si>
  <si>
    <t xml:space="preserve">HOMBRE </t>
  </si>
  <si>
    <t>ENCARGADO DEPARTAMENTO JURIDICO</t>
  </si>
  <si>
    <t>TÉCNICO DE PLANIFICACION Y DESARROLLO</t>
  </si>
  <si>
    <t xml:space="preserve">ADMINISTRADOR DE REDES Y COMUNICACIONES </t>
  </si>
  <si>
    <t>ENCARGADO (A) DIVISIÓN ADMINISTRACIÓN DE SERVICIOS
TIC</t>
  </si>
  <si>
    <t>TÉCNICO ADMINISTRATIVO</t>
  </si>
  <si>
    <t>ENCARGADO SECCIÓN SERVICIOS GENERALES</t>
  </si>
  <si>
    <t xml:space="preserve">EDITA ALTAGRACIA PEÑA UREÑA                           </t>
  </si>
  <si>
    <t>ENCARGADO DE LA DIVISIÓN DE CONTABILIDAD</t>
  </si>
  <si>
    <t>ENCARGADO (A) DIVISIÓN DE DESARROLLO INSTITUCIONAL</t>
  </si>
  <si>
    <t>AUXILIAR DE TRANSPORTACIÓN</t>
  </si>
  <si>
    <t>ENE. DIVISIÓN DE GESTIÓN DE COBROS Y FACTURACIÓN</t>
  </si>
  <si>
    <t>TÉCNICO DE TESORERIA</t>
  </si>
  <si>
    <t>ENCARGADO SECCIÓN DE TESORERÍA</t>
  </si>
  <si>
    <t>ANALISTA DE REGULACIÓN TEXTIL</t>
  </si>
  <si>
    <t>AUXILIAR DE ATENCIÓN AL CIUDANO</t>
  </si>
  <si>
    <t>AUXILIAR DE ATENCION AL CIUDANO</t>
  </si>
  <si>
    <t>ENCARGADO DPTO. TRANSFORMACIÓN DIGITAL</t>
  </si>
  <si>
    <t>TÉCNICO DE  CONTABILIDAD</t>
  </si>
  <si>
    <t>TÉCNICO CONTROL DE BIENES</t>
  </si>
  <si>
    <t>TÉCNICO CONTABILIDAD</t>
  </si>
  <si>
    <t xml:space="preserve">SUPERVISOR DE MANTENIMIENTO  </t>
  </si>
  <si>
    <t xml:space="preserve">CONSERJE </t>
  </si>
  <si>
    <t>TÉCNICO DE COBROS</t>
  </si>
  <si>
    <t>TÉCNICO DE ARCHIVISTICA</t>
  </si>
  <si>
    <t>ENC. DIVISIÓN REGULACIÓN TEXTIL</t>
  </si>
  <si>
    <t>ANALISTA AUTORIZACIONES A PARQUES</t>
  </si>
  <si>
    <t>OFICIAL DE ATENCIÓN AL CIUDADANO</t>
  </si>
  <si>
    <t>ENCARGADO (A) DE SERVICIO AL USUARIO</t>
  </si>
  <si>
    <t>JUNIOR RAMON NUÑEZ CRUZ</t>
  </si>
  <si>
    <t>TÉCNICO DE ATENCIÓN AL CIUDADANO</t>
  </si>
  <si>
    <t xml:space="preserve">ENCARGADA DE SECCIÓN DE CAPTURA Y ANALISIS DE DATOS </t>
  </si>
  <si>
    <t xml:space="preserve">ENCARGADA DE DIVISIÓN DE ELABORACIÓN DE DOCUMENTOS LEGALES </t>
  </si>
  <si>
    <t xml:space="preserve">ANALISTA DE RECURSOS HUMANOS </t>
  </si>
  <si>
    <t>ENCARGADO (A) DIVISIÓN DESARROLLO E
IMPLEMENTACIÓN DE SISTEMAS</t>
  </si>
  <si>
    <t>ROSSE MARY CORNIEL</t>
  </si>
  <si>
    <t xml:space="preserve">CAMILA QUEZADA SORIANO                                    </t>
  </si>
  <si>
    <t xml:space="preserve">ANALISTA DE ELABORACIÓN DE INFORME TECNICO </t>
  </si>
  <si>
    <t>TÉCNICO(A) EMISIÓN DE CERTIFICACIÓN</t>
  </si>
  <si>
    <t>CERTIFICO QUE ESTA NÓMINA DE PAGO ESTA CORRECTA Y COMPLETA Y QUE LAS PERSONAS ENUMERADAS  AL 30 ABRIL 2026 FIGURAN EN LOS RECORDS DE EMPLEADOS FIJO QUE MANTIENE LA INSTITUCIÓN.</t>
  </si>
  <si>
    <t>NÓMINA EMPLEADOS FIJOS ABRIL 2026</t>
  </si>
  <si>
    <t>RISOLETTA AZADED RAMIREZ</t>
  </si>
  <si>
    <t xml:space="preserve">MUEJR </t>
  </si>
  <si>
    <t xml:space="preserve">ANALISTA DE COMPRAS Y CONTRATACIONES </t>
  </si>
  <si>
    <t>JOHANNES MARINUS KELNER DE BENITO</t>
  </si>
  <si>
    <t xml:space="preserve">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</si>
</sst>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4" borderId="20" xfId="1" applyFont="1" applyFill="1" applyBorder="1" applyAlignment="1" applyProtection="1">
      <alignment horizontal="center" vertical="center"/>
    </xf>
    <xf numFmtId="165" fontId="6" fillId="4" borderId="17" xfId="1" applyFont="1" applyFill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166" fontId="0" fillId="0" borderId="0" xfId="0" applyNumberFormat="1"/>
    <xf numFmtId="165" fontId="6" fillId="2" borderId="2" xfId="1" applyFont="1" applyFill="1" applyBorder="1" applyAlignment="1" applyProtection="1">
      <alignment horizontal="center" vertical="center"/>
      <protection locked="0"/>
    </xf>
    <xf numFmtId="165" fontId="6" fillId="2" borderId="2" xfId="1" applyFont="1" applyFill="1" applyBorder="1" applyAlignment="1" applyProtection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13" xfId="0" applyNumberFormat="1" applyFont="1" applyFill="1" applyBorder="1" applyAlignment="1">
      <alignment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165" fontId="6" fillId="4" borderId="2" xfId="1" applyFont="1" applyFill="1" applyBorder="1" applyAlignment="1" applyProtection="1">
      <alignment vertical="center"/>
    </xf>
    <xf numFmtId="165" fontId="6" fillId="4" borderId="19" xfId="1" applyFont="1" applyFill="1" applyBorder="1" applyAlignment="1" applyProtection="1">
      <alignment vertical="center"/>
    </xf>
    <xf numFmtId="165" fontId="7" fillId="0" borderId="2" xfId="1" applyFont="1" applyFill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3"/>
  <sheetViews>
    <sheetView tabSelected="1" zoomScale="130" zoomScaleNormal="130" workbookViewId="0">
      <selection activeCell="I206" sqref="I206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8" customWidth="1"/>
    <col min="6" max="6" width="16.85546875" bestFit="1" customWidth="1"/>
    <col min="7" max="7" width="14" customWidth="1"/>
    <col min="8" max="10" width="14.42578125" customWidth="1"/>
    <col min="11" max="11" width="15.28515625" customWidth="1"/>
    <col min="12" max="12" width="17" bestFit="1" customWidth="1"/>
    <col min="13" max="13" width="1.5703125" customWidth="1"/>
    <col min="14" max="14" width="0" hidden="1" customWidth="1"/>
    <col min="15" max="15" width="15.5703125" bestFit="1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5" ht="26.25" x14ac:dyDescent="0.25">
      <c r="A2" s="1"/>
      <c r="B2" s="107" t="s">
        <v>112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2"/>
    </row>
    <row r="3" spans="1:15" ht="15.75" x14ac:dyDescent="0.25">
      <c r="A3" s="1"/>
      <c r="B3" s="108" t="s">
        <v>0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"/>
    </row>
    <row r="4" spans="1:15" ht="15.75" x14ac:dyDescent="0.25">
      <c r="A4" s="1"/>
      <c r="B4" s="109" t="s">
        <v>258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2"/>
      <c r="O4" s="52"/>
    </row>
    <row r="5" spans="1:15" ht="15.75" x14ac:dyDescent="0.25">
      <c r="A5" s="1"/>
      <c r="B5" s="105" t="s">
        <v>73</v>
      </c>
      <c r="C5" s="105" t="s">
        <v>100</v>
      </c>
      <c r="D5" s="105" t="s">
        <v>1</v>
      </c>
      <c r="E5" s="105" t="s">
        <v>2</v>
      </c>
      <c r="F5" s="106" t="s">
        <v>3</v>
      </c>
      <c r="G5" s="106" t="s">
        <v>4</v>
      </c>
      <c r="H5" s="106"/>
      <c r="I5" s="106"/>
      <c r="J5" s="106" t="s">
        <v>5</v>
      </c>
      <c r="K5" s="106" t="s">
        <v>6</v>
      </c>
      <c r="L5" s="110" t="s">
        <v>7</v>
      </c>
      <c r="M5" s="2"/>
    </row>
    <row r="6" spans="1:15" x14ac:dyDescent="0.25">
      <c r="A6" s="1"/>
      <c r="B6" s="105"/>
      <c r="C6" s="105"/>
      <c r="D6" s="105"/>
      <c r="E6" s="105"/>
      <c r="F6" s="106"/>
      <c r="G6" s="111" t="s">
        <v>8</v>
      </c>
      <c r="H6" s="111" t="s">
        <v>9</v>
      </c>
      <c r="I6" s="111" t="s">
        <v>10</v>
      </c>
      <c r="J6" s="106"/>
      <c r="K6" s="106"/>
      <c r="L6" s="110"/>
      <c r="M6" s="2"/>
    </row>
    <row r="7" spans="1:15" x14ac:dyDescent="0.25">
      <c r="A7" s="1"/>
      <c r="B7" s="105"/>
      <c r="C7" s="105"/>
      <c r="D7" s="105"/>
      <c r="E7" s="105"/>
      <c r="F7" s="106"/>
      <c r="G7" s="112"/>
      <c r="H7" s="112"/>
      <c r="I7" s="112"/>
      <c r="J7" s="106"/>
      <c r="K7" s="106"/>
      <c r="L7" s="110"/>
      <c r="M7" s="2"/>
    </row>
    <row r="8" spans="1:15" ht="15.75" x14ac:dyDescent="0.25">
      <c r="A8" s="1"/>
      <c r="B8" s="113" t="s">
        <v>76</v>
      </c>
      <c r="C8" s="114"/>
      <c r="D8" s="114"/>
      <c r="E8" s="114"/>
      <c r="F8" s="114"/>
      <c r="G8" s="114"/>
      <c r="H8" s="114"/>
      <c r="I8" s="114"/>
      <c r="J8" s="114"/>
      <c r="K8" s="114"/>
      <c r="L8" s="115"/>
      <c r="M8" s="2"/>
    </row>
    <row r="9" spans="1:15" ht="31.5" x14ac:dyDescent="0.25">
      <c r="A9" s="1"/>
      <c r="B9" s="4" t="s">
        <v>175</v>
      </c>
      <c r="C9" s="5" t="s">
        <v>14</v>
      </c>
      <c r="D9" s="4" t="s">
        <v>16</v>
      </c>
      <c r="E9" s="4" t="s">
        <v>17</v>
      </c>
      <c r="F9" s="6">
        <v>80000</v>
      </c>
      <c r="G9" s="6">
        <v>2296</v>
      </c>
      <c r="H9" s="6">
        <v>6724.57</v>
      </c>
      <c r="I9" s="7">
        <v>2432</v>
      </c>
      <c r="J9" s="7">
        <v>22173.46</v>
      </c>
      <c r="K9" s="7">
        <v>33626.03</v>
      </c>
      <c r="L9" s="8">
        <f>F9-K9</f>
        <v>46373.97</v>
      </c>
      <c r="M9" s="2"/>
    </row>
    <row r="10" spans="1:15" ht="31.5" x14ac:dyDescent="0.25">
      <c r="A10" s="1"/>
      <c r="B10" s="4" t="s">
        <v>176</v>
      </c>
      <c r="C10" s="5" t="s">
        <v>14</v>
      </c>
      <c r="D10" s="4" t="s">
        <v>15</v>
      </c>
      <c r="E10" s="4" t="s">
        <v>101</v>
      </c>
      <c r="F10" s="6">
        <v>239580</v>
      </c>
      <c r="G10" s="6">
        <v>6875.95</v>
      </c>
      <c r="H10" s="6">
        <v>44513.95</v>
      </c>
      <c r="I10" s="7">
        <v>7059.79</v>
      </c>
      <c r="J10" s="7">
        <v>9279.3799999999992</v>
      </c>
      <c r="K10" s="7">
        <v>67729.070000000007</v>
      </c>
      <c r="L10" s="8">
        <f>F10-K10</f>
        <v>171850.93</v>
      </c>
      <c r="M10" s="2"/>
    </row>
    <row r="11" spans="1:15" ht="15.75" x14ac:dyDescent="0.25">
      <c r="A11" s="1"/>
      <c r="B11" s="4" t="s">
        <v>66</v>
      </c>
      <c r="C11" s="5" t="s">
        <v>14</v>
      </c>
      <c r="D11" s="4" t="s">
        <v>19</v>
      </c>
      <c r="E11" s="4" t="s">
        <v>17</v>
      </c>
      <c r="F11" s="9">
        <v>65000</v>
      </c>
      <c r="G11" s="6">
        <v>1865.5</v>
      </c>
      <c r="H11" s="9">
        <v>0</v>
      </c>
      <c r="I11" s="7">
        <v>1976</v>
      </c>
      <c r="J11" s="10">
        <v>2425</v>
      </c>
      <c r="K11" s="10">
        <v>6266.5</v>
      </c>
      <c r="L11" s="11">
        <f>F11-K11</f>
        <v>58733.5</v>
      </c>
      <c r="M11" s="2"/>
    </row>
    <row r="12" spans="1:15" ht="47.25" x14ac:dyDescent="0.25">
      <c r="A12" s="1"/>
      <c r="B12" s="4" t="s">
        <v>177</v>
      </c>
      <c r="C12" s="5" t="s">
        <v>14</v>
      </c>
      <c r="D12" s="4" t="s">
        <v>110</v>
      </c>
      <c r="E12" s="4" t="s">
        <v>18</v>
      </c>
      <c r="F12" s="6">
        <v>80000</v>
      </c>
      <c r="G12" s="6">
        <v>2296</v>
      </c>
      <c r="H12" s="6">
        <v>5558.41</v>
      </c>
      <c r="I12" s="7">
        <v>2432</v>
      </c>
      <c r="J12" s="7">
        <v>20403.23</v>
      </c>
      <c r="K12" s="7">
        <v>30689.64</v>
      </c>
      <c r="L12" s="8">
        <f>F12-K12</f>
        <v>49310.36</v>
      </c>
      <c r="M12" s="2"/>
    </row>
    <row r="13" spans="1:15" ht="32.25" thickBot="1" x14ac:dyDescent="0.3">
      <c r="A13" s="1"/>
      <c r="B13" s="4" t="s">
        <v>262</v>
      </c>
      <c r="C13" s="5" t="s">
        <v>11</v>
      </c>
      <c r="D13" s="4" t="s">
        <v>12</v>
      </c>
      <c r="E13" s="4" t="s">
        <v>13</v>
      </c>
      <c r="F13" s="6">
        <v>327800</v>
      </c>
      <c r="G13" s="6">
        <v>9407.86</v>
      </c>
      <c r="H13" s="6">
        <v>66415.960000000006</v>
      </c>
      <c r="I13" s="45">
        <v>7059.79</v>
      </c>
      <c r="J13" s="7">
        <v>25</v>
      </c>
      <c r="K13" s="7">
        <v>82908.61</v>
      </c>
      <c r="L13" s="8">
        <f t="shared" ref="L13" si="0">F13-K13</f>
        <v>244891.39</v>
      </c>
      <c r="M13" s="2"/>
    </row>
    <row r="14" spans="1:15" ht="16.5" thickBot="1" x14ac:dyDescent="0.3">
      <c r="A14" s="1"/>
      <c r="B14" s="91"/>
      <c r="C14" s="92"/>
      <c r="D14" s="92"/>
      <c r="E14" s="92"/>
      <c r="F14" s="16">
        <f t="shared" ref="F14:L14" si="1">SUM(F9:F13)</f>
        <v>792380</v>
      </c>
      <c r="G14" s="17">
        <f t="shared" si="1"/>
        <v>22741.31</v>
      </c>
      <c r="H14" s="17">
        <f t="shared" si="1"/>
        <v>123212.89</v>
      </c>
      <c r="I14" s="18">
        <f t="shared" si="1"/>
        <v>20959.580000000002</v>
      </c>
      <c r="J14" s="18">
        <f t="shared" si="1"/>
        <v>54306.069999999992</v>
      </c>
      <c r="K14" s="19">
        <f t="shared" si="1"/>
        <v>221219.84999999998</v>
      </c>
      <c r="L14" s="20">
        <f t="shared" si="1"/>
        <v>571160.15</v>
      </c>
      <c r="M14" s="2"/>
      <c r="N14" s="34"/>
    </row>
    <row r="15" spans="1:15" ht="15.75" x14ac:dyDescent="0.25">
      <c r="A15" s="1"/>
      <c r="B15" s="88" t="s">
        <v>77</v>
      </c>
      <c r="C15" s="89"/>
      <c r="D15" s="89"/>
      <c r="E15" s="89"/>
      <c r="F15" s="89"/>
      <c r="G15" s="89"/>
      <c r="H15" s="89"/>
      <c r="I15" s="89"/>
      <c r="J15" s="89"/>
      <c r="K15" s="89"/>
      <c r="L15" s="90"/>
      <c r="M15" s="2"/>
    </row>
    <row r="16" spans="1:15" ht="47.25" x14ac:dyDescent="0.25">
      <c r="A16" s="1"/>
      <c r="B16" s="4" t="s">
        <v>178</v>
      </c>
      <c r="C16" s="5" t="s">
        <v>14</v>
      </c>
      <c r="D16" s="4" t="s">
        <v>255</v>
      </c>
      <c r="E16" s="4" t="s">
        <v>17</v>
      </c>
      <c r="F16" s="6">
        <v>40000</v>
      </c>
      <c r="G16" s="6">
        <f>F16*0.0287</f>
        <v>1148</v>
      </c>
      <c r="H16" s="6">
        <v>0</v>
      </c>
      <c r="I16" s="7">
        <v>1216</v>
      </c>
      <c r="J16" s="7">
        <v>24295.91</v>
      </c>
      <c r="K16" s="7">
        <v>26659.91</v>
      </c>
      <c r="L16" s="8">
        <f t="shared" ref="L16:L20" si="2">F16-K16</f>
        <v>13340.09</v>
      </c>
      <c r="M16" s="2"/>
    </row>
    <row r="17" spans="1:15" ht="78.75" x14ac:dyDescent="0.25">
      <c r="A17" s="1"/>
      <c r="B17" s="4" t="s">
        <v>179</v>
      </c>
      <c r="C17" s="5" t="s">
        <v>14</v>
      </c>
      <c r="D17" s="4" t="s">
        <v>250</v>
      </c>
      <c r="E17" s="4" t="s">
        <v>18</v>
      </c>
      <c r="F17" s="6">
        <v>75000</v>
      </c>
      <c r="G17" s="6">
        <f>F17*0.0287</f>
        <v>2152.5</v>
      </c>
      <c r="H17" s="6">
        <v>1033.5</v>
      </c>
      <c r="I17" s="7">
        <v>2280</v>
      </c>
      <c r="J17" s="7">
        <v>5225</v>
      </c>
      <c r="K17" s="7">
        <v>10691</v>
      </c>
      <c r="L17" s="8">
        <f t="shared" si="2"/>
        <v>64309</v>
      </c>
      <c r="M17" s="2"/>
    </row>
    <row r="18" spans="1:15" ht="31.5" x14ac:dyDescent="0.25">
      <c r="A18" s="1"/>
      <c r="B18" s="4" t="s">
        <v>180</v>
      </c>
      <c r="C18" s="5" t="s">
        <v>14</v>
      </c>
      <c r="D18" s="4" t="s">
        <v>256</v>
      </c>
      <c r="E18" s="4" t="s">
        <v>17</v>
      </c>
      <c r="F18" s="6">
        <v>45000</v>
      </c>
      <c r="G18" s="6">
        <f>F18*0.0287</f>
        <v>1291.5</v>
      </c>
      <c r="H18" s="6">
        <v>0</v>
      </c>
      <c r="I18" s="7">
        <v>1368</v>
      </c>
      <c r="J18" s="7">
        <v>1325</v>
      </c>
      <c r="K18" s="7">
        <v>3984.5</v>
      </c>
      <c r="L18" s="8">
        <f t="shared" si="2"/>
        <v>41015.5</v>
      </c>
      <c r="M18" s="2"/>
    </row>
    <row r="19" spans="1:15" ht="31.5" x14ac:dyDescent="0.25">
      <c r="A19" s="1"/>
      <c r="B19" s="4" t="s">
        <v>181</v>
      </c>
      <c r="C19" s="5" t="s">
        <v>14</v>
      </c>
      <c r="D19" s="4" t="s">
        <v>142</v>
      </c>
      <c r="E19" s="4" t="s">
        <v>17</v>
      </c>
      <c r="F19" s="9">
        <v>45000</v>
      </c>
      <c r="G19" s="6">
        <f>F19*0.0287</f>
        <v>1291.5</v>
      </c>
      <c r="H19" s="9">
        <v>0</v>
      </c>
      <c r="I19" s="10">
        <v>1368</v>
      </c>
      <c r="J19" s="10">
        <v>6740.48</v>
      </c>
      <c r="K19" s="10">
        <v>9399.98</v>
      </c>
      <c r="L19" s="11">
        <f t="shared" si="2"/>
        <v>35600.020000000004</v>
      </c>
      <c r="M19" s="2"/>
    </row>
    <row r="20" spans="1:15" ht="47.25" x14ac:dyDescent="0.25">
      <c r="A20" s="1"/>
      <c r="B20" s="12" t="s">
        <v>182</v>
      </c>
      <c r="C20" s="5" t="s">
        <v>11</v>
      </c>
      <c r="D20" s="12" t="s">
        <v>219</v>
      </c>
      <c r="E20" s="4" t="s">
        <v>17</v>
      </c>
      <c r="F20" s="6">
        <v>155000</v>
      </c>
      <c r="G20" s="6">
        <f>+F20*0.0287</f>
        <v>4448.5</v>
      </c>
      <c r="H20" s="6">
        <v>25042.74</v>
      </c>
      <c r="I20" s="7">
        <v>4712</v>
      </c>
      <c r="J20" s="7">
        <v>35325</v>
      </c>
      <c r="K20" s="7">
        <v>69528.240000000005</v>
      </c>
      <c r="L20" s="8">
        <f t="shared" si="2"/>
        <v>85471.76</v>
      </c>
      <c r="M20" s="2"/>
      <c r="O20" s="35"/>
    </row>
    <row r="21" spans="1:15" ht="16.5" thickBot="1" x14ac:dyDescent="0.3">
      <c r="A21" s="1"/>
      <c r="B21" s="91"/>
      <c r="C21" s="92"/>
      <c r="D21" s="92"/>
      <c r="E21" s="92"/>
      <c r="F21" s="36">
        <f t="shared" ref="F21:L21" si="3">SUM(F16:F20)</f>
        <v>360000</v>
      </c>
      <c r="G21" s="26">
        <f t="shared" si="3"/>
        <v>10332</v>
      </c>
      <c r="H21" s="26">
        <f t="shared" si="3"/>
        <v>26076.240000000002</v>
      </c>
      <c r="I21" s="27">
        <f t="shared" si="3"/>
        <v>10944</v>
      </c>
      <c r="J21" s="27">
        <f t="shared" si="3"/>
        <v>72911.39</v>
      </c>
      <c r="K21" s="28">
        <f t="shared" si="3"/>
        <v>120263.63</v>
      </c>
      <c r="L21" s="29">
        <f t="shared" si="3"/>
        <v>239736.37</v>
      </c>
      <c r="M21" s="2"/>
      <c r="N21" s="34"/>
    </row>
    <row r="22" spans="1:15" ht="15.75" x14ac:dyDescent="0.25">
      <c r="A22" s="1"/>
      <c r="B22" s="88" t="s">
        <v>78</v>
      </c>
      <c r="C22" s="89"/>
      <c r="D22" s="89"/>
      <c r="E22" s="89"/>
      <c r="F22" s="89"/>
      <c r="G22" s="89"/>
      <c r="H22" s="89"/>
      <c r="I22" s="89"/>
      <c r="J22" s="89"/>
      <c r="K22" s="89"/>
      <c r="L22" s="90"/>
      <c r="M22" s="2"/>
    </row>
    <row r="23" spans="1:15" ht="63" x14ac:dyDescent="0.25">
      <c r="A23" s="1"/>
      <c r="B23" s="4" t="s">
        <v>183</v>
      </c>
      <c r="C23" s="5" t="s">
        <v>14</v>
      </c>
      <c r="D23" s="67" t="s">
        <v>227</v>
      </c>
      <c r="E23" s="4" t="s">
        <v>18</v>
      </c>
      <c r="F23" s="6">
        <v>75000</v>
      </c>
      <c r="G23" s="6">
        <v>2152.5</v>
      </c>
      <c r="H23" s="6">
        <v>0</v>
      </c>
      <c r="I23" s="7">
        <v>2280</v>
      </c>
      <c r="J23" s="7">
        <v>20490.09</v>
      </c>
      <c r="K23" s="10">
        <v>24922.59</v>
      </c>
      <c r="L23" s="8">
        <f>F23-K23</f>
        <v>50077.41</v>
      </c>
      <c r="M23" s="2"/>
    </row>
    <row r="24" spans="1:15" ht="31.5" x14ac:dyDescent="0.25">
      <c r="A24" s="1"/>
      <c r="B24" s="4" t="s">
        <v>122</v>
      </c>
      <c r="C24" s="5" t="s">
        <v>11</v>
      </c>
      <c r="D24" s="4" t="s">
        <v>142</v>
      </c>
      <c r="E24" s="4" t="s">
        <v>17</v>
      </c>
      <c r="F24" s="9">
        <v>35000</v>
      </c>
      <c r="G24" s="9">
        <f>F24*0.0287</f>
        <v>1004.5</v>
      </c>
      <c r="H24" s="9">
        <v>0</v>
      </c>
      <c r="I24" s="10">
        <v>1064</v>
      </c>
      <c r="J24" s="10">
        <v>1825</v>
      </c>
      <c r="K24" s="10">
        <v>8800.06</v>
      </c>
      <c r="L24" s="11">
        <f>F24-K24</f>
        <v>26199.940000000002</v>
      </c>
      <c r="M24" s="2"/>
    </row>
    <row r="25" spans="1:15" ht="48" thickBot="1" x14ac:dyDescent="0.3">
      <c r="A25" s="1"/>
      <c r="B25" s="4" t="s">
        <v>210</v>
      </c>
      <c r="C25" s="5" t="s">
        <v>11</v>
      </c>
      <c r="D25" s="67" t="s">
        <v>220</v>
      </c>
      <c r="E25" s="4" t="s">
        <v>17</v>
      </c>
      <c r="F25" s="9">
        <v>55000</v>
      </c>
      <c r="G25" s="9">
        <v>1578.5</v>
      </c>
      <c r="H25" s="9">
        <v>0</v>
      </c>
      <c r="I25" s="7">
        <v>1672</v>
      </c>
      <c r="J25" s="10">
        <v>5549.56</v>
      </c>
      <c r="K25" s="10">
        <v>3893.5</v>
      </c>
      <c r="L25" s="11">
        <f>F25-K25</f>
        <v>51106.5</v>
      </c>
      <c r="M25" s="2"/>
    </row>
    <row r="26" spans="1:15" ht="16.5" thickBot="1" x14ac:dyDescent="0.3">
      <c r="A26" s="1"/>
      <c r="B26" s="91"/>
      <c r="C26" s="92"/>
      <c r="D26" s="92"/>
      <c r="E26" s="92"/>
      <c r="F26" s="16">
        <f t="shared" ref="F26:L26" si="4">SUM(F23:F25)</f>
        <v>165000</v>
      </c>
      <c r="G26" s="17">
        <f t="shared" si="4"/>
        <v>4735.5</v>
      </c>
      <c r="H26" s="17">
        <f t="shared" si="4"/>
        <v>0</v>
      </c>
      <c r="I26" s="18">
        <f t="shared" si="4"/>
        <v>5016</v>
      </c>
      <c r="J26" s="18">
        <f t="shared" si="4"/>
        <v>27864.65</v>
      </c>
      <c r="K26" s="19">
        <f t="shared" si="4"/>
        <v>37616.15</v>
      </c>
      <c r="L26" s="20">
        <f t="shared" si="4"/>
        <v>127383.85</v>
      </c>
      <c r="M26" s="2"/>
    </row>
    <row r="27" spans="1:15" ht="15.75" x14ac:dyDescent="0.25">
      <c r="A27" s="1"/>
      <c r="B27" s="74" t="s">
        <v>0</v>
      </c>
      <c r="C27" s="75"/>
      <c r="D27" s="75"/>
      <c r="E27" s="75"/>
      <c r="F27" s="89"/>
      <c r="G27" s="89"/>
      <c r="H27" s="89"/>
      <c r="I27" s="89"/>
      <c r="J27" s="89"/>
      <c r="K27" s="89"/>
      <c r="L27" s="90"/>
      <c r="M27" s="2"/>
    </row>
    <row r="28" spans="1:15" ht="47.25" x14ac:dyDescent="0.25">
      <c r="A28" s="1"/>
      <c r="B28" s="4" t="s">
        <v>186</v>
      </c>
      <c r="C28" s="5" t="s">
        <v>14</v>
      </c>
      <c r="D28" s="4" t="s">
        <v>251</v>
      </c>
      <c r="E28" s="4" t="s">
        <v>17</v>
      </c>
      <c r="F28" s="6">
        <v>47000</v>
      </c>
      <c r="G28" s="6">
        <v>1348.9</v>
      </c>
      <c r="H28" s="6">
        <v>0</v>
      </c>
      <c r="I28" s="7">
        <f>F28*0.0304</f>
        <v>1428.8</v>
      </c>
      <c r="J28" s="7">
        <v>31082.12</v>
      </c>
      <c r="K28" s="7">
        <v>33859.82</v>
      </c>
      <c r="L28" s="8">
        <f>F28-K28</f>
        <v>13140.18</v>
      </c>
      <c r="M28" s="2"/>
    </row>
    <row r="29" spans="1:15" ht="47.25" x14ac:dyDescent="0.25">
      <c r="A29" s="1"/>
      <c r="B29" s="4" t="s">
        <v>211</v>
      </c>
      <c r="C29" s="5" t="s">
        <v>14</v>
      </c>
      <c r="D29" s="4" t="s">
        <v>21</v>
      </c>
      <c r="E29" s="4" t="s">
        <v>17</v>
      </c>
      <c r="F29" s="6">
        <v>155000</v>
      </c>
      <c r="G29" s="6">
        <v>4448.5</v>
      </c>
      <c r="H29" s="6">
        <v>24562.799999999999</v>
      </c>
      <c r="I29" s="7">
        <f>F29*0.0304</f>
        <v>4712</v>
      </c>
      <c r="J29" s="7">
        <v>16027.47</v>
      </c>
      <c r="K29" s="7">
        <v>49750.77</v>
      </c>
      <c r="L29" s="8">
        <f t="shared" ref="L29:L31" si="5">F29-K29</f>
        <v>105249.23000000001</v>
      </c>
      <c r="M29" s="2"/>
    </row>
    <row r="30" spans="1:15" ht="47.25" x14ac:dyDescent="0.25">
      <c r="A30" s="1"/>
      <c r="B30" s="4" t="s">
        <v>187</v>
      </c>
      <c r="C30" s="5" t="s">
        <v>14</v>
      </c>
      <c r="D30" s="4" t="s">
        <v>68</v>
      </c>
      <c r="E30" s="4" t="s">
        <v>17</v>
      </c>
      <c r="F30" s="6">
        <v>50000</v>
      </c>
      <c r="G30" s="6">
        <v>1435</v>
      </c>
      <c r="H30" s="6">
        <v>0</v>
      </c>
      <c r="I30" s="7">
        <f>+F30*0.0304</f>
        <v>1520</v>
      </c>
      <c r="J30" s="7">
        <v>5782.14</v>
      </c>
      <c r="K30" s="7">
        <v>8737.14</v>
      </c>
      <c r="L30" s="8">
        <f t="shared" si="5"/>
        <v>41262.86</v>
      </c>
      <c r="M30" s="2"/>
    </row>
    <row r="31" spans="1:15" ht="48" thickBot="1" x14ac:dyDescent="0.3">
      <c r="A31" s="1"/>
      <c r="B31" s="4" t="s">
        <v>188</v>
      </c>
      <c r="C31" s="5" t="s">
        <v>14</v>
      </c>
      <c r="D31" s="4" t="s">
        <v>68</v>
      </c>
      <c r="E31" s="4" t="s">
        <v>17</v>
      </c>
      <c r="F31" s="9">
        <v>42000</v>
      </c>
      <c r="G31" s="9">
        <v>1205.4000000000001</v>
      </c>
      <c r="H31" s="9">
        <v>0</v>
      </c>
      <c r="I31" s="10">
        <f>+F31*0.0304</f>
        <v>1276.8</v>
      </c>
      <c r="J31" s="10">
        <v>7692.47</v>
      </c>
      <c r="K31" s="7">
        <v>10174.67</v>
      </c>
      <c r="L31" s="11">
        <f t="shared" si="5"/>
        <v>31825.33</v>
      </c>
      <c r="M31" s="2"/>
    </row>
    <row r="32" spans="1:15" ht="16.5" thickBot="1" x14ac:dyDescent="0.3">
      <c r="A32" s="1"/>
      <c r="B32" s="91"/>
      <c r="C32" s="92"/>
      <c r="D32" s="92"/>
      <c r="E32" s="92"/>
      <c r="F32" s="16">
        <f t="shared" ref="F32:L32" si="6">SUM(F28:F31)</f>
        <v>294000</v>
      </c>
      <c r="G32" s="17">
        <f t="shared" si="6"/>
        <v>8437.7999999999993</v>
      </c>
      <c r="H32" s="17">
        <f t="shared" si="6"/>
        <v>24562.799999999999</v>
      </c>
      <c r="I32" s="18">
        <f t="shared" si="6"/>
        <v>8937.6</v>
      </c>
      <c r="J32" s="18">
        <f t="shared" si="6"/>
        <v>60584.2</v>
      </c>
      <c r="K32" s="19">
        <f t="shared" si="6"/>
        <v>102522.4</v>
      </c>
      <c r="L32" s="20">
        <f t="shared" si="6"/>
        <v>191477.60000000003</v>
      </c>
      <c r="M32" s="2"/>
    </row>
    <row r="33" spans="1:13" ht="15.75" x14ac:dyDescent="0.25">
      <c r="A33" s="1"/>
      <c r="B33" s="74" t="s">
        <v>79</v>
      </c>
      <c r="C33" s="75"/>
      <c r="D33" s="75"/>
      <c r="E33" s="75"/>
      <c r="F33" s="89"/>
      <c r="G33" s="89"/>
      <c r="H33" s="89"/>
      <c r="I33" s="89"/>
      <c r="J33" s="89"/>
      <c r="K33" s="89"/>
      <c r="L33" s="90"/>
      <c r="M33" s="2"/>
    </row>
    <row r="34" spans="1:13" ht="15.75" x14ac:dyDescent="0.25">
      <c r="A34" s="1"/>
      <c r="B34" s="4" t="s">
        <v>22</v>
      </c>
      <c r="C34" s="5" t="s">
        <v>11</v>
      </c>
      <c r="D34" s="4" t="s">
        <v>69</v>
      </c>
      <c r="E34" s="4" t="s">
        <v>17</v>
      </c>
      <c r="F34" s="6">
        <v>46000</v>
      </c>
      <c r="G34" s="6">
        <f>+F34*0.0287</f>
        <v>1320.2</v>
      </c>
      <c r="H34" s="6">
        <v>0</v>
      </c>
      <c r="I34" s="7">
        <f>+F34*0.0304</f>
        <v>1398.4</v>
      </c>
      <c r="J34" s="7">
        <v>2425</v>
      </c>
      <c r="K34" s="7">
        <v>5143.6000000000004</v>
      </c>
      <c r="L34" s="8">
        <f>F34-K34</f>
        <v>40856.400000000001</v>
      </c>
      <c r="M34" s="2"/>
    </row>
    <row r="35" spans="1:13" ht="32.25" thickBot="1" x14ac:dyDescent="0.3">
      <c r="A35" s="1"/>
      <c r="B35" s="12" t="s">
        <v>80</v>
      </c>
      <c r="C35" s="5" t="s">
        <v>14</v>
      </c>
      <c r="D35" s="12" t="s">
        <v>113</v>
      </c>
      <c r="E35" s="4" t="s">
        <v>17</v>
      </c>
      <c r="F35" s="9">
        <v>55000</v>
      </c>
      <c r="G35" s="6">
        <v>1578.5</v>
      </c>
      <c r="H35" s="9">
        <v>0</v>
      </c>
      <c r="I35" s="7">
        <v>1672</v>
      </c>
      <c r="J35" s="10">
        <v>15740.39</v>
      </c>
      <c r="K35" s="10">
        <v>18990.89</v>
      </c>
      <c r="L35" s="11">
        <f>F35-K35</f>
        <v>36009.11</v>
      </c>
      <c r="M35" s="2"/>
    </row>
    <row r="36" spans="1:13" ht="16.5" thickBot="1" x14ac:dyDescent="0.3">
      <c r="A36" s="1"/>
      <c r="B36" s="91"/>
      <c r="C36" s="92"/>
      <c r="D36" s="92"/>
      <c r="E36" s="92"/>
      <c r="F36" s="16">
        <f t="shared" ref="F36:L36" si="7">SUM(F34:F35)</f>
        <v>101000</v>
      </c>
      <c r="G36" s="17">
        <f t="shared" si="7"/>
        <v>2898.7</v>
      </c>
      <c r="H36" s="17">
        <f t="shared" si="7"/>
        <v>0</v>
      </c>
      <c r="I36" s="18">
        <f t="shared" si="7"/>
        <v>3070.4</v>
      </c>
      <c r="J36" s="18">
        <f t="shared" si="7"/>
        <v>18165.39</v>
      </c>
      <c r="K36" s="19">
        <f t="shared" si="7"/>
        <v>24134.489999999998</v>
      </c>
      <c r="L36" s="20">
        <f t="shared" si="7"/>
        <v>76865.510000000009</v>
      </c>
      <c r="M36" s="2"/>
    </row>
    <row r="37" spans="1:13" ht="15.75" x14ac:dyDescent="0.25">
      <c r="A37" s="1"/>
      <c r="B37" s="113" t="s">
        <v>119</v>
      </c>
      <c r="C37" s="114"/>
      <c r="D37" s="114"/>
      <c r="E37" s="114"/>
      <c r="F37" s="116"/>
      <c r="G37" s="116"/>
      <c r="H37" s="116"/>
      <c r="I37" s="116"/>
      <c r="J37" s="116"/>
      <c r="K37" s="116"/>
      <c r="L37" s="117"/>
      <c r="M37" s="2"/>
    </row>
    <row r="38" spans="1:13" ht="47.25" x14ac:dyDescent="0.25">
      <c r="A38" s="1"/>
      <c r="B38" s="4" t="s">
        <v>23</v>
      </c>
      <c r="C38" s="5" t="s">
        <v>11</v>
      </c>
      <c r="D38" s="4" t="s">
        <v>235</v>
      </c>
      <c r="E38" s="4" t="s">
        <v>18</v>
      </c>
      <c r="F38" s="6">
        <v>155000</v>
      </c>
      <c r="G38" s="6">
        <v>4448.5</v>
      </c>
      <c r="H38" s="6">
        <v>24082.85</v>
      </c>
      <c r="I38" s="7">
        <v>4712</v>
      </c>
      <c r="J38" s="7">
        <v>23491.02</v>
      </c>
      <c r="K38" s="10">
        <v>56734.37</v>
      </c>
      <c r="L38" s="8">
        <f>F38-K38</f>
        <v>98265.63</v>
      </c>
      <c r="M38" s="2"/>
    </row>
    <row r="39" spans="1:13" ht="78.75" x14ac:dyDescent="0.25">
      <c r="A39" s="1"/>
      <c r="B39" s="12" t="s">
        <v>81</v>
      </c>
      <c r="C39" s="5" t="s">
        <v>11</v>
      </c>
      <c r="D39" s="12" t="s">
        <v>252</v>
      </c>
      <c r="E39" s="4" t="s">
        <v>17</v>
      </c>
      <c r="F39" s="6">
        <v>73000</v>
      </c>
      <c r="G39" s="6">
        <v>2095.1</v>
      </c>
      <c r="H39" s="6">
        <v>5933.02</v>
      </c>
      <c r="I39" s="7">
        <v>2219.1999999999998</v>
      </c>
      <c r="J39" s="7">
        <v>10221.31</v>
      </c>
      <c r="K39" s="10">
        <v>20468.63</v>
      </c>
      <c r="L39" s="8">
        <f>F39-K39</f>
        <v>52531.369999999995</v>
      </c>
      <c r="M39" s="2"/>
    </row>
    <row r="40" spans="1:13" ht="48" thickBot="1" x14ac:dyDescent="0.3">
      <c r="A40" s="1"/>
      <c r="B40" s="12" t="s">
        <v>24</v>
      </c>
      <c r="C40" s="5" t="s">
        <v>11</v>
      </c>
      <c r="D40" s="12" t="s">
        <v>221</v>
      </c>
      <c r="E40" s="12" t="s">
        <v>17</v>
      </c>
      <c r="F40" s="9">
        <v>40000</v>
      </c>
      <c r="G40" s="6">
        <v>1148</v>
      </c>
      <c r="H40" s="9">
        <v>0</v>
      </c>
      <c r="I40" s="10">
        <v>1216</v>
      </c>
      <c r="J40" s="10">
        <v>6292.14</v>
      </c>
      <c r="K40" s="10">
        <v>8656.14</v>
      </c>
      <c r="L40" s="11">
        <f>F40-K40</f>
        <v>31343.86</v>
      </c>
      <c r="M40" s="2"/>
    </row>
    <row r="41" spans="1:13" ht="16.5" thickBot="1" x14ac:dyDescent="0.3">
      <c r="A41" s="1"/>
      <c r="B41" s="91"/>
      <c r="C41" s="92"/>
      <c r="D41" s="92"/>
      <c r="E41" s="92"/>
      <c r="F41" s="16">
        <f>SUM(F38:F40)</f>
        <v>268000</v>
      </c>
      <c r="G41" s="17">
        <f t="shared" ref="G41:K41" si="8">SUM(G38:G40)</f>
        <v>7691.6</v>
      </c>
      <c r="H41" s="17">
        <f t="shared" si="8"/>
        <v>30015.87</v>
      </c>
      <c r="I41" s="18">
        <f t="shared" si="8"/>
        <v>8147.2</v>
      </c>
      <c r="J41" s="18">
        <f t="shared" si="8"/>
        <v>40004.47</v>
      </c>
      <c r="K41" s="19">
        <f t="shared" si="8"/>
        <v>85859.14</v>
      </c>
      <c r="L41" s="20">
        <f>SUM(L38:L40)</f>
        <v>182140.86</v>
      </c>
      <c r="M41" s="2"/>
    </row>
    <row r="42" spans="1:13" ht="15.75" x14ac:dyDescent="0.25">
      <c r="A42" s="1"/>
      <c r="B42" s="74" t="s">
        <v>82</v>
      </c>
      <c r="C42" s="75"/>
      <c r="D42" s="75"/>
      <c r="E42" s="75"/>
      <c r="F42" s="89"/>
      <c r="G42" s="89"/>
      <c r="H42" s="89"/>
      <c r="I42" s="89"/>
      <c r="J42" s="89"/>
      <c r="K42" s="89"/>
      <c r="L42" s="90"/>
      <c r="M42" s="2"/>
    </row>
    <row r="43" spans="1:13" ht="78.75" x14ac:dyDescent="0.25">
      <c r="A43" s="1"/>
      <c r="B43" s="12" t="s">
        <v>25</v>
      </c>
      <c r="C43" s="5" t="s">
        <v>11</v>
      </c>
      <c r="D43" s="12" t="s">
        <v>222</v>
      </c>
      <c r="E43" s="12" t="s">
        <v>18</v>
      </c>
      <c r="F43" s="6">
        <v>110000</v>
      </c>
      <c r="G43" s="6">
        <f t="shared" ref="G43:G44" si="9">+F43*0.0287</f>
        <v>3157</v>
      </c>
      <c r="H43" s="6">
        <v>0</v>
      </c>
      <c r="I43" s="10">
        <f>+F43*0.0304</f>
        <v>3344</v>
      </c>
      <c r="J43" s="7">
        <v>8687.34</v>
      </c>
      <c r="K43" s="10">
        <v>15188.34</v>
      </c>
      <c r="L43" s="8">
        <f>F43-K43</f>
        <v>94811.66</v>
      </c>
      <c r="M43" s="2"/>
    </row>
    <row r="44" spans="1:13" ht="48" thickBot="1" x14ac:dyDescent="0.3">
      <c r="A44" s="1"/>
      <c r="B44" s="12" t="s">
        <v>26</v>
      </c>
      <c r="C44" s="5" t="s">
        <v>11</v>
      </c>
      <c r="D44" s="12" t="s">
        <v>221</v>
      </c>
      <c r="E44" s="4" t="s">
        <v>18</v>
      </c>
      <c r="F44" s="9">
        <v>45000</v>
      </c>
      <c r="G44" s="6">
        <f t="shared" si="9"/>
        <v>1291.5</v>
      </c>
      <c r="H44" s="9">
        <v>0</v>
      </c>
      <c r="I44" s="10">
        <f>+F44*0.0304</f>
        <v>1368</v>
      </c>
      <c r="J44" s="10">
        <v>1325</v>
      </c>
      <c r="K44" s="10">
        <v>3984.5</v>
      </c>
      <c r="L44" s="11">
        <f>F44-K44</f>
        <v>41015.5</v>
      </c>
      <c r="M44" s="2"/>
    </row>
    <row r="45" spans="1:13" ht="16.5" thickBot="1" x14ac:dyDescent="0.3">
      <c r="A45" s="1"/>
      <c r="B45" s="91"/>
      <c r="C45" s="92"/>
      <c r="D45" s="92"/>
      <c r="E45" s="92"/>
      <c r="F45" s="16">
        <f>SUM(F43:F44)</f>
        <v>155000</v>
      </c>
      <c r="G45" s="17">
        <f t="shared" ref="G45:K45" si="10">SUM(G43:G44)</f>
        <v>4448.5</v>
      </c>
      <c r="H45" s="17">
        <f t="shared" si="10"/>
        <v>0</v>
      </c>
      <c r="I45" s="18">
        <f t="shared" si="10"/>
        <v>4712</v>
      </c>
      <c r="J45" s="18">
        <f t="shared" si="10"/>
        <v>10012.34</v>
      </c>
      <c r="K45" s="19">
        <f t="shared" si="10"/>
        <v>19172.84</v>
      </c>
      <c r="L45" s="20">
        <f>SUM(L43:L44)</f>
        <v>135827.16</v>
      </c>
      <c r="M45" s="2"/>
    </row>
    <row r="46" spans="1:13" ht="15.75" x14ac:dyDescent="0.25">
      <c r="A46" s="1"/>
      <c r="B46" s="74" t="s">
        <v>83</v>
      </c>
      <c r="C46" s="75"/>
      <c r="D46" s="75"/>
      <c r="E46" s="75"/>
      <c r="F46" s="89"/>
      <c r="G46" s="89"/>
      <c r="H46" s="89"/>
      <c r="I46" s="89"/>
      <c r="J46" s="89"/>
      <c r="K46" s="89"/>
      <c r="L46" s="90"/>
      <c r="M46" s="2"/>
    </row>
    <row r="47" spans="1:13" ht="48" thickBot="1" x14ac:dyDescent="0.3">
      <c r="A47" s="1"/>
      <c r="B47" s="12" t="s">
        <v>27</v>
      </c>
      <c r="C47" s="5" t="s">
        <v>14</v>
      </c>
      <c r="D47" s="12" t="s">
        <v>102</v>
      </c>
      <c r="E47" s="12" t="s">
        <v>18</v>
      </c>
      <c r="F47" s="9">
        <v>110000</v>
      </c>
      <c r="G47" s="9">
        <f>+F47*0.0287</f>
        <v>3157</v>
      </c>
      <c r="H47" s="9">
        <v>14457.59</v>
      </c>
      <c r="I47" s="10">
        <f>+F47*0.0304</f>
        <v>3344</v>
      </c>
      <c r="J47" s="10">
        <v>2525</v>
      </c>
      <c r="K47" s="10">
        <v>23483.59</v>
      </c>
      <c r="L47" s="11">
        <f>F47-K47</f>
        <v>86516.41</v>
      </c>
      <c r="M47" s="2"/>
    </row>
    <row r="48" spans="1:13" ht="16.5" thickBot="1" x14ac:dyDescent="0.3">
      <c r="A48" s="1"/>
      <c r="B48" s="91"/>
      <c r="C48" s="92"/>
      <c r="D48" s="92"/>
      <c r="E48" s="92"/>
      <c r="F48" s="16">
        <f>SUM(F47:F47)</f>
        <v>110000</v>
      </c>
      <c r="G48" s="17">
        <f t="shared" ref="G48:K48" si="11">SUM(G47:G47)</f>
        <v>3157</v>
      </c>
      <c r="H48" s="17">
        <f t="shared" si="11"/>
        <v>14457.59</v>
      </c>
      <c r="I48" s="18">
        <f t="shared" si="11"/>
        <v>3344</v>
      </c>
      <c r="J48" s="18">
        <f t="shared" si="11"/>
        <v>2525</v>
      </c>
      <c r="K48" s="19">
        <f t="shared" si="11"/>
        <v>23483.59</v>
      </c>
      <c r="L48" s="20">
        <f>SUM(L47:L47)</f>
        <v>86516.41</v>
      </c>
      <c r="M48" s="2"/>
    </row>
    <row r="49" spans="1:15" ht="15.75" x14ac:dyDescent="0.25">
      <c r="A49" s="1"/>
      <c r="B49" s="74" t="s">
        <v>28</v>
      </c>
      <c r="C49" s="75"/>
      <c r="D49" s="75"/>
      <c r="E49" s="75"/>
      <c r="F49" s="89"/>
      <c r="G49" s="89"/>
      <c r="H49" s="89"/>
      <c r="I49" s="89"/>
      <c r="J49" s="89"/>
      <c r="K49" s="89"/>
      <c r="L49" s="90"/>
      <c r="M49" s="2"/>
    </row>
    <row r="50" spans="1:15" ht="31.5" x14ac:dyDescent="0.25">
      <c r="A50" s="1"/>
      <c r="B50" s="4" t="s">
        <v>129</v>
      </c>
      <c r="C50" s="5" t="s">
        <v>14</v>
      </c>
      <c r="D50" s="4" t="s">
        <v>142</v>
      </c>
      <c r="E50" s="4" t="s">
        <v>17</v>
      </c>
      <c r="F50" s="6">
        <v>40000</v>
      </c>
      <c r="G50" s="6">
        <v>1148</v>
      </c>
      <c r="H50" s="6">
        <v>0</v>
      </c>
      <c r="I50" s="7">
        <v>1216</v>
      </c>
      <c r="J50" s="7">
        <v>21003.99</v>
      </c>
      <c r="K50" s="7">
        <v>23367.99</v>
      </c>
      <c r="L50" s="8">
        <f>F50-K50</f>
        <v>16632.009999999998</v>
      </c>
      <c r="M50" s="2"/>
    </row>
    <row r="51" spans="1:15" ht="31.5" x14ac:dyDescent="0.25">
      <c r="A51" s="1"/>
      <c r="B51" s="4" t="s">
        <v>130</v>
      </c>
      <c r="C51" s="5" t="s">
        <v>14</v>
      </c>
      <c r="D51" s="4" t="s">
        <v>67</v>
      </c>
      <c r="E51" s="4" t="s">
        <v>18</v>
      </c>
      <c r="F51" s="6">
        <v>60000</v>
      </c>
      <c r="G51" s="6">
        <v>1722</v>
      </c>
      <c r="H51" s="6">
        <v>0</v>
      </c>
      <c r="I51" s="7">
        <v>1824</v>
      </c>
      <c r="J51" s="7">
        <v>14918.73</v>
      </c>
      <c r="K51" s="7">
        <v>18464.73</v>
      </c>
      <c r="L51" s="8">
        <f t="shared" ref="L51" si="12">F51-K51</f>
        <v>41535.270000000004</v>
      </c>
      <c r="M51" s="2"/>
    </row>
    <row r="52" spans="1:15" ht="31.5" x14ac:dyDescent="0.25">
      <c r="A52" s="1"/>
      <c r="B52" s="12" t="s">
        <v>117</v>
      </c>
      <c r="C52" s="5" t="s">
        <v>11</v>
      </c>
      <c r="D52" s="12" t="s">
        <v>236</v>
      </c>
      <c r="E52" s="12" t="s">
        <v>17</v>
      </c>
      <c r="F52" s="6">
        <v>45000</v>
      </c>
      <c r="G52" s="6">
        <v>1291.5</v>
      </c>
      <c r="H52" s="6">
        <v>0</v>
      </c>
      <c r="I52" s="7">
        <v>1368</v>
      </c>
      <c r="J52" s="7">
        <v>16740.02</v>
      </c>
      <c r="K52" s="7">
        <v>19399.52</v>
      </c>
      <c r="L52" s="8">
        <f>F52-K52</f>
        <v>25600.48</v>
      </c>
      <c r="M52" s="2"/>
    </row>
    <row r="53" spans="1:15" ht="31.5" x14ac:dyDescent="0.25">
      <c r="A53" s="1"/>
      <c r="B53" s="12" t="s">
        <v>213</v>
      </c>
      <c r="C53" s="5" t="s">
        <v>14</v>
      </c>
      <c r="D53" s="12" t="s">
        <v>223</v>
      </c>
      <c r="E53" s="12" t="s">
        <v>18</v>
      </c>
      <c r="F53" s="6">
        <v>55000</v>
      </c>
      <c r="G53" s="6">
        <v>1578.5</v>
      </c>
      <c r="H53" s="6">
        <v>2559.6799999999998</v>
      </c>
      <c r="I53" s="7">
        <v>1672</v>
      </c>
      <c r="J53" s="7">
        <v>13275.86</v>
      </c>
      <c r="K53" s="7">
        <v>19086.04</v>
      </c>
      <c r="L53" s="8">
        <f>F53-K53</f>
        <v>35913.96</v>
      </c>
      <c r="M53" s="2"/>
    </row>
    <row r="54" spans="1:15" ht="31.5" x14ac:dyDescent="0.25">
      <c r="A54" s="1"/>
      <c r="B54" s="12" t="s">
        <v>131</v>
      </c>
      <c r="C54" s="5" t="s">
        <v>11</v>
      </c>
      <c r="D54" s="4" t="s">
        <v>142</v>
      </c>
      <c r="E54" s="12" t="s">
        <v>17</v>
      </c>
      <c r="F54" s="6">
        <v>37000</v>
      </c>
      <c r="G54" s="6">
        <v>1061.9000000000001</v>
      </c>
      <c r="H54" s="6">
        <v>0</v>
      </c>
      <c r="I54" s="7">
        <v>1124.8</v>
      </c>
      <c r="J54" s="7">
        <v>6241.56</v>
      </c>
      <c r="K54" s="7">
        <v>8428.26</v>
      </c>
      <c r="L54" s="8">
        <f>F54-K54</f>
        <v>28571.739999999998</v>
      </c>
      <c r="M54" s="2"/>
    </row>
    <row r="55" spans="1:15" ht="15.75" x14ac:dyDescent="0.25">
      <c r="A55" s="1"/>
      <c r="B55" s="12" t="s">
        <v>132</v>
      </c>
      <c r="C55" s="5" t="s">
        <v>14</v>
      </c>
      <c r="D55" s="12" t="s">
        <v>241</v>
      </c>
      <c r="E55" s="4" t="s">
        <v>17</v>
      </c>
      <c r="F55" s="6">
        <v>42000</v>
      </c>
      <c r="G55" s="6">
        <v>1205.4000000000001</v>
      </c>
      <c r="H55" s="6">
        <v>0</v>
      </c>
      <c r="I55" s="7">
        <v>1276.8</v>
      </c>
      <c r="J55" s="7">
        <v>12456.36</v>
      </c>
      <c r="K55" s="7">
        <v>14938.56</v>
      </c>
      <c r="L55" s="8">
        <f t="shared" ref="L55:L58" si="13">F55-K55</f>
        <v>27061.440000000002</v>
      </c>
      <c r="M55" s="2"/>
    </row>
    <row r="56" spans="1:15" ht="31.5" x14ac:dyDescent="0.25">
      <c r="A56" s="1"/>
      <c r="B56" s="12" t="s">
        <v>133</v>
      </c>
      <c r="C56" s="5" t="s">
        <v>11</v>
      </c>
      <c r="D56" s="4" t="s">
        <v>142</v>
      </c>
      <c r="E56" s="4" t="s">
        <v>17</v>
      </c>
      <c r="F56" s="6">
        <v>45000</v>
      </c>
      <c r="G56" s="6">
        <v>1291.5</v>
      </c>
      <c r="H56" s="6">
        <v>0</v>
      </c>
      <c r="I56" s="7">
        <v>1368</v>
      </c>
      <c r="J56" s="7">
        <v>5497.89</v>
      </c>
      <c r="K56" s="7">
        <v>8157.39</v>
      </c>
      <c r="L56" s="8">
        <f t="shared" si="13"/>
        <v>36842.61</v>
      </c>
      <c r="M56" s="2"/>
    </row>
    <row r="57" spans="1:15" ht="63" x14ac:dyDescent="0.25">
      <c r="A57" s="1"/>
      <c r="B57" s="12" t="s">
        <v>134</v>
      </c>
      <c r="C57" s="5" t="s">
        <v>11</v>
      </c>
      <c r="D57" s="67" t="s">
        <v>224</v>
      </c>
      <c r="E57" s="4" t="s">
        <v>17</v>
      </c>
      <c r="F57" s="6">
        <v>45000</v>
      </c>
      <c r="G57" s="6">
        <v>1291.5</v>
      </c>
      <c r="H57" s="6">
        <v>0</v>
      </c>
      <c r="I57" s="7">
        <v>1368</v>
      </c>
      <c r="J57" s="7">
        <v>5796.98</v>
      </c>
      <c r="K57" s="7">
        <v>8456.48</v>
      </c>
      <c r="L57" s="8">
        <f t="shared" si="13"/>
        <v>36543.520000000004</v>
      </c>
      <c r="M57" s="2"/>
      <c r="O57" s="35"/>
    </row>
    <row r="58" spans="1:15" ht="31.5" x14ac:dyDescent="0.25">
      <c r="A58" s="1"/>
      <c r="B58" s="12" t="s">
        <v>136</v>
      </c>
      <c r="C58" s="5" t="s">
        <v>14</v>
      </c>
      <c r="D58" s="4" t="s">
        <v>142</v>
      </c>
      <c r="E58" s="4" t="s">
        <v>17</v>
      </c>
      <c r="F58" s="6">
        <v>30000</v>
      </c>
      <c r="G58" s="6">
        <v>861</v>
      </c>
      <c r="H58" s="6">
        <v>0</v>
      </c>
      <c r="I58" s="7">
        <v>912</v>
      </c>
      <c r="J58" s="7">
        <v>5325</v>
      </c>
      <c r="K58" s="7">
        <v>7098</v>
      </c>
      <c r="L58" s="8">
        <f t="shared" si="13"/>
        <v>22902</v>
      </c>
      <c r="M58" s="2"/>
      <c r="O58" s="35"/>
    </row>
    <row r="59" spans="1:15" ht="31.5" x14ac:dyDescent="0.25">
      <c r="A59" s="1"/>
      <c r="B59" s="4" t="s">
        <v>116</v>
      </c>
      <c r="C59" s="13" t="s">
        <v>11</v>
      </c>
      <c r="D59" s="4" t="s">
        <v>49</v>
      </c>
      <c r="E59" s="4" t="s">
        <v>17</v>
      </c>
      <c r="F59" s="6">
        <v>30000</v>
      </c>
      <c r="G59" s="6">
        <v>861</v>
      </c>
      <c r="H59" s="6">
        <v>0</v>
      </c>
      <c r="I59" s="7">
        <v>912</v>
      </c>
      <c r="J59" s="7">
        <v>10325</v>
      </c>
      <c r="K59" s="7">
        <v>12098</v>
      </c>
      <c r="L59" s="8">
        <f>F59-K59</f>
        <v>17902</v>
      </c>
      <c r="M59" s="2"/>
      <c r="O59" s="35"/>
    </row>
    <row r="60" spans="1:15" ht="16.5" thickBot="1" x14ac:dyDescent="0.3">
      <c r="A60" s="1"/>
      <c r="B60" s="91" t="s">
        <v>65</v>
      </c>
      <c r="C60" s="92"/>
      <c r="D60" s="92"/>
      <c r="E60" s="92"/>
      <c r="F60" s="63">
        <f t="shared" ref="F60:L60" si="14">SUM(F50:F59)</f>
        <v>429000</v>
      </c>
      <c r="G60" s="28">
        <f t="shared" si="14"/>
        <v>12312.3</v>
      </c>
      <c r="H60" s="28">
        <f t="shared" si="14"/>
        <v>2559.6799999999998</v>
      </c>
      <c r="I60" s="28">
        <f t="shared" si="14"/>
        <v>13041.6</v>
      </c>
      <c r="J60" s="28">
        <f t="shared" si="14"/>
        <v>111581.39</v>
      </c>
      <c r="K60" s="28">
        <f t="shared" si="14"/>
        <v>139494.96999999997</v>
      </c>
      <c r="L60" s="29">
        <f t="shared" si="14"/>
        <v>289505.03000000003</v>
      </c>
      <c r="M60" s="2"/>
      <c r="N60" s="33"/>
    </row>
    <row r="61" spans="1:15" ht="15.75" x14ac:dyDescent="0.25">
      <c r="A61" s="1"/>
      <c r="B61" s="74" t="s">
        <v>84</v>
      </c>
      <c r="C61" s="75"/>
      <c r="D61" s="75"/>
      <c r="E61" s="75"/>
      <c r="F61" s="89"/>
      <c r="G61" s="89"/>
      <c r="H61" s="89"/>
      <c r="I61" s="89"/>
      <c r="J61" s="89"/>
      <c r="K61" s="89"/>
      <c r="L61" s="90"/>
      <c r="M61" s="2"/>
    </row>
    <row r="62" spans="1:15" ht="47.25" x14ac:dyDescent="0.25">
      <c r="A62" s="1"/>
      <c r="B62" s="4" t="s">
        <v>168</v>
      </c>
      <c r="C62" s="5" t="s">
        <v>218</v>
      </c>
      <c r="D62" s="4" t="s">
        <v>237</v>
      </c>
      <c r="E62" s="4" t="s">
        <v>17</v>
      </c>
      <c r="F62" s="6">
        <v>50000</v>
      </c>
      <c r="G62" s="6">
        <v>1435</v>
      </c>
      <c r="H62" s="6">
        <v>0</v>
      </c>
      <c r="I62" s="7">
        <v>1520</v>
      </c>
      <c r="J62" s="14">
        <v>11020.89</v>
      </c>
      <c r="K62" s="7">
        <v>13975.89</v>
      </c>
      <c r="L62" s="8">
        <f t="shared" ref="L62:L67" si="15">F62-K62</f>
        <v>36024.11</v>
      </c>
      <c r="M62" s="2"/>
    </row>
    <row r="63" spans="1:15" ht="31.5" customHeight="1" x14ac:dyDescent="0.25">
      <c r="A63" s="1"/>
      <c r="B63" s="4" t="s">
        <v>169</v>
      </c>
      <c r="C63" s="5" t="s">
        <v>14</v>
      </c>
      <c r="D63" s="4" t="s">
        <v>170</v>
      </c>
      <c r="E63" s="4" t="s">
        <v>18</v>
      </c>
      <c r="F63" s="6">
        <v>80000</v>
      </c>
      <c r="G63" s="6">
        <v>2296</v>
      </c>
      <c r="H63" s="6">
        <v>4842.76</v>
      </c>
      <c r="I63" s="7">
        <v>2432</v>
      </c>
      <c r="J63" s="7">
        <v>3787</v>
      </c>
      <c r="K63" s="7">
        <v>13357.76</v>
      </c>
      <c r="L63" s="8">
        <f>F63-K63</f>
        <v>66642.240000000005</v>
      </c>
      <c r="M63" s="2"/>
    </row>
    <row r="64" spans="1:15" ht="31.5" x14ac:dyDescent="0.25">
      <c r="A64" s="1"/>
      <c r="B64" s="4" t="s">
        <v>171</v>
      </c>
      <c r="C64" s="5" t="s">
        <v>14</v>
      </c>
      <c r="D64" s="4" t="s">
        <v>142</v>
      </c>
      <c r="E64" s="4" t="s">
        <v>18</v>
      </c>
      <c r="F64" s="6">
        <v>42000</v>
      </c>
      <c r="G64" s="6">
        <v>1205.4000000000001</v>
      </c>
      <c r="H64" s="6">
        <v>0</v>
      </c>
      <c r="I64" s="7">
        <v>1276.8</v>
      </c>
      <c r="J64" s="7">
        <v>833</v>
      </c>
      <c r="K64" s="7">
        <v>3315.2</v>
      </c>
      <c r="L64" s="8">
        <f t="shared" si="15"/>
        <v>38684.800000000003</v>
      </c>
      <c r="M64" s="2"/>
    </row>
    <row r="65" spans="1:13" ht="31.5" x14ac:dyDescent="0.25">
      <c r="A65" s="1"/>
      <c r="B65" s="4" t="s">
        <v>215</v>
      </c>
      <c r="C65" s="5" t="s">
        <v>14</v>
      </c>
      <c r="D65" s="4" t="s">
        <v>238</v>
      </c>
      <c r="E65" s="4" t="s">
        <v>18</v>
      </c>
      <c r="F65" s="6">
        <v>46000</v>
      </c>
      <c r="G65" s="6">
        <v>1320.2</v>
      </c>
      <c r="H65" s="6">
        <v>0</v>
      </c>
      <c r="I65" s="7">
        <v>1398.4</v>
      </c>
      <c r="J65" s="30">
        <v>4244.78</v>
      </c>
      <c r="K65" s="7">
        <v>6963.38</v>
      </c>
      <c r="L65" s="8">
        <f>F65-K65</f>
        <v>39036.620000000003</v>
      </c>
      <c r="M65" s="2"/>
    </row>
    <row r="66" spans="1:13" ht="31.5" x14ac:dyDescent="0.25">
      <c r="A66" s="1"/>
      <c r="B66" s="4" t="s">
        <v>172</v>
      </c>
      <c r="C66" s="5" t="s">
        <v>11</v>
      </c>
      <c r="D66" s="4" t="s">
        <v>142</v>
      </c>
      <c r="E66" s="4" t="s">
        <v>17</v>
      </c>
      <c r="F66" s="6">
        <v>40000</v>
      </c>
      <c r="G66" s="6">
        <v>1148</v>
      </c>
      <c r="H66" s="6">
        <v>0</v>
      </c>
      <c r="I66" s="7">
        <v>1216</v>
      </c>
      <c r="J66" s="7">
        <v>10458.75</v>
      </c>
      <c r="K66" s="7">
        <v>12822.75</v>
      </c>
      <c r="L66" s="8">
        <f t="shared" si="15"/>
        <v>27177.25</v>
      </c>
      <c r="M66" s="2"/>
    </row>
    <row r="67" spans="1:13" ht="31.5" x14ac:dyDescent="0.25">
      <c r="A67" s="1"/>
      <c r="B67" s="4" t="s">
        <v>173</v>
      </c>
      <c r="C67" s="5" t="s">
        <v>11</v>
      </c>
      <c r="D67" s="4" t="s">
        <v>142</v>
      </c>
      <c r="E67" s="4" t="s">
        <v>17</v>
      </c>
      <c r="F67" s="9">
        <v>45000</v>
      </c>
      <c r="G67" s="6">
        <v>1291.5</v>
      </c>
      <c r="H67" s="9">
        <v>0</v>
      </c>
      <c r="I67" s="7">
        <v>1368</v>
      </c>
      <c r="J67" s="10">
        <v>4164.5600000000004</v>
      </c>
      <c r="K67" s="7">
        <v>6824.06</v>
      </c>
      <c r="L67" s="8">
        <f t="shared" si="15"/>
        <v>38175.94</v>
      </c>
      <c r="M67" s="2"/>
    </row>
    <row r="68" spans="1:13" ht="48" thickBot="1" x14ac:dyDescent="0.3">
      <c r="A68" s="1"/>
      <c r="B68" s="4" t="s">
        <v>225</v>
      </c>
      <c r="C68" s="5" t="s">
        <v>14</v>
      </c>
      <c r="D68" s="4" t="s">
        <v>226</v>
      </c>
      <c r="E68" s="4" t="s">
        <v>18</v>
      </c>
      <c r="F68" s="9">
        <v>130000</v>
      </c>
      <c r="G68" s="6">
        <v>3731</v>
      </c>
      <c r="H68" s="9">
        <v>19162.09</v>
      </c>
      <c r="I68" s="7">
        <v>3952</v>
      </c>
      <c r="J68" s="15">
        <v>10538.15</v>
      </c>
      <c r="K68" s="7">
        <v>37383.24</v>
      </c>
      <c r="L68" s="11">
        <f>F68-K68</f>
        <v>92616.760000000009</v>
      </c>
      <c r="M68" s="2"/>
    </row>
    <row r="69" spans="1:13" ht="16.5" thickBot="1" x14ac:dyDescent="0.3">
      <c r="A69" s="1"/>
      <c r="B69" s="91"/>
      <c r="C69" s="92"/>
      <c r="D69" s="92"/>
      <c r="E69" s="92"/>
      <c r="F69" s="16">
        <f t="shared" ref="F69:K69" si="16">SUM(F62:F68)</f>
        <v>433000</v>
      </c>
      <c r="G69" s="17">
        <f t="shared" si="16"/>
        <v>12427.099999999999</v>
      </c>
      <c r="H69" s="17">
        <f t="shared" si="16"/>
        <v>24004.85</v>
      </c>
      <c r="I69" s="25">
        <f t="shared" si="16"/>
        <v>13163.2</v>
      </c>
      <c r="J69" s="25">
        <f t="shared" si="16"/>
        <v>45047.13</v>
      </c>
      <c r="K69" s="31">
        <f t="shared" si="16"/>
        <v>94642.28</v>
      </c>
      <c r="L69" s="20">
        <f>SUM(L62:L68)</f>
        <v>338357.72000000003</v>
      </c>
      <c r="M69" s="2"/>
    </row>
    <row r="70" spans="1:13" ht="15.75" x14ac:dyDescent="0.25">
      <c r="A70" s="1"/>
      <c r="B70" s="74" t="s">
        <v>85</v>
      </c>
      <c r="C70" s="75"/>
      <c r="D70" s="75"/>
      <c r="E70" s="75"/>
      <c r="F70" s="89"/>
      <c r="G70" s="89"/>
      <c r="H70" s="89"/>
      <c r="I70" s="89"/>
      <c r="J70" s="89"/>
      <c r="K70" s="89"/>
      <c r="L70" s="90"/>
      <c r="M70" s="2"/>
    </row>
    <row r="71" spans="1:13" ht="47.25" x14ac:dyDescent="0.25">
      <c r="A71" s="1"/>
      <c r="B71" s="4" t="s">
        <v>29</v>
      </c>
      <c r="C71" s="5" t="s">
        <v>14</v>
      </c>
      <c r="D71" s="4" t="s">
        <v>103</v>
      </c>
      <c r="E71" s="4" t="s">
        <v>17</v>
      </c>
      <c r="F71" s="6">
        <v>130000</v>
      </c>
      <c r="G71" s="6">
        <v>3731</v>
      </c>
      <c r="H71" s="6">
        <v>18682.169999999998</v>
      </c>
      <c r="I71" s="10">
        <f>+F71*0.0304</f>
        <v>3952</v>
      </c>
      <c r="J71" s="7">
        <v>14928.55</v>
      </c>
      <c r="K71" s="7">
        <v>41293.72</v>
      </c>
      <c r="L71" s="8">
        <f>F71-K71</f>
        <v>88706.28</v>
      </c>
      <c r="M71" s="2"/>
    </row>
    <row r="72" spans="1:13" ht="32.25" thickBot="1" x14ac:dyDescent="0.3">
      <c r="A72" s="1"/>
      <c r="B72" s="4" t="s">
        <v>184</v>
      </c>
      <c r="C72" s="5" t="s">
        <v>14</v>
      </c>
      <c r="D72" s="4" t="s">
        <v>185</v>
      </c>
      <c r="E72" s="4" t="s">
        <v>18</v>
      </c>
      <c r="F72" s="9">
        <v>75000</v>
      </c>
      <c r="G72" s="9">
        <v>2152.5</v>
      </c>
      <c r="H72" s="9">
        <v>0</v>
      </c>
      <c r="I72" s="7">
        <v>2280</v>
      </c>
      <c r="J72" s="10">
        <v>10680.56</v>
      </c>
      <c r="K72" s="10">
        <v>15113.06</v>
      </c>
      <c r="L72" s="8">
        <f>F72-K72</f>
        <v>59886.94</v>
      </c>
      <c r="M72" s="2"/>
    </row>
    <row r="73" spans="1:13" ht="16.5" thickBot="1" x14ac:dyDescent="0.3">
      <c r="A73" s="1"/>
      <c r="B73" s="91"/>
      <c r="C73" s="92"/>
      <c r="D73" s="92"/>
      <c r="E73" s="92"/>
      <c r="F73" s="16">
        <f t="shared" ref="F73:L73" si="17">SUM(F71:F72)</f>
        <v>205000</v>
      </c>
      <c r="G73" s="17">
        <f t="shared" si="17"/>
        <v>5883.5</v>
      </c>
      <c r="H73" s="17">
        <f t="shared" si="17"/>
        <v>18682.169999999998</v>
      </c>
      <c r="I73" s="18">
        <f t="shared" si="17"/>
        <v>6232</v>
      </c>
      <c r="J73" s="18">
        <f t="shared" si="17"/>
        <v>25609.11</v>
      </c>
      <c r="K73" s="19">
        <f t="shared" si="17"/>
        <v>56406.78</v>
      </c>
      <c r="L73" s="20">
        <f t="shared" si="17"/>
        <v>148593.22</v>
      </c>
      <c r="M73" s="2"/>
    </row>
    <row r="74" spans="1:13" ht="15.75" x14ac:dyDescent="0.25">
      <c r="A74" s="1"/>
      <c r="B74" s="74" t="s">
        <v>86</v>
      </c>
      <c r="C74" s="75"/>
      <c r="D74" s="75"/>
      <c r="E74" s="75"/>
      <c r="F74" s="89"/>
      <c r="G74" s="89"/>
      <c r="H74" s="89"/>
      <c r="I74" s="89"/>
      <c r="J74" s="89"/>
      <c r="K74" s="89"/>
      <c r="L74" s="90"/>
      <c r="M74" s="2"/>
    </row>
    <row r="75" spans="1:13" ht="47.25" x14ac:dyDescent="0.25">
      <c r="A75" s="1"/>
      <c r="B75" s="4" t="s">
        <v>259</v>
      </c>
      <c r="C75" s="5" t="s">
        <v>260</v>
      </c>
      <c r="D75" s="4" t="s">
        <v>261</v>
      </c>
      <c r="E75" s="4" t="s">
        <v>18</v>
      </c>
      <c r="F75" s="6">
        <v>60000</v>
      </c>
      <c r="G75" s="6">
        <v>1722</v>
      </c>
      <c r="H75" s="6">
        <v>0</v>
      </c>
      <c r="I75" s="7">
        <v>1824</v>
      </c>
      <c r="J75" s="7">
        <v>5325</v>
      </c>
      <c r="K75" s="7">
        <v>8871</v>
      </c>
      <c r="L75" s="8">
        <f>F75-K75</f>
        <v>51129</v>
      </c>
      <c r="M75" s="2"/>
    </row>
    <row r="76" spans="1:13" ht="47.25" x14ac:dyDescent="0.25">
      <c r="A76" s="1"/>
      <c r="B76" s="4" t="s">
        <v>87</v>
      </c>
      <c r="C76" s="5" t="s">
        <v>14</v>
      </c>
      <c r="D76" s="4" t="s">
        <v>30</v>
      </c>
      <c r="E76" s="4" t="s">
        <v>17</v>
      </c>
      <c r="F76" s="6">
        <v>130000</v>
      </c>
      <c r="G76" s="6">
        <f>+F76*0.0287</f>
        <v>3731</v>
      </c>
      <c r="H76" s="6">
        <v>19162.12</v>
      </c>
      <c r="I76" s="7">
        <f>+F76*0.0304</f>
        <v>3952</v>
      </c>
      <c r="J76" s="7">
        <v>31246.03</v>
      </c>
      <c r="K76" s="7">
        <v>58091.12</v>
      </c>
      <c r="L76" s="8">
        <f>F76-K76</f>
        <v>71908.88</v>
      </c>
      <c r="M76" s="2"/>
    </row>
    <row r="77" spans="1:13" ht="48" thickBot="1" x14ac:dyDescent="0.3">
      <c r="A77" s="1"/>
      <c r="B77" s="12" t="s">
        <v>88</v>
      </c>
      <c r="C77" s="5" t="s">
        <v>14</v>
      </c>
      <c r="D77" s="4" t="s">
        <v>104</v>
      </c>
      <c r="E77" s="4" t="s">
        <v>18</v>
      </c>
      <c r="F77" s="6">
        <v>50000</v>
      </c>
      <c r="G77" s="6">
        <f t="shared" ref="G77" si="18">+F77*0.0287</f>
        <v>1435</v>
      </c>
      <c r="H77" s="6">
        <v>0</v>
      </c>
      <c r="I77" s="7">
        <f>+F77*0.0304</f>
        <v>1520</v>
      </c>
      <c r="J77" s="7">
        <v>2844.78</v>
      </c>
      <c r="K77" s="7">
        <v>5799.78</v>
      </c>
      <c r="L77" s="8">
        <f>F77-K77</f>
        <v>44200.22</v>
      </c>
      <c r="M77" s="2"/>
    </row>
    <row r="78" spans="1:13" ht="16.5" thickBot="1" x14ac:dyDescent="0.3">
      <c r="A78" s="1"/>
      <c r="B78" s="91"/>
      <c r="C78" s="92"/>
      <c r="D78" s="92"/>
      <c r="E78" s="92"/>
      <c r="F78" s="16">
        <f>SUM(F76:F77:F75)</f>
        <v>240000</v>
      </c>
      <c r="G78" s="17">
        <f>SUM(G76:G77:G75)</f>
        <v>6888</v>
      </c>
      <c r="H78" s="17">
        <f>SUM(H76:H77)</f>
        <v>19162.12</v>
      </c>
      <c r="I78" s="18">
        <f>SUM(I76:I77:I75)</f>
        <v>7296</v>
      </c>
      <c r="J78" s="18">
        <f>SUM(J76:J77:J75)</f>
        <v>39415.81</v>
      </c>
      <c r="K78" s="19">
        <f>SUM(K76:K77:K75)</f>
        <v>72761.899999999994</v>
      </c>
      <c r="L78" s="20">
        <f>SUM(L76:L77:L75)</f>
        <v>167238.1</v>
      </c>
      <c r="M78" s="2"/>
    </row>
    <row r="79" spans="1:13" ht="15.75" x14ac:dyDescent="0.25">
      <c r="A79" s="1"/>
      <c r="B79" s="74" t="s">
        <v>89</v>
      </c>
      <c r="C79" s="75"/>
      <c r="D79" s="75"/>
      <c r="E79" s="75"/>
      <c r="F79" s="89"/>
      <c r="G79" s="89"/>
      <c r="H79" s="89"/>
      <c r="I79" s="89"/>
      <c r="J79" s="89"/>
      <c r="K79" s="89"/>
      <c r="L79" s="90"/>
      <c r="M79" s="2"/>
    </row>
    <row r="80" spans="1:13" ht="31.5" x14ac:dyDescent="0.25">
      <c r="A80" s="1"/>
      <c r="B80" s="4" t="s">
        <v>143</v>
      </c>
      <c r="C80" s="5" t="s">
        <v>11</v>
      </c>
      <c r="D80" s="4" t="s">
        <v>228</v>
      </c>
      <c r="E80" s="4" t="s">
        <v>17</v>
      </c>
      <c r="F80" s="6">
        <v>38000</v>
      </c>
      <c r="G80" s="6">
        <v>1090.5999999999999</v>
      </c>
      <c r="H80" s="6">
        <v>0</v>
      </c>
      <c r="I80" s="7">
        <v>1155.2</v>
      </c>
      <c r="J80" s="7">
        <v>6357.72</v>
      </c>
      <c r="K80" s="7">
        <v>8603.52</v>
      </c>
      <c r="L80" s="8">
        <f>F80-K80</f>
        <v>29396.48</v>
      </c>
      <c r="M80" s="2"/>
    </row>
    <row r="81" spans="1:13" ht="31.5" x14ac:dyDescent="0.25">
      <c r="A81" s="1"/>
      <c r="B81" s="4" t="s">
        <v>216</v>
      </c>
      <c r="C81" s="5" t="s">
        <v>14</v>
      </c>
      <c r="D81" s="4" t="s">
        <v>32</v>
      </c>
      <c r="E81" s="4" t="s">
        <v>31</v>
      </c>
      <c r="F81" s="6">
        <v>29000</v>
      </c>
      <c r="G81" s="6">
        <v>832.3</v>
      </c>
      <c r="H81" s="6">
        <v>0</v>
      </c>
      <c r="I81" s="7">
        <v>881.6</v>
      </c>
      <c r="J81" s="7">
        <v>15388.73</v>
      </c>
      <c r="K81" s="7">
        <v>17102.63</v>
      </c>
      <c r="L81" s="8">
        <f t="shared" ref="L81:L98" si="19">F81-K81</f>
        <v>11897.369999999999</v>
      </c>
      <c r="M81" s="2"/>
    </row>
    <row r="82" spans="1:13" ht="31.5" x14ac:dyDescent="0.25">
      <c r="A82" s="1"/>
      <c r="B82" s="4" t="s">
        <v>144</v>
      </c>
      <c r="C82" s="5" t="s">
        <v>11</v>
      </c>
      <c r="D82" s="4" t="s">
        <v>32</v>
      </c>
      <c r="E82" s="4" t="s">
        <v>31</v>
      </c>
      <c r="F82" s="6">
        <v>28000</v>
      </c>
      <c r="G82" s="6">
        <v>803.6</v>
      </c>
      <c r="H82" s="6">
        <v>0</v>
      </c>
      <c r="I82" s="7">
        <v>851.2</v>
      </c>
      <c r="J82" s="7">
        <v>8541.25</v>
      </c>
      <c r="K82" s="7">
        <v>10196.049999999999</v>
      </c>
      <c r="L82" s="8">
        <f t="shared" ref="L82:L93" si="20">F82-K82</f>
        <v>17803.95</v>
      </c>
      <c r="M82" s="2"/>
    </row>
    <row r="83" spans="1:13" ht="31.5" x14ac:dyDescent="0.25">
      <c r="A83" s="1"/>
      <c r="B83" s="4" t="s">
        <v>145</v>
      </c>
      <c r="C83" s="5" t="s">
        <v>11</v>
      </c>
      <c r="D83" s="4" t="s">
        <v>32</v>
      </c>
      <c r="E83" s="4" t="s">
        <v>31</v>
      </c>
      <c r="F83" s="6">
        <v>28000</v>
      </c>
      <c r="G83" s="6">
        <v>803.6</v>
      </c>
      <c r="H83" s="6">
        <v>0</v>
      </c>
      <c r="I83" s="7">
        <v>851.2</v>
      </c>
      <c r="J83" s="7">
        <v>13897.82</v>
      </c>
      <c r="K83" s="7">
        <v>15552.62</v>
      </c>
      <c r="L83" s="8">
        <f t="shared" si="20"/>
        <v>12447.38</v>
      </c>
      <c r="M83" s="2"/>
    </row>
    <row r="84" spans="1:13" ht="31.5" x14ac:dyDescent="0.25">
      <c r="A84" s="1"/>
      <c r="B84" s="12" t="s">
        <v>33</v>
      </c>
      <c r="C84" s="5" t="s">
        <v>14</v>
      </c>
      <c r="D84" s="12" t="s">
        <v>32</v>
      </c>
      <c r="E84" s="4" t="s">
        <v>31</v>
      </c>
      <c r="F84" s="6">
        <v>28000</v>
      </c>
      <c r="G84" s="6">
        <v>803.6</v>
      </c>
      <c r="H84" s="6">
        <v>0</v>
      </c>
      <c r="I84" s="7">
        <v>851.2</v>
      </c>
      <c r="J84" s="7">
        <v>5794.35</v>
      </c>
      <c r="K84" s="7">
        <v>7449.15</v>
      </c>
      <c r="L84" s="8">
        <f t="shared" si="20"/>
        <v>20550.849999999999</v>
      </c>
      <c r="M84" s="2"/>
    </row>
    <row r="85" spans="1:13" ht="31.5" x14ac:dyDescent="0.25">
      <c r="A85" s="1"/>
      <c r="B85" s="4" t="s">
        <v>146</v>
      </c>
      <c r="C85" s="5" t="s">
        <v>14</v>
      </c>
      <c r="D85" s="4" t="s">
        <v>32</v>
      </c>
      <c r="E85" s="4" t="s">
        <v>31</v>
      </c>
      <c r="F85" s="6">
        <v>28000</v>
      </c>
      <c r="G85" s="6">
        <v>803.6</v>
      </c>
      <c r="H85" s="6">
        <v>0</v>
      </c>
      <c r="I85" s="7">
        <v>851.2</v>
      </c>
      <c r="J85" s="7">
        <v>4733</v>
      </c>
      <c r="K85" s="7">
        <v>6387.8</v>
      </c>
      <c r="L85" s="8">
        <f t="shared" si="20"/>
        <v>21612.2</v>
      </c>
      <c r="M85" s="2"/>
    </row>
    <row r="86" spans="1:13" ht="31.5" x14ac:dyDescent="0.25">
      <c r="A86" s="1"/>
      <c r="B86" s="4" t="s">
        <v>147</v>
      </c>
      <c r="C86" s="5" t="s">
        <v>14</v>
      </c>
      <c r="D86" s="4" t="s">
        <v>32</v>
      </c>
      <c r="E86" s="4" t="s">
        <v>31</v>
      </c>
      <c r="F86" s="6">
        <v>33000</v>
      </c>
      <c r="G86" s="6">
        <v>947.1</v>
      </c>
      <c r="H86" s="6">
        <v>0</v>
      </c>
      <c r="I86" s="7">
        <v>1003.2</v>
      </c>
      <c r="J86" s="7">
        <v>1131</v>
      </c>
      <c r="K86" s="7">
        <v>3081.3</v>
      </c>
      <c r="L86" s="8">
        <f t="shared" si="20"/>
        <v>29918.7</v>
      </c>
      <c r="M86" s="2"/>
    </row>
    <row r="87" spans="1:13" ht="31.5" x14ac:dyDescent="0.25">
      <c r="A87" s="1"/>
      <c r="B87" s="4" t="s">
        <v>148</v>
      </c>
      <c r="C87" s="5" t="s">
        <v>11</v>
      </c>
      <c r="D87" s="4" t="s">
        <v>164</v>
      </c>
      <c r="E87" s="4" t="s">
        <v>18</v>
      </c>
      <c r="F87" s="6">
        <v>45000</v>
      </c>
      <c r="G87" s="6">
        <v>1291.5</v>
      </c>
      <c r="H87" s="6">
        <v>0</v>
      </c>
      <c r="I87" s="7">
        <v>1368</v>
      </c>
      <c r="J87" s="7">
        <v>525</v>
      </c>
      <c r="K87" s="7">
        <v>3184.5</v>
      </c>
      <c r="L87" s="8">
        <f t="shared" si="20"/>
        <v>41815.5</v>
      </c>
      <c r="M87" s="2"/>
    </row>
    <row r="88" spans="1:13" ht="31.5" x14ac:dyDescent="0.25">
      <c r="A88" s="1"/>
      <c r="B88" s="4" t="s">
        <v>149</v>
      </c>
      <c r="C88" s="5" t="s">
        <v>11</v>
      </c>
      <c r="D88" s="4" t="s">
        <v>34</v>
      </c>
      <c r="E88" s="4" t="s">
        <v>31</v>
      </c>
      <c r="F88" s="6">
        <v>33000</v>
      </c>
      <c r="G88" s="6">
        <v>947.1</v>
      </c>
      <c r="H88" s="6">
        <v>0</v>
      </c>
      <c r="I88" s="7">
        <v>1003.2</v>
      </c>
      <c r="J88" s="7">
        <v>3577.39</v>
      </c>
      <c r="K88" s="7">
        <v>5527.69</v>
      </c>
      <c r="L88" s="8">
        <f t="shared" si="20"/>
        <v>27472.31</v>
      </c>
      <c r="M88" s="2"/>
    </row>
    <row r="89" spans="1:13" ht="31.5" x14ac:dyDescent="0.25">
      <c r="A89" s="1"/>
      <c r="B89" s="4" t="s">
        <v>150</v>
      </c>
      <c r="C89" s="5" t="s">
        <v>11</v>
      </c>
      <c r="D89" s="4" t="s">
        <v>35</v>
      </c>
      <c r="E89" s="4" t="s">
        <v>31</v>
      </c>
      <c r="F89" s="6">
        <v>33000</v>
      </c>
      <c r="G89" s="6">
        <v>947.1</v>
      </c>
      <c r="H89" s="6">
        <v>0</v>
      </c>
      <c r="I89" s="7">
        <v>1003.2</v>
      </c>
      <c r="J89" s="7">
        <v>14083.97</v>
      </c>
      <c r="K89" s="7">
        <v>16034.27</v>
      </c>
      <c r="L89" s="8">
        <f t="shared" si="20"/>
        <v>16965.73</v>
      </c>
      <c r="M89" s="2"/>
    </row>
    <row r="90" spans="1:13" ht="24.75" customHeight="1" x14ac:dyDescent="0.25">
      <c r="A90" s="1"/>
      <c r="B90" s="4" t="s">
        <v>36</v>
      </c>
      <c r="C90" s="5" t="s">
        <v>14</v>
      </c>
      <c r="D90" s="4" t="s">
        <v>37</v>
      </c>
      <c r="E90" s="4" t="s">
        <v>17</v>
      </c>
      <c r="F90" s="6">
        <v>45000</v>
      </c>
      <c r="G90" s="6">
        <v>1291.5</v>
      </c>
      <c r="H90" s="6">
        <v>0</v>
      </c>
      <c r="I90" s="7">
        <v>1368</v>
      </c>
      <c r="J90" s="7">
        <v>325</v>
      </c>
      <c r="K90" s="7">
        <v>2984.5</v>
      </c>
      <c r="L90" s="8">
        <f t="shared" si="20"/>
        <v>42015.5</v>
      </c>
      <c r="M90" s="2"/>
    </row>
    <row r="91" spans="1:13" ht="31.5" x14ac:dyDescent="0.25">
      <c r="A91" s="1"/>
      <c r="B91" s="4" t="s">
        <v>151</v>
      </c>
      <c r="C91" s="5" t="s">
        <v>11</v>
      </c>
      <c r="D91" s="4" t="s">
        <v>239</v>
      </c>
      <c r="E91" s="4" t="s">
        <v>17</v>
      </c>
      <c r="F91" s="6">
        <v>45000</v>
      </c>
      <c r="G91" s="6">
        <v>1291.5</v>
      </c>
      <c r="H91" s="6">
        <v>0</v>
      </c>
      <c r="I91" s="7">
        <v>1368</v>
      </c>
      <c r="J91" s="7">
        <v>16280.01</v>
      </c>
      <c r="K91" s="7">
        <v>18939.509999999998</v>
      </c>
      <c r="L91" s="8">
        <f t="shared" si="20"/>
        <v>26060.49</v>
      </c>
      <c r="M91" s="2"/>
    </row>
    <row r="92" spans="1:13" ht="31.5" x14ac:dyDescent="0.25">
      <c r="A92" s="1"/>
      <c r="B92" s="4" t="s">
        <v>152</v>
      </c>
      <c r="C92" s="5" t="s">
        <v>11</v>
      </c>
      <c r="D92" s="4" t="s">
        <v>164</v>
      </c>
      <c r="E92" s="4" t="s">
        <v>31</v>
      </c>
      <c r="F92" s="6">
        <v>45000</v>
      </c>
      <c r="G92" s="6">
        <v>1291.5</v>
      </c>
      <c r="H92" s="6">
        <v>0</v>
      </c>
      <c r="I92" s="7">
        <v>1368</v>
      </c>
      <c r="J92" s="7">
        <v>14562.34</v>
      </c>
      <c r="K92" s="7">
        <v>17221.84</v>
      </c>
      <c r="L92" s="8">
        <f t="shared" si="20"/>
        <v>27778.16</v>
      </c>
      <c r="M92" s="2"/>
    </row>
    <row r="93" spans="1:13" ht="31.5" x14ac:dyDescent="0.25">
      <c r="A93" s="1"/>
      <c r="B93" s="4" t="s">
        <v>153</v>
      </c>
      <c r="C93" s="5" t="s">
        <v>11</v>
      </c>
      <c r="D93" s="4" t="s">
        <v>165</v>
      </c>
      <c r="E93" s="4" t="s">
        <v>31</v>
      </c>
      <c r="F93" s="6">
        <v>28000</v>
      </c>
      <c r="G93" s="6">
        <v>803.6</v>
      </c>
      <c r="H93" s="6">
        <v>0</v>
      </c>
      <c r="I93" s="7">
        <v>851.2</v>
      </c>
      <c r="J93" s="7">
        <v>8564.82</v>
      </c>
      <c r="K93" s="7">
        <v>10219.620000000001</v>
      </c>
      <c r="L93" s="8">
        <f t="shared" si="20"/>
        <v>17780.379999999997</v>
      </c>
      <c r="M93" s="2"/>
    </row>
    <row r="94" spans="1:13" ht="31.5" x14ac:dyDescent="0.25">
      <c r="A94" s="1"/>
      <c r="B94" s="12" t="s">
        <v>154</v>
      </c>
      <c r="C94" s="5" t="s">
        <v>11</v>
      </c>
      <c r="D94" s="12" t="s">
        <v>39</v>
      </c>
      <c r="E94" s="4" t="s">
        <v>31</v>
      </c>
      <c r="F94" s="6">
        <v>33000</v>
      </c>
      <c r="G94" s="6">
        <v>947.1</v>
      </c>
      <c r="H94" s="6">
        <v>0</v>
      </c>
      <c r="I94" s="7">
        <v>1003.2</v>
      </c>
      <c r="J94" s="7">
        <v>9651.19</v>
      </c>
      <c r="K94" s="7">
        <v>11601.49</v>
      </c>
      <c r="L94" s="8">
        <f>F94-K94</f>
        <v>21398.510000000002</v>
      </c>
      <c r="M94" s="2"/>
    </row>
    <row r="95" spans="1:13" ht="31.5" x14ac:dyDescent="0.25">
      <c r="A95" s="1"/>
      <c r="B95" s="12" t="s">
        <v>155</v>
      </c>
      <c r="C95" s="5" t="s">
        <v>11</v>
      </c>
      <c r="D95" s="12" t="s">
        <v>39</v>
      </c>
      <c r="E95" s="4" t="s">
        <v>31</v>
      </c>
      <c r="F95" s="6">
        <v>30000</v>
      </c>
      <c r="G95" s="6">
        <v>861</v>
      </c>
      <c r="H95" s="6">
        <v>0</v>
      </c>
      <c r="I95" s="7">
        <v>912</v>
      </c>
      <c r="J95" s="7">
        <v>6577.41</v>
      </c>
      <c r="K95" s="7">
        <v>8350.41</v>
      </c>
      <c r="L95" s="8">
        <f>F95-K95</f>
        <v>21649.59</v>
      </c>
      <c r="M95" s="2"/>
    </row>
    <row r="96" spans="1:13" ht="31.5" x14ac:dyDescent="0.25">
      <c r="A96" s="1"/>
      <c r="B96" s="12" t="s">
        <v>156</v>
      </c>
      <c r="C96" s="5" t="s">
        <v>11</v>
      </c>
      <c r="D96" s="64" t="s">
        <v>166</v>
      </c>
      <c r="E96" s="4" t="s">
        <v>31</v>
      </c>
      <c r="F96" s="6">
        <v>33000</v>
      </c>
      <c r="G96" s="6">
        <v>947.1</v>
      </c>
      <c r="H96" s="6">
        <v>0</v>
      </c>
      <c r="I96" s="7">
        <v>1003.2</v>
      </c>
      <c r="J96" s="7">
        <v>8072.36</v>
      </c>
      <c r="K96" s="7">
        <v>10022.66</v>
      </c>
      <c r="L96" s="8">
        <f t="shared" si="19"/>
        <v>22977.34</v>
      </c>
      <c r="M96" s="2"/>
    </row>
    <row r="97" spans="1:13" ht="31.5" x14ac:dyDescent="0.25">
      <c r="A97" s="1"/>
      <c r="B97" s="12" t="s">
        <v>157</v>
      </c>
      <c r="C97" s="5" t="s">
        <v>11</v>
      </c>
      <c r="D97" s="12" t="s">
        <v>72</v>
      </c>
      <c r="E97" s="4" t="s">
        <v>31</v>
      </c>
      <c r="F97" s="6">
        <v>28000</v>
      </c>
      <c r="G97" s="6">
        <v>803.6</v>
      </c>
      <c r="H97" s="6">
        <v>0</v>
      </c>
      <c r="I97" s="7">
        <v>851.2</v>
      </c>
      <c r="J97" s="7">
        <v>5325</v>
      </c>
      <c r="K97" s="7">
        <v>6979.8</v>
      </c>
      <c r="L97" s="8">
        <f t="shared" si="19"/>
        <v>21020.2</v>
      </c>
      <c r="M97" s="2"/>
    </row>
    <row r="98" spans="1:13" ht="31.5" x14ac:dyDescent="0.25">
      <c r="A98" s="1"/>
      <c r="B98" s="12" t="s">
        <v>158</v>
      </c>
      <c r="C98" s="5" t="s">
        <v>11</v>
      </c>
      <c r="D98" s="12" t="s">
        <v>165</v>
      </c>
      <c r="E98" s="4" t="s">
        <v>31</v>
      </c>
      <c r="F98" s="6">
        <v>28000</v>
      </c>
      <c r="G98" s="6">
        <v>803.6</v>
      </c>
      <c r="H98" s="6">
        <v>0</v>
      </c>
      <c r="I98" s="7">
        <v>851.2</v>
      </c>
      <c r="J98" s="7">
        <v>9236.2199999999993</v>
      </c>
      <c r="K98" s="7">
        <v>10891.02</v>
      </c>
      <c r="L98" s="8">
        <f t="shared" si="19"/>
        <v>17108.98</v>
      </c>
      <c r="M98" s="2"/>
    </row>
    <row r="99" spans="1:13" ht="31.5" x14ac:dyDescent="0.25">
      <c r="A99" s="1"/>
      <c r="B99" s="12" t="s">
        <v>159</v>
      </c>
      <c r="C99" s="5" t="s">
        <v>11</v>
      </c>
      <c r="D99" s="12" t="s">
        <v>167</v>
      </c>
      <c r="E99" s="4" t="s">
        <v>31</v>
      </c>
      <c r="F99" s="6">
        <v>28000</v>
      </c>
      <c r="G99" s="6">
        <v>803.6</v>
      </c>
      <c r="H99" s="6">
        <v>0</v>
      </c>
      <c r="I99" s="7">
        <v>851.2</v>
      </c>
      <c r="J99" s="7">
        <v>4638.6099999999997</v>
      </c>
      <c r="K99" s="7">
        <v>6293.41</v>
      </c>
      <c r="L99" s="8">
        <f t="shared" ref="L99:L100" si="21">F99-K99</f>
        <v>21706.59</v>
      </c>
      <c r="M99" s="2"/>
    </row>
    <row r="100" spans="1:13" ht="31.5" x14ac:dyDescent="0.25">
      <c r="A100" s="1"/>
      <c r="B100" s="12" t="s">
        <v>160</v>
      </c>
      <c r="C100" s="5" t="s">
        <v>14</v>
      </c>
      <c r="D100" s="12" t="s">
        <v>240</v>
      </c>
      <c r="E100" s="4" t="s">
        <v>31</v>
      </c>
      <c r="F100" s="6">
        <v>26000</v>
      </c>
      <c r="G100" s="6">
        <v>746.2</v>
      </c>
      <c r="H100" s="6">
        <v>0</v>
      </c>
      <c r="I100" s="7">
        <v>790.4</v>
      </c>
      <c r="J100" s="7">
        <v>3207.94</v>
      </c>
      <c r="K100" s="7">
        <v>4744.54</v>
      </c>
      <c r="L100" s="8">
        <f t="shared" si="21"/>
        <v>21255.46</v>
      </c>
      <c r="M100" s="2"/>
    </row>
    <row r="101" spans="1:13" ht="31.5" x14ac:dyDescent="0.25">
      <c r="A101" s="1"/>
      <c r="B101" s="12" t="s">
        <v>161</v>
      </c>
      <c r="C101" s="5" t="s">
        <v>14</v>
      </c>
      <c r="D101" s="12" t="s">
        <v>32</v>
      </c>
      <c r="E101" s="4" t="s">
        <v>31</v>
      </c>
      <c r="F101" s="6">
        <v>26000</v>
      </c>
      <c r="G101" s="6">
        <v>746.2</v>
      </c>
      <c r="H101" s="6">
        <v>0</v>
      </c>
      <c r="I101" s="7">
        <v>790.4</v>
      </c>
      <c r="J101" s="7">
        <v>3447.72</v>
      </c>
      <c r="K101" s="7">
        <v>4984.32</v>
      </c>
      <c r="L101" s="8">
        <f t="shared" ref="L101" si="22">F101-K101</f>
        <v>21015.68</v>
      </c>
      <c r="M101" s="2"/>
    </row>
    <row r="102" spans="1:13" ht="31.5" x14ac:dyDescent="0.25">
      <c r="A102" s="1"/>
      <c r="B102" s="12" t="s">
        <v>162</v>
      </c>
      <c r="C102" s="5" t="s">
        <v>11</v>
      </c>
      <c r="D102" s="12" t="s">
        <v>70</v>
      </c>
      <c r="E102" s="4" t="s">
        <v>31</v>
      </c>
      <c r="F102" s="6">
        <v>30000</v>
      </c>
      <c r="G102" s="6">
        <v>861</v>
      </c>
      <c r="H102" s="6">
        <v>0</v>
      </c>
      <c r="I102" s="7">
        <v>912</v>
      </c>
      <c r="J102" s="7">
        <v>3144.62</v>
      </c>
      <c r="K102" s="7">
        <v>4917.62</v>
      </c>
      <c r="L102" s="8">
        <f t="shared" ref="L102:L103" si="23">F102-K102</f>
        <v>25082.38</v>
      </c>
      <c r="M102" s="2"/>
    </row>
    <row r="103" spans="1:13" ht="31.5" x14ac:dyDescent="0.25">
      <c r="A103" s="1"/>
      <c r="B103" s="12" t="s">
        <v>163</v>
      </c>
      <c r="C103" s="5" t="s">
        <v>14</v>
      </c>
      <c r="D103" s="12" t="s">
        <v>37</v>
      </c>
      <c r="E103" s="4" t="s">
        <v>31</v>
      </c>
      <c r="F103" s="6">
        <v>30000</v>
      </c>
      <c r="G103" s="6">
        <v>861</v>
      </c>
      <c r="H103" s="6">
        <v>0</v>
      </c>
      <c r="I103" s="7">
        <v>912</v>
      </c>
      <c r="J103" s="7">
        <v>10325</v>
      </c>
      <c r="K103" s="7">
        <v>12098</v>
      </c>
      <c r="L103" s="8">
        <f t="shared" si="23"/>
        <v>17902</v>
      </c>
      <c r="M103" s="2"/>
    </row>
    <row r="104" spans="1:13" ht="16.5" thickBot="1" x14ac:dyDescent="0.3">
      <c r="A104" s="1"/>
      <c r="B104" s="91"/>
      <c r="C104" s="92"/>
      <c r="D104" s="92"/>
      <c r="E104" s="92"/>
      <c r="F104" s="36">
        <f>SUM(F80:F103)</f>
        <v>778000</v>
      </c>
      <c r="G104" s="26">
        <f>SUM(G80:G103)</f>
        <v>22328.6</v>
      </c>
      <c r="H104" s="26">
        <f>SUM(H80:H102)</f>
        <v>0</v>
      </c>
      <c r="I104" s="27">
        <f>SUM(I80:I103)</f>
        <v>23651.200000000008</v>
      </c>
      <c r="J104" s="27">
        <f>SUM(J80:J103)</f>
        <v>177388.46999999997</v>
      </c>
      <c r="K104" s="28">
        <f>SUM(K80:K103)</f>
        <v>223368.27</v>
      </c>
      <c r="L104" s="29">
        <f>SUM(L80:L103)</f>
        <v>554631.73</v>
      </c>
      <c r="M104" s="2"/>
    </row>
    <row r="105" spans="1:13" ht="15.75" x14ac:dyDescent="0.25">
      <c r="A105" s="1"/>
      <c r="B105" s="74" t="s">
        <v>174</v>
      </c>
      <c r="C105" s="75"/>
      <c r="D105" s="75"/>
      <c r="E105" s="75"/>
      <c r="F105" s="89"/>
      <c r="G105" s="89"/>
      <c r="H105" s="89"/>
      <c r="I105" s="89"/>
      <c r="J105" s="89"/>
      <c r="K105" s="89"/>
      <c r="L105" s="90"/>
      <c r="M105" s="2"/>
    </row>
    <row r="106" spans="1:13" ht="63" x14ac:dyDescent="0.25">
      <c r="A106" s="1"/>
      <c r="B106" s="4" t="s">
        <v>120</v>
      </c>
      <c r="C106" s="5" t="s">
        <v>14</v>
      </c>
      <c r="D106" s="66" t="s">
        <v>229</v>
      </c>
      <c r="E106" s="4" t="s">
        <v>17</v>
      </c>
      <c r="F106" s="6">
        <v>130000</v>
      </c>
      <c r="G106" s="6">
        <f>+F106*0.0287</f>
        <v>3731</v>
      </c>
      <c r="H106" s="6">
        <v>18682.169999999998</v>
      </c>
      <c r="I106" s="7">
        <v>3952</v>
      </c>
      <c r="J106" s="7">
        <v>32682.71</v>
      </c>
      <c r="K106" s="7">
        <v>59047.88</v>
      </c>
      <c r="L106" s="8">
        <f>F106-K106</f>
        <v>70952.12</v>
      </c>
      <c r="M106" s="2"/>
    </row>
    <row r="107" spans="1:13" ht="15.75" x14ac:dyDescent="0.25">
      <c r="A107" s="1"/>
      <c r="B107" s="60"/>
      <c r="C107" s="59"/>
      <c r="D107" s="61"/>
      <c r="E107" s="61"/>
      <c r="F107" s="22">
        <f t="shared" ref="F107:L107" si="24">F106</f>
        <v>130000</v>
      </c>
      <c r="G107" s="22">
        <f t="shared" si="24"/>
        <v>3731</v>
      </c>
      <c r="H107" s="22">
        <f t="shared" si="24"/>
        <v>18682.169999999998</v>
      </c>
      <c r="I107" s="62">
        <f t="shared" si="24"/>
        <v>3952</v>
      </c>
      <c r="J107" s="62">
        <f t="shared" si="24"/>
        <v>32682.71</v>
      </c>
      <c r="K107" s="62">
        <f t="shared" si="24"/>
        <v>59047.88</v>
      </c>
      <c r="L107" s="23">
        <f t="shared" si="24"/>
        <v>70952.12</v>
      </c>
      <c r="M107" s="2"/>
    </row>
    <row r="108" spans="1:13" ht="15.75" x14ac:dyDescent="0.25">
      <c r="A108" s="1"/>
      <c r="B108" s="74" t="s">
        <v>90</v>
      </c>
      <c r="C108" s="75"/>
      <c r="D108" s="75"/>
      <c r="E108" s="75"/>
      <c r="F108" s="89"/>
      <c r="G108" s="89"/>
      <c r="H108" s="89"/>
      <c r="I108" s="89"/>
      <c r="J108" s="89"/>
      <c r="K108" s="89"/>
      <c r="L108" s="90"/>
      <c r="M108" s="2"/>
    </row>
    <row r="109" spans="1:13" ht="31.5" x14ac:dyDescent="0.25">
      <c r="A109" s="1"/>
      <c r="B109" s="4" t="s">
        <v>137</v>
      </c>
      <c r="C109" s="5" t="s">
        <v>11</v>
      </c>
      <c r="D109" s="4" t="s">
        <v>230</v>
      </c>
      <c r="E109" s="4" t="s">
        <v>17</v>
      </c>
      <c r="F109" s="6">
        <v>42000</v>
      </c>
      <c r="G109" s="6">
        <v>1205.4000000000001</v>
      </c>
      <c r="H109" s="6">
        <v>0</v>
      </c>
      <c r="I109" s="7">
        <v>1276.8</v>
      </c>
      <c r="J109" s="7">
        <v>18421.28</v>
      </c>
      <c r="K109" s="7">
        <v>20903.48</v>
      </c>
      <c r="L109" s="8">
        <f>F109-K109</f>
        <v>21096.52</v>
      </c>
      <c r="M109" s="2"/>
    </row>
    <row r="110" spans="1:13" ht="47.25" x14ac:dyDescent="0.25">
      <c r="A110" s="1"/>
      <c r="B110" s="4" t="s">
        <v>138</v>
      </c>
      <c r="C110" s="5" t="s">
        <v>11</v>
      </c>
      <c r="D110" s="66" t="s">
        <v>231</v>
      </c>
      <c r="E110" s="4" t="s">
        <v>17</v>
      </c>
      <c r="F110" s="6">
        <v>53000</v>
      </c>
      <c r="G110" s="6">
        <v>1521.1</v>
      </c>
      <c r="H110" s="6">
        <v>0</v>
      </c>
      <c r="I110" s="7">
        <v>1611.2</v>
      </c>
      <c r="J110" s="7">
        <v>19532.16</v>
      </c>
      <c r="K110" s="7">
        <v>22664.46</v>
      </c>
      <c r="L110" s="8">
        <f>F110-K110</f>
        <v>30335.54</v>
      </c>
      <c r="M110" s="2"/>
    </row>
    <row r="111" spans="1:13" ht="15.75" x14ac:dyDescent="0.25">
      <c r="A111" s="1"/>
      <c r="B111" s="4" t="s">
        <v>139</v>
      </c>
      <c r="C111" s="5" t="s">
        <v>14</v>
      </c>
      <c r="D111" s="4" t="s">
        <v>241</v>
      </c>
      <c r="E111" s="4" t="s">
        <v>17</v>
      </c>
      <c r="F111" s="6">
        <v>48000</v>
      </c>
      <c r="G111" s="6">
        <v>1377.6</v>
      </c>
      <c r="H111" s="6">
        <v>0</v>
      </c>
      <c r="I111" s="7">
        <v>1459.2</v>
      </c>
      <c r="J111" s="7">
        <v>9436.2999999999993</v>
      </c>
      <c r="K111" s="7">
        <v>12273.1</v>
      </c>
      <c r="L111" s="8">
        <f>F111-K111</f>
        <v>35726.9</v>
      </c>
      <c r="M111" s="2"/>
    </row>
    <row r="112" spans="1:13" ht="31.5" x14ac:dyDescent="0.25">
      <c r="A112" s="1"/>
      <c r="B112" s="4" t="s">
        <v>140</v>
      </c>
      <c r="C112" s="5" t="s">
        <v>11</v>
      </c>
      <c r="D112" s="4" t="s">
        <v>142</v>
      </c>
      <c r="E112" s="4" t="s">
        <v>17</v>
      </c>
      <c r="F112" s="6">
        <v>38000</v>
      </c>
      <c r="G112" s="6">
        <v>1090.5999999999999</v>
      </c>
      <c r="H112" s="6">
        <v>0</v>
      </c>
      <c r="I112" s="7">
        <v>1155.2</v>
      </c>
      <c r="J112" s="7">
        <v>1325</v>
      </c>
      <c r="K112" s="7">
        <v>3570.8</v>
      </c>
      <c r="L112" s="8">
        <f>F112-K112</f>
        <v>34429.199999999997</v>
      </c>
      <c r="M112" s="2"/>
    </row>
    <row r="113" spans="1:14" ht="32.25" thickBot="1" x14ac:dyDescent="0.3">
      <c r="A113" s="1"/>
      <c r="B113" s="4" t="s">
        <v>141</v>
      </c>
      <c r="C113" s="5" t="s">
        <v>11</v>
      </c>
      <c r="D113" s="4" t="s">
        <v>142</v>
      </c>
      <c r="E113" s="4" t="s">
        <v>17</v>
      </c>
      <c r="F113" s="9">
        <v>38000</v>
      </c>
      <c r="G113" s="9">
        <v>1090.5999999999999</v>
      </c>
      <c r="H113" s="9">
        <v>0</v>
      </c>
      <c r="I113" s="10">
        <v>1155.2</v>
      </c>
      <c r="J113" s="10">
        <v>13406.69</v>
      </c>
      <c r="K113" s="10">
        <v>15652.49</v>
      </c>
      <c r="L113" s="11">
        <f>F113-K113</f>
        <v>22347.510000000002</v>
      </c>
      <c r="M113" s="2"/>
    </row>
    <row r="114" spans="1:14" ht="16.5" thickBot="1" x14ac:dyDescent="0.3">
      <c r="A114" s="1"/>
      <c r="B114" s="91"/>
      <c r="C114" s="92"/>
      <c r="D114" s="92"/>
      <c r="E114" s="92"/>
      <c r="F114" s="16">
        <f t="shared" ref="F114:L114" si="25">SUM(F109:F113)</f>
        <v>219000</v>
      </c>
      <c r="G114" s="17">
        <f t="shared" si="25"/>
        <v>6285.3000000000011</v>
      </c>
      <c r="H114" s="17">
        <f t="shared" si="25"/>
        <v>0</v>
      </c>
      <c r="I114" s="18">
        <f t="shared" si="25"/>
        <v>6657.5999999999995</v>
      </c>
      <c r="J114" s="18">
        <f t="shared" si="25"/>
        <v>62121.430000000008</v>
      </c>
      <c r="K114" s="19">
        <f t="shared" si="25"/>
        <v>75064.33</v>
      </c>
      <c r="L114" s="20">
        <f t="shared" si="25"/>
        <v>143935.66999999998</v>
      </c>
      <c r="M114" s="2"/>
    </row>
    <row r="115" spans="1:14" ht="15.75" x14ac:dyDescent="0.25">
      <c r="A115" s="1"/>
      <c r="B115" s="74" t="s">
        <v>91</v>
      </c>
      <c r="C115" s="75"/>
      <c r="D115" s="75"/>
      <c r="E115" s="75"/>
      <c r="F115" s="89"/>
      <c r="G115" s="89"/>
      <c r="H115" s="89"/>
      <c r="I115" s="89"/>
      <c r="J115" s="89"/>
      <c r="K115" s="89"/>
      <c r="L115" s="90"/>
      <c r="M115" s="2"/>
    </row>
    <row r="116" spans="1:14" ht="31.5" x14ac:dyDescent="0.25">
      <c r="A116" s="1"/>
      <c r="B116" s="4" t="s">
        <v>40</v>
      </c>
      <c r="C116" s="5" t="s">
        <v>14</v>
      </c>
      <c r="D116" s="12" t="s">
        <v>242</v>
      </c>
      <c r="E116" s="4" t="s">
        <v>18</v>
      </c>
      <c r="F116" s="6">
        <v>43000</v>
      </c>
      <c r="G116" s="6">
        <f>+F116*0.0287</f>
        <v>1234.0999999999999</v>
      </c>
      <c r="H116" s="6">
        <v>0</v>
      </c>
      <c r="I116" s="7">
        <f>+F116*0.0304</f>
        <v>1307.2</v>
      </c>
      <c r="J116" s="7">
        <v>20495.66</v>
      </c>
      <c r="K116" s="7">
        <v>23036.959999999999</v>
      </c>
      <c r="L116" s="8">
        <f>F116-K116</f>
        <v>19963.04</v>
      </c>
      <c r="M116" s="2"/>
    </row>
    <row r="117" spans="1:14" ht="32.25" thickBot="1" x14ac:dyDescent="0.3">
      <c r="A117" s="1"/>
      <c r="B117" s="12" t="s">
        <v>41</v>
      </c>
      <c r="C117" s="5" t="s">
        <v>11</v>
      </c>
      <c r="D117" s="12" t="s">
        <v>242</v>
      </c>
      <c r="E117" s="12" t="s">
        <v>17</v>
      </c>
      <c r="F117" s="9">
        <v>46000</v>
      </c>
      <c r="G117" s="6">
        <f>+F117*0.0287</f>
        <v>1320.2</v>
      </c>
      <c r="H117" s="9">
        <v>0</v>
      </c>
      <c r="I117" s="10">
        <f>+F117*0.0304</f>
        <v>1398.4</v>
      </c>
      <c r="J117" s="10">
        <v>8026.93</v>
      </c>
      <c r="K117" s="7">
        <v>10745.53</v>
      </c>
      <c r="L117" s="11">
        <f>F117-K117</f>
        <v>35254.47</v>
      </c>
      <c r="M117" s="2"/>
    </row>
    <row r="118" spans="1:14" ht="16.5" thickBot="1" x14ac:dyDescent="0.3">
      <c r="A118" s="1"/>
      <c r="B118" s="91"/>
      <c r="C118" s="92"/>
      <c r="D118" s="92"/>
      <c r="E118" s="92"/>
      <c r="F118" s="16">
        <f>SUM(F116:F117)</f>
        <v>89000</v>
      </c>
      <c r="G118" s="17">
        <f t="shared" ref="G118:K118" si="26">SUM(G116:G117)</f>
        <v>2554.3000000000002</v>
      </c>
      <c r="H118" s="17">
        <f t="shared" si="26"/>
        <v>0</v>
      </c>
      <c r="I118" s="18">
        <f t="shared" si="26"/>
        <v>2705.6000000000004</v>
      </c>
      <c r="J118" s="18">
        <f t="shared" si="26"/>
        <v>28522.59</v>
      </c>
      <c r="K118" s="19">
        <f t="shared" si="26"/>
        <v>33782.49</v>
      </c>
      <c r="L118" s="20">
        <f>SUM(L116:L117)</f>
        <v>55217.51</v>
      </c>
      <c r="M118" s="2"/>
      <c r="N118" s="34"/>
    </row>
    <row r="119" spans="1:14" ht="15.75" x14ac:dyDescent="0.25">
      <c r="A119" s="1"/>
      <c r="B119" s="74" t="s">
        <v>42</v>
      </c>
      <c r="C119" s="75"/>
      <c r="D119" s="75"/>
      <c r="E119" s="75"/>
      <c r="F119" s="89"/>
      <c r="G119" s="89"/>
      <c r="H119" s="89"/>
      <c r="I119" s="89"/>
      <c r="J119" s="89"/>
      <c r="K119" s="89"/>
      <c r="L119" s="90"/>
      <c r="M119" s="2"/>
    </row>
    <row r="120" spans="1:14" ht="48" thickBot="1" x14ac:dyDescent="0.3">
      <c r="A120" s="1"/>
      <c r="B120" s="4" t="s">
        <v>92</v>
      </c>
      <c r="C120" s="5" t="s">
        <v>11</v>
      </c>
      <c r="D120" s="4" t="s">
        <v>43</v>
      </c>
      <c r="E120" s="4" t="s">
        <v>18</v>
      </c>
      <c r="F120" s="6">
        <v>170000</v>
      </c>
      <c r="G120" s="6">
        <f>F120*0.0287</f>
        <v>4879</v>
      </c>
      <c r="H120" s="6">
        <v>27611.200000000001</v>
      </c>
      <c r="I120" s="7">
        <f>F120*0.0304</f>
        <v>5168</v>
      </c>
      <c r="J120" s="7">
        <v>45501.9</v>
      </c>
      <c r="K120" s="7">
        <v>83160.100000000006</v>
      </c>
      <c r="L120" s="8">
        <f t="shared" ref="L120" si="27">F120-K120</f>
        <v>86839.9</v>
      </c>
      <c r="M120" s="2"/>
    </row>
    <row r="121" spans="1:14" ht="16.5" thickBot="1" x14ac:dyDescent="0.3">
      <c r="A121" s="1"/>
      <c r="B121" s="91"/>
      <c r="C121" s="92"/>
      <c r="D121" s="92"/>
      <c r="E121" s="92"/>
      <c r="F121" s="16">
        <f t="shared" ref="F121:L121" si="28">SUM(F120:F120)</f>
        <v>170000</v>
      </c>
      <c r="G121" s="17">
        <f t="shared" si="28"/>
        <v>4879</v>
      </c>
      <c r="H121" s="17">
        <f t="shared" si="28"/>
        <v>27611.200000000001</v>
      </c>
      <c r="I121" s="18">
        <f t="shared" si="28"/>
        <v>5168</v>
      </c>
      <c r="J121" s="18">
        <f t="shared" si="28"/>
        <v>45501.9</v>
      </c>
      <c r="K121" s="19">
        <f t="shared" si="28"/>
        <v>83160.100000000006</v>
      </c>
      <c r="L121" s="20">
        <f t="shared" si="28"/>
        <v>86839.9</v>
      </c>
      <c r="M121" s="2"/>
      <c r="N121" s="34"/>
    </row>
    <row r="122" spans="1:14" ht="15.75" x14ac:dyDescent="0.25">
      <c r="A122" s="1"/>
      <c r="B122" s="88" t="s">
        <v>75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90"/>
      <c r="M122" s="2"/>
    </row>
    <row r="123" spans="1:14" ht="63" x14ac:dyDescent="0.25">
      <c r="A123" s="1"/>
      <c r="B123" s="4" t="s">
        <v>111</v>
      </c>
      <c r="C123" s="5" t="s">
        <v>11</v>
      </c>
      <c r="D123" s="4" t="s">
        <v>105</v>
      </c>
      <c r="E123" s="4" t="s">
        <v>18</v>
      </c>
      <c r="F123" s="6">
        <v>110000</v>
      </c>
      <c r="G123" s="6">
        <f>F123*0.0287</f>
        <v>3157</v>
      </c>
      <c r="H123" s="6">
        <v>14457.59</v>
      </c>
      <c r="I123" s="7">
        <f>F123*0.0304</f>
        <v>3344</v>
      </c>
      <c r="J123" s="7">
        <v>5745.35</v>
      </c>
      <c r="K123" s="7">
        <v>26703.94</v>
      </c>
      <c r="L123" s="8">
        <f>F123-K123</f>
        <v>83296.06</v>
      </c>
      <c r="M123" s="2"/>
    </row>
    <row r="124" spans="1:14" ht="48" thickBot="1" x14ac:dyDescent="0.3">
      <c r="A124" s="1"/>
      <c r="B124" s="4" t="s">
        <v>46</v>
      </c>
      <c r="C124" s="5" t="s">
        <v>14</v>
      </c>
      <c r="D124" s="4" t="s">
        <v>71</v>
      </c>
      <c r="E124" s="4" t="s">
        <v>18</v>
      </c>
      <c r="F124" s="6">
        <v>60000</v>
      </c>
      <c r="G124" s="6">
        <f>F124*0.0287</f>
        <v>1722</v>
      </c>
      <c r="H124" s="6">
        <v>0</v>
      </c>
      <c r="I124" s="7">
        <f>F124*0.0304</f>
        <v>1824</v>
      </c>
      <c r="J124" s="7">
        <v>14335.01</v>
      </c>
      <c r="K124" s="7">
        <v>17881.009999999998</v>
      </c>
      <c r="L124" s="8">
        <f>F124-K124</f>
        <v>42118.990000000005</v>
      </c>
      <c r="M124" s="2"/>
    </row>
    <row r="125" spans="1:14" ht="16.5" thickBot="1" x14ac:dyDescent="0.3">
      <c r="A125" s="1"/>
      <c r="B125" s="91"/>
      <c r="C125" s="92"/>
      <c r="D125" s="92"/>
      <c r="E125" s="92"/>
      <c r="F125" s="43">
        <f t="shared" ref="F125:L125" si="29">SUM(F123:F124)</f>
        <v>170000</v>
      </c>
      <c r="G125" s="19">
        <f t="shared" si="29"/>
        <v>4879</v>
      </c>
      <c r="H125" s="19">
        <f t="shared" si="29"/>
        <v>14457.59</v>
      </c>
      <c r="I125" s="19">
        <f t="shared" si="29"/>
        <v>5168</v>
      </c>
      <c r="J125" s="19">
        <f t="shared" si="29"/>
        <v>20080.36</v>
      </c>
      <c r="K125" s="19">
        <f t="shared" si="29"/>
        <v>44584.95</v>
      </c>
      <c r="L125" s="20">
        <f t="shared" si="29"/>
        <v>125415.05</v>
      </c>
      <c r="M125" s="2"/>
      <c r="N125" s="34"/>
    </row>
    <row r="126" spans="1:14" ht="15.75" x14ac:dyDescent="0.25">
      <c r="A126" s="1"/>
      <c r="B126" s="88" t="s">
        <v>93</v>
      </c>
      <c r="C126" s="89"/>
      <c r="D126" s="89"/>
      <c r="E126" s="89"/>
      <c r="F126" s="89"/>
      <c r="G126" s="89"/>
      <c r="H126" s="89"/>
      <c r="I126" s="89"/>
      <c r="J126" s="89"/>
      <c r="K126" s="89"/>
      <c r="L126" s="90"/>
      <c r="M126" s="2"/>
    </row>
    <row r="127" spans="1:14" ht="31.5" x14ac:dyDescent="0.25">
      <c r="A127" s="1"/>
      <c r="B127" s="4" t="s">
        <v>189</v>
      </c>
      <c r="C127" s="5" t="s">
        <v>14</v>
      </c>
      <c r="D127" s="4" t="s">
        <v>192</v>
      </c>
      <c r="E127" s="4" t="s">
        <v>17</v>
      </c>
      <c r="F127" s="6">
        <v>60000</v>
      </c>
      <c r="G127" s="6">
        <f>F127*0.0287</f>
        <v>1722</v>
      </c>
      <c r="H127" s="6">
        <v>0</v>
      </c>
      <c r="I127" s="7">
        <f>+F127*0.0304</f>
        <v>1824</v>
      </c>
      <c r="J127" s="7">
        <v>23403.200000000001</v>
      </c>
      <c r="K127" s="7">
        <v>27949.200000000001</v>
      </c>
      <c r="L127" s="8">
        <f>F127-K127</f>
        <v>32050.799999999999</v>
      </c>
      <c r="M127" s="2"/>
    </row>
    <row r="128" spans="1:14" ht="31.5" x14ac:dyDescent="0.25">
      <c r="A128" s="1"/>
      <c r="B128" s="4" t="s">
        <v>190</v>
      </c>
      <c r="C128" s="5" t="s">
        <v>11</v>
      </c>
      <c r="D128" s="4" t="s">
        <v>243</v>
      </c>
      <c r="E128" s="4" t="s">
        <v>18</v>
      </c>
      <c r="F128" s="6">
        <v>110000</v>
      </c>
      <c r="G128" s="6">
        <f>F128*0.0287</f>
        <v>3157</v>
      </c>
      <c r="H128" s="6">
        <v>14457.62</v>
      </c>
      <c r="I128" s="7">
        <f>+F128*0.0304</f>
        <v>3344</v>
      </c>
      <c r="J128" s="7">
        <v>28793.55</v>
      </c>
      <c r="K128" s="7">
        <v>49752.17</v>
      </c>
      <c r="L128" s="8">
        <f>F128-K128</f>
        <v>60247.83</v>
      </c>
      <c r="M128" s="2"/>
    </row>
    <row r="129" spans="1:14" ht="32.25" thickBot="1" x14ac:dyDescent="0.3">
      <c r="A129" s="1"/>
      <c r="B129" s="4" t="s">
        <v>191</v>
      </c>
      <c r="C129" s="5" t="s">
        <v>14</v>
      </c>
      <c r="D129" s="4" t="s">
        <v>232</v>
      </c>
      <c r="E129" s="4" t="s">
        <v>17</v>
      </c>
      <c r="F129" s="9">
        <v>60000</v>
      </c>
      <c r="G129" s="9">
        <f>F129*0.0287</f>
        <v>1722</v>
      </c>
      <c r="H129" s="9">
        <v>0</v>
      </c>
      <c r="I129" s="10">
        <f>+F129*0.0304</f>
        <v>1824</v>
      </c>
      <c r="J129" s="10">
        <v>25106.18</v>
      </c>
      <c r="K129" s="7">
        <v>28652.18</v>
      </c>
      <c r="L129" s="11">
        <f>F129-K129</f>
        <v>31347.82</v>
      </c>
      <c r="M129" s="2"/>
    </row>
    <row r="130" spans="1:14" ht="16.5" thickBot="1" x14ac:dyDescent="0.3">
      <c r="A130" s="1"/>
      <c r="B130" s="91"/>
      <c r="C130" s="92"/>
      <c r="D130" s="92"/>
      <c r="E130" s="92"/>
      <c r="F130" s="16">
        <f t="shared" ref="F130:L130" si="30">SUM(F127:F129)</f>
        <v>230000</v>
      </c>
      <c r="G130" s="17">
        <f t="shared" si="30"/>
        <v>6601</v>
      </c>
      <c r="H130" s="17">
        <f t="shared" si="30"/>
        <v>14457.62</v>
      </c>
      <c r="I130" s="18">
        <f t="shared" si="30"/>
        <v>6992</v>
      </c>
      <c r="J130" s="19">
        <f t="shared" si="30"/>
        <v>77302.929999999993</v>
      </c>
      <c r="K130" s="19">
        <f t="shared" si="30"/>
        <v>106353.54999999999</v>
      </c>
      <c r="L130" s="20">
        <f t="shared" si="30"/>
        <v>123646.45000000001</v>
      </c>
      <c r="M130" s="2"/>
      <c r="N130" s="34"/>
    </row>
    <row r="131" spans="1:14" ht="15.75" x14ac:dyDescent="0.25">
      <c r="A131" s="1"/>
      <c r="B131" s="88" t="s">
        <v>94</v>
      </c>
      <c r="C131" s="89"/>
      <c r="D131" s="89"/>
      <c r="E131" s="89"/>
      <c r="F131" s="89"/>
      <c r="G131" s="89"/>
      <c r="H131" s="89"/>
      <c r="I131" s="89"/>
      <c r="J131" s="89"/>
      <c r="K131" s="89"/>
      <c r="L131" s="90"/>
      <c r="M131" s="2"/>
    </row>
    <row r="132" spans="1:14" ht="63" x14ac:dyDescent="0.25">
      <c r="A132" s="1"/>
      <c r="B132" s="4" t="s">
        <v>47</v>
      </c>
      <c r="C132" s="5" t="s">
        <v>11</v>
      </c>
      <c r="D132" s="4" t="s">
        <v>106</v>
      </c>
      <c r="E132" s="4" t="s">
        <v>18</v>
      </c>
      <c r="F132" s="6">
        <v>110000</v>
      </c>
      <c r="G132" s="6">
        <f>F132*0.0287</f>
        <v>3157</v>
      </c>
      <c r="H132" s="6">
        <v>14457.59</v>
      </c>
      <c r="I132" s="7">
        <f>+F132*0.0304</f>
        <v>3344</v>
      </c>
      <c r="J132" s="7">
        <v>5325</v>
      </c>
      <c r="K132" s="7">
        <v>26283.59</v>
      </c>
      <c r="L132" s="8">
        <f>F132-K132</f>
        <v>83716.41</v>
      </c>
      <c r="M132" s="2"/>
    </row>
    <row r="133" spans="1:14" ht="47.25" x14ac:dyDescent="0.25">
      <c r="A133" s="1"/>
      <c r="B133" s="12" t="s">
        <v>44</v>
      </c>
      <c r="C133" s="5" t="s">
        <v>11</v>
      </c>
      <c r="D133" s="12" t="s">
        <v>244</v>
      </c>
      <c r="E133" s="4" t="s">
        <v>18</v>
      </c>
      <c r="F133" s="6">
        <v>50000</v>
      </c>
      <c r="G133" s="6">
        <f>F133*0.0287</f>
        <v>1435</v>
      </c>
      <c r="H133" s="6">
        <v>0</v>
      </c>
      <c r="I133" s="7">
        <f>+F133*0.0304</f>
        <v>1520</v>
      </c>
      <c r="J133" s="7">
        <v>9632.7199999999993</v>
      </c>
      <c r="K133" s="7">
        <v>12587.72</v>
      </c>
      <c r="L133" s="8">
        <f>F133-K133</f>
        <v>37412.28</v>
      </c>
      <c r="M133" s="2"/>
    </row>
    <row r="134" spans="1:14" ht="47.25" x14ac:dyDescent="0.25">
      <c r="A134" s="1"/>
      <c r="B134" s="4" t="s">
        <v>45</v>
      </c>
      <c r="C134" s="5" t="s">
        <v>14</v>
      </c>
      <c r="D134" s="12" t="s">
        <v>244</v>
      </c>
      <c r="E134" s="4" t="s">
        <v>18</v>
      </c>
      <c r="F134" s="6">
        <v>50000</v>
      </c>
      <c r="G134" s="6">
        <v>1435</v>
      </c>
      <c r="H134" s="6">
        <v>0</v>
      </c>
      <c r="I134" s="7">
        <f>+F134*0.0304</f>
        <v>1520</v>
      </c>
      <c r="J134" s="7">
        <v>4010.79</v>
      </c>
      <c r="K134" s="7">
        <v>6965.79</v>
      </c>
      <c r="L134" s="8">
        <f>F134-K134</f>
        <v>43034.21</v>
      </c>
      <c r="M134" s="2"/>
    </row>
    <row r="135" spans="1:14" ht="16.5" thickBot="1" x14ac:dyDescent="0.3">
      <c r="A135" s="1"/>
      <c r="B135" s="91"/>
      <c r="C135" s="92"/>
      <c r="D135" s="92"/>
      <c r="E135" s="92"/>
      <c r="F135" s="46">
        <f t="shared" ref="F135:L135" si="31">SUM(F132:F134)</f>
        <v>210000</v>
      </c>
      <c r="G135" s="47">
        <f t="shared" si="31"/>
        <v>6027</v>
      </c>
      <c r="H135" s="47">
        <f t="shared" si="31"/>
        <v>14457.59</v>
      </c>
      <c r="I135" s="27">
        <f t="shared" si="31"/>
        <v>6384</v>
      </c>
      <c r="J135" s="27">
        <f t="shared" si="31"/>
        <v>18968.509999999998</v>
      </c>
      <c r="K135" s="28">
        <f t="shared" si="31"/>
        <v>45837.1</v>
      </c>
      <c r="L135" s="29">
        <f t="shared" si="31"/>
        <v>164162.9</v>
      </c>
      <c r="M135" s="2"/>
      <c r="N135" s="34"/>
    </row>
    <row r="136" spans="1:14" ht="15.75" x14ac:dyDescent="0.25">
      <c r="A136" s="1"/>
      <c r="B136" s="88" t="s">
        <v>48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90"/>
      <c r="M136" s="2"/>
    </row>
    <row r="137" spans="1:14" ht="47.25" x14ac:dyDescent="0.25">
      <c r="A137" s="1"/>
      <c r="B137" s="4" t="s">
        <v>193</v>
      </c>
      <c r="C137" s="5" t="s">
        <v>11</v>
      </c>
      <c r="D137" s="4" t="s">
        <v>233</v>
      </c>
      <c r="E137" s="4" t="s">
        <v>17</v>
      </c>
      <c r="F137" s="6">
        <v>38000</v>
      </c>
      <c r="G137" s="6">
        <v>1090.5999999999999</v>
      </c>
      <c r="H137" s="6">
        <v>0</v>
      </c>
      <c r="I137" s="7">
        <v>1155.2</v>
      </c>
      <c r="J137" s="7">
        <v>13760.37</v>
      </c>
      <c r="K137" s="7">
        <v>16006.17</v>
      </c>
      <c r="L137" s="8">
        <f t="shared" ref="L137:L154" si="32">F137-K137</f>
        <v>21993.83</v>
      </c>
      <c r="M137" s="2"/>
    </row>
    <row r="138" spans="1:14" ht="47.25" x14ac:dyDescent="0.25">
      <c r="A138" s="1"/>
      <c r="B138" s="4" t="s">
        <v>194</v>
      </c>
      <c r="C138" s="5" t="s">
        <v>11</v>
      </c>
      <c r="D138" s="4" t="s">
        <v>245</v>
      </c>
      <c r="E138" s="4" t="s">
        <v>17</v>
      </c>
      <c r="F138" s="6">
        <v>45000</v>
      </c>
      <c r="G138" s="6">
        <v>1291.5</v>
      </c>
      <c r="H138" s="6">
        <v>0</v>
      </c>
      <c r="I138" s="7">
        <v>1368</v>
      </c>
      <c r="J138" s="7">
        <v>21733.26</v>
      </c>
      <c r="K138" s="7">
        <v>24392.76</v>
      </c>
      <c r="L138" s="8">
        <f t="shared" si="32"/>
        <v>20607.240000000002</v>
      </c>
      <c r="M138" s="2"/>
    </row>
    <row r="139" spans="1:14" ht="47.25" x14ac:dyDescent="0.25">
      <c r="A139" s="1"/>
      <c r="B139" s="4" t="s">
        <v>195</v>
      </c>
      <c r="C139" s="5" t="s">
        <v>11</v>
      </c>
      <c r="D139" s="4" t="s">
        <v>246</v>
      </c>
      <c r="E139" s="4" t="s">
        <v>18</v>
      </c>
      <c r="F139" s="6">
        <v>155000</v>
      </c>
      <c r="G139" s="6">
        <v>4448.5</v>
      </c>
      <c r="H139" s="6">
        <v>24562.799999999999</v>
      </c>
      <c r="I139" s="7">
        <v>4712</v>
      </c>
      <c r="J139" s="7">
        <v>24355.9</v>
      </c>
      <c r="K139" s="7">
        <v>58079.199999999997</v>
      </c>
      <c r="L139" s="8">
        <f t="shared" si="32"/>
        <v>96920.8</v>
      </c>
      <c r="M139" s="2"/>
    </row>
    <row r="140" spans="1:14" ht="47.25" x14ac:dyDescent="0.25">
      <c r="A140" s="1"/>
      <c r="B140" s="12" t="s">
        <v>196</v>
      </c>
      <c r="C140" s="5" t="s">
        <v>11</v>
      </c>
      <c r="D140" s="4" t="s">
        <v>234</v>
      </c>
      <c r="E140" s="12" t="s">
        <v>17</v>
      </c>
      <c r="F140" s="6">
        <v>37000</v>
      </c>
      <c r="G140" s="6">
        <v>1061.9000000000001</v>
      </c>
      <c r="H140" s="6">
        <v>0</v>
      </c>
      <c r="I140" s="7">
        <v>1124.8</v>
      </c>
      <c r="J140" s="7">
        <v>6566.21</v>
      </c>
      <c r="K140" s="7">
        <v>8752.91</v>
      </c>
      <c r="L140" s="8">
        <f t="shared" si="32"/>
        <v>28247.09</v>
      </c>
      <c r="M140" s="2"/>
    </row>
    <row r="141" spans="1:14" ht="47.25" x14ac:dyDescent="0.25">
      <c r="A141" s="1"/>
      <c r="B141" s="12" t="s">
        <v>197</v>
      </c>
      <c r="C141" s="5" t="s">
        <v>11</v>
      </c>
      <c r="D141" s="4" t="s">
        <v>234</v>
      </c>
      <c r="E141" s="12" t="s">
        <v>17</v>
      </c>
      <c r="F141" s="6">
        <v>40000</v>
      </c>
      <c r="G141" s="6">
        <v>1148</v>
      </c>
      <c r="H141" s="6">
        <v>0</v>
      </c>
      <c r="I141" s="7">
        <v>1216</v>
      </c>
      <c r="J141" s="7">
        <v>17645.849999999999</v>
      </c>
      <c r="K141" s="7">
        <v>20009.849999999999</v>
      </c>
      <c r="L141" s="8">
        <f>F141-K141</f>
        <v>19990.150000000001</v>
      </c>
      <c r="M141" s="2"/>
    </row>
    <row r="142" spans="1:14" ht="31.5" x14ac:dyDescent="0.25">
      <c r="A142" s="1"/>
      <c r="B142" s="4" t="s">
        <v>198</v>
      </c>
      <c r="C142" s="5" t="s">
        <v>11</v>
      </c>
      <c r="D142" s="4" t="s">
        <v>49</v>
      </c>
      <c r="E142" s="4" t="s">
        <v>17</v>
      </c>
      <c r="F142" s="6">
        <v>38000</v>
      </c>
      <c r="G142" s="6">
        <v>1090.5999999999999</v>
      </c>
      <c r="H142" s="6">
        <v>0</v>
      </c>
      <c r="I142" s="7">
        <v>1155.2</v>
      </c>
      <c r="J142" s="7">
        <v>2325</v>
      </c>
      <c r="K142" s="7">
        <v>4570.8</v>
      </c>
      <c r="L142" s="8">
        <f t="shared" si="32"/>
        <v>33429.199999999997</v>
      </c>
      <c r="M142" s="2"/>
    </row>
    <row r="143" spans="1:14" ht="31.5" x14ac:dyDescent="0.25">
      <c r="A143" s="1"/>
      <c r="B143" s="4" t="s">
        <v>247</v>
      </c>
      <c r="C143" s="5" t="s">
        <v>11</v>
      </c>
      <c r="D143" s="4" t="s">
        <v>49</v>
      </c>
      <c r="E143" s="4" t="s">
        <v>18</v>
      </c>
      <c r="F143" s="6">
        <v>38000</v>
      </c>
      <c r="G143" s="6">
        <v>1090.5999999999999</v>
      </c>
      <c r="H143" s="6">
        <v>0</v>
      </c>
      <c r="I143" s="7">
        <v>1155.2</v>
      </c>
      <c r="J143" s="7">
        <v>25</v>
      </c>
      <c r="K143" s="7">
        <v>2270.8000000000002</v>
      </c>
      <c r="L143" s="8">
        <f t="shared" si="32"/>
        <v>35729.199999999997</v>
      </c>
      <c r="M143" s="2"/>
    </row>
    <row r="144" spans="1:14" ht="31.5" x14ac:dyDescent="0.25">
      <c r="A144" s="1"/>
      <c r="B144" s="4" t="s">
        <v>199</v>
      </c>
      <c r="C144" s="5" t="s">
        <v>14</v>
      </c>
      <c r="D144" s="4" t="s">
        <v>49</v>
      </c>
      <c r="E144" s="4" t="s">
        <v>18</v>
      </c>
      <c r="F144" s="6">
        <v>38000</v>
      </c>
      <c r="G144" s="6">
        <v>1090.5999999999999</v>
      </c>
      <c r="H144" s="6">
        <v>0</v>
      </c>
      <c r="I144" s="7">
        <v>1155.2</v>
      </c>
      <c r="J144" s="7">
        <v>7450.16</v>
      </c>
      <c r="K144" s="7">
        <v>9695.9599999999991</v>
      </c>
      <c r="L144" s="8">
        <f t="shared" si="32"/>
        <v>28304.04</v>
      </c>
      <c r="M144" s="2"/>
    </row>
    <row r="145" spans="1:15" ht="31.5" x14ac:dyDescent="0.25">
      <c r="A145" s="1"/>
      <c r="B145" s="4" t="s">
        <v>200</v>
      </c>
      <c r="C145" s="5" t="s">
        <v>14</v>
      </c>
      <c r="D145" s="4" t="s">
        <v>49</v>
      </c>
      <c r="E145" s="4" t="s">
        <v>17</v>
      </c>
      <c r="F145" s="6">
        <v>38000</v>
      </c>
      <c r="G145" s="6">
        <v>1090.5999999999999</v>
      </c>
      <c r="H145" s="6">
        <v>0</v>
      </c>
      <c r="I145" s="7">
        <v>1155.2</v>
      </c>
      <c r="J145" s="7">
        <v>16261.65</v>
      </c>
      <c r="K145" s="7">
        <v>18507.45</v>
      </c>
      <c r="L145" s="8">
        <f t="shared" si="32"/>
        <v>19492.55</v>
      </c>
      <c r="M145" s="2"/>
    </row>
    <row r="146" spans="1:15" ht="31.5" x14ac:dyDescent="0.25">
      <c r="A146" s="1"/>
      <c r="B146" s="4" t="s">
        <v>201</v>
      </c>
      <c r="C146" s="5" t="s">
        <v>14</v>
      </c>
      <c r="D146" s="4" t="s">
        <v>49</v>
      </c>
      <c r="E146" s="4" t="s">
        <v>18</v>
      </c>
      <c r="F146" s="6">
        <v>38000</v>
      </c>
      <c r="G146" s="6">
        <v>1090.5999999999999</v>
      </c>
      <c r="H146" s="6">
        <v>0</v>
      </c>
      <c r="I146" s="7">
        <v>1155.2</v>
      </c>
      <c r="J146" s="7">
        <v>11647.22</v>
      </c>
      <c r="K146" s="7">
        <v>13893.02</v>
      </c>
      <c r="L146" s="8">
        <f t="shared" si="32"/>
        <v>24106.98</v>
      </c>
      <c r="M146" s="2"/>
    </row>
    <row r="147" spans="1:15" ht="31.5" x14ac:dyDescent="0.25">
      <c r="A147" s="1"/>
      <c r="B147" s="4" t="s">
        <v>202</v>
      </c>
      <c r="C147" s="5" t="s">
        <v>14</v>
      </c>
      <c r="D147" s="4" t="s">
        <v>49</v>
      </c>
      <c r="E147" s="4" t="s">
        <v>17</v>
      </c>
      <c r="F147" s="6">
        <v>38000</v>
      </c>
      <c r="G147" s="6">
        <v>1090.5999999999999</v>
      </c>
      <c r="H147" s="6">
        <v>0</v>
      </c>
      <c r="I147" s="7">
        <v>1155.2</v>
      </c>
      <c r="J147" s="7">
        <v>16602.080000000002</v>
      </c>
      <c r="K147" s="7">
        <v>18847.88</v>
      </c>
      <c r="L147" s="8">
        <f t="shared" si="32"/>
        <v>19152.12</v>
      </c>
      <c r="M147" s="2"/>
    </row>
    <row r="148" spans="1:15" ht="31.5" x14ac:dyDescent="0.25">
      <c r="A148" s="1"/>
      <c r="B148" s="4" t="s">
        <v>217</v>
      </c>
      <c r="C148" s="5" t="s">
        <v>11</v>
      </c>
      <c r="D148" s="4" t="s">
        <v>49</v>
      </c>
      <c r="E148" s="4" t="s">
        <v>18</v>
      </c>
      <c r="F148" s="6">
        <v>38000</v>
      </c>
      <c r="G148" s="6">
        <v>1090.5999999999999</v>
      </c>
      <c r="H148" s="6">
        <v>0</v>
      </c>
      <c r="I148" s="7">
        <v>1155.2</v>
      </c>
      <c r="J148" s="7">
        <v>2985.72</v>
      </c>
      <c r="K148" s="7">
        <v>5231.5200000000004</v>
      </c>
      <c r="L148" s="8">
        <f t="shared" si="32"/>
        <v>32768.479999999996</v>
      </c>
      <c r="M148" s="2"/>
    </row>
    <row r="149" spans="1:15" ht="31.5" x14ac:dyDescent="0.25">
      <c r="A149" s="1"/>
      <c r="B149" s="12" t="s">
        <v>203</v>
      </c>
      <c r="C149" s="5" t="s">
        <v>11</v>
      </c>
      <c r="D149" s="12" t="s">
        <v>49</v>
      </c>
      <c r="E149" s="4" t="s">
        <v>17</v>
      </c>
      <c r="F149" s="6">
        <v>35000</v>
      </c>
      <c r="G149" s="6">
        <v>1004.5</v>
      </c>
      <c r="H149" s="6">
        <v>0</v>
      </c>
      <c r="I149" s="7">
        <v>1064</v>
      </c>
      <c r="J149" s="7">
        <v>15257.03</v>
      </c>
      <c r="K149" s="7">
        <v>17325.53</v>
      </c>
      <c r="L149" s="8">
        <f t="shared" si="32"/>
        <v>17674.47</v>
      </c>
      <c r="M149" s="2"/>
    </row>
    <row r="150" spans="1:15" ht="31.5" x14ac:dyDescent="0.25">
      <c r="A150" s="1"/>
      <c r="B150" s="4" t="s">
        <v>204</v>
      </c>
      <c r="C150" s="5" t="s">
        <v>14</v>
      </c>
      <c r="D150" s="4" t="s">
        <v>49</v>
      </c>
      <c r="E150" s="4" t="s">
        <v>18</v>
      </c>
      <c r="F150" s="6">
        <v>38000</v>
      </c>
      <c r="G150" s="6">
        <v>1090.5999999999999</v>
      </c>
      <c r="H150" s="6">
        <v>0</v>
      </c>
      <c r="I150" s="7">
        <v>1155.2</v>
      </c>
      <c r="J150" s="7">
        <v>25</v>
      </c>
      <c r="K150" s="7">
        <v>2270.8000000000002</v>
      </c>
      <c r="L150" s="8">
        <f t="shared" si="32"/>
        <v>35729.199999999997</v>
      </c>
      <c r="M150" s="2"/>
    </row>
    <row r="151" spans="1:15" ht="31.5" x14ac:dyDescent="0.25">
      <c r="A151" s="1"/>
      <c r="B151" s="4" t="s">
        <v>212</v>
      </c>
      <c r="C151" s="5" t="s">
        <v>14</v>
      </c>
      <c r="D151" s="4" t="s">
        <v>49</v>
      </c>
      <c r="E151" s="4" t="s">
        <v>17</v>
      </c>
      <c r="F151" s="6">
        <v>38000</v>
      </c>
      <c r="G151" s="6">
        <v>1090.5999999999999</v>
      </c>
      <c r="H151" s="6">
        <v>0</v>
      </c>
      <c r="I151" s="7">
        <v>1155.2</v>
      </c>
      <c r="J151" s="7">
        <v>21025</v>
      </c>
      <c r="K151" s="7">
        <v>23270.799999999999</v>
      </c>
      <c r="L151" s="8">
        <f t="shared" si="32"/>
        <v>14729.2</v>
      </c>
      <c r="M151" s="2"/>
    </row>
    <row r="152" spans="1:15" ht="31.5" x14ac:dyDescent="0.25">
      <c r="A152" s="1"/>
      <c r="B152" s="4" t="s">
        <v>50</v>
      </c>
      <c r="C152" s="5" t="s">
        <v>14</v>
      </c>
      <c r="D152" s="4" t="s">
        <v>49</v>
      </c>
      <c r="E152" s="4" t="s">
        <v>17</v>
      </c>
      <c r="F152" s="6">
        <v>38000</v>
      </c>
      <c r="G152" s="6">
        <v>1090.5999999999999</v>
      </c>
      <c r="H152" s="6">
        <v>0</v>
      </c>
      <c r="I152" s="7">
        <v>1155.2</v>
      </c>
      <c r="J152" s="7">
        <v>9422.7800000000007</v>
      </c>
      <c r="K152" s="7">
        <v>11668.58</v>
      </c>
      <c r="L152" s="8">
        <f t="shared" si="32"/>
        <v>26331.42</v>
      </c>
      <c r="M152" s="2"/>
    </row>
    <row r="153" spans="1:15" ht="47.25" x14ac:dyDescent="0.25">
      <c r="A153" s="1"/>
      <c r="B153" s="4" t="s">
        <v>205</v>
      </c>
      <c r="C153" s="5" t="s">
        <v>14</v>
      </c>
      <c r="D153" s="4" t="s">
        <v>248</v>
      </c>
      <c r="E153" s="4" t="s">
        <v>17</v>
      </c>
      <c r="F153" s="6">
        <v>45000</v>
      </c>
      <c r="G153" s="6">
        <v>1291.5</v>
      </c>
      <c r="H153" s="6">
        <v>0</v>
      </c>
      <c r="I153" s="7">
        <v>1368</v>
      </c>
      <c r="J153" s="7">
        <v>14216.08</v>
      </c>
      <c r="K153" s="7">
        <v>16875.580000000002</v>
      </c>
      <c r="L153" s="8">
        <f>F153-K153</f>
        <v>28124.42</v>
      </c>
      <c r="M153" s="2"/>
    </row>
    <row r="154" spans="1:15" ht="31.5" x14ac:dyDescent="0.25">
      <c r="A154" s="1"/>
      <c r="B154" s="4" t="s">
        <v>206</v>
      </c>
      <c r="C154" s="5" t="s">
        <v>14</v>
      </c>
      <c r="D154" s="4" t="s">
        <v>49</v>
      </c>
      <c r="E154" s="4" t="s">
        <v>17</v>
      </c>
      <c r="F154" s="6">
        <v>38000</v>
      </c>
      <c r="G154" s="6">
        <v>1090.5999999999999</v>
      </c>
      <c r="H154" s="6">
        <v>0</v>
      </c>
      <c r="I154" s="7">
        <v>1155.2</v>
      </c>
      <c r="J154" s="7">
        <v>4350</v>
      </c>
      <c r="K154" s="7">
        <v>6595.8</v>
      </c>
      <c r="L154" s="8">
        <f t="shared" si="32"/>
        <v>31404.2</v>
      </c>
      <c r="M154" s="2"/>
    </row>
    <row r="155" spans="1:15" ht="31.5" x14ac:dyDescent="0.25">
      <c r="A155" s="1"/>
      <c r="B155" s="12" t="s">
        <v>207</v>
      </c>
      <c r="C155" s="5" t="s">
        <v>11</v>
      </c>
      <c r="D155" s="4" t="s">
        <v>49</v>
      </c>
      <c r="E155" s="4" t="s">
        <v>17</v>
      </c>
      <c r="F155" s="6">
        <v>38000</v>
      </c>
      <c r="G155" s="6">
        <v>1090.5999999999999</v>
      </c>
      <c r="H155" s="6">
        <v>0</v>
      </c>
      <c r="I155" s="7">
        <v>1155.2</v>
      </c>
      <c r="J155" s="7">
        <v>3207.94</v>
      </c>
      <c r="K155" s="7">
        <v>5453.74</v>
      </c>
      <c r="L155" s="8">
        <f t="shared" ref="L155:L158" si="33">F155-K155</f>
        <v>32546.260000000002</v>
      </c>
      <c r="M155" s="2"/>
    </row>
    <row r="156" spans="1:15" ht="47.25" x14ac:dyDescent="0.25">
      <c r="A156" s="1"/>
      <c r="B156" s="4" t="s">
        <v>208</v>
      </c>
      <c r="C156" s="13" t="s">
        <v>14</v>
      </c>
      <c r="D156" s="4" t="s">
        <v>234</v>
      </c>
      <c r="E156" s="4" t="s">
        <v>17</v>
      </c>
      <c r="F156" s="6">
        <v>45000</v>
      </c>
      <c r="G156" s="6">
        <v>1291.5</v>
      </c>
      <c r="H156" s="6">
        <v>0</v>
      </c>
      <c r="I156" s="7">
        <v>1368</v>
      </c>
      <c r="J156" s="7">
        <v>4791.4799999999996</v>
      </c>
      <c r="K156" s="7">
        <v>7450.98</v>
      </c>
      <c r="L156" s="8">
        <f t="shared" si="33"/>
        <v>37549.020000000004</v>
      </c>
      <c r="M156" s="2"/>
    </row>
    <row r="157" spans="1:15" ht="47.25" x14ac:dyDescent="0.25">
      <c r="A157" s="1"/>
      <c r="B157" s="4" t="s">
        <v>115</v>
      </c>
      <c r="C157" s="13" t="s">
        <v>11</v>
      </c>
      <c r="D157" s="4" t="s">
        <v>234</v>
      </c>
      <c r="E157" s="4" t="s">
        <v>17</v>
      </c>
      <c r="F157" s="6">
        <v>39000</v>
      </c>
      <c r="G157" s="6">
        <v>1119.3</v>
      </c>
      <c r="H157" s="6">
        <v>0</v>
      </c>
      <c r="I157" s="7">
        <v>1185.5999999999999</v>
      </c>
      <c r="J157" s="7">
        <v>14168.19</v>
      </c>
      <c r="K157" s="7">
        <v>16473.09</v>
      </c>
      <c r="L157" s="8">
        <f t="shared" si="33"/>
        <v>22526.91</v>
      </c>
      <c r="M157" s="2"/>
    </row>
    <row r="158" spans="1:15" ht="31.5" x14ac:dyDescent="0.25">
      <c r="A158" s="1"/>
      <c r="B158" s="4" t="s">
        <v>209</v>
      </c>
      <c r="C158" s="13" t="s">
        <v>14</v>
      </c>
      <c r="D158" s="4" t="s">
        <v>49</v>
      </c>
      <c r="E158" s="4" t="s">
        <v>17</v>
      </c>
      <c r="F158" s="6">
        <v>33000</v>
      </c>
      <c r="G158" s="6">
        <v>947.1</v>
      </c>
      <c r="H158" s="6">
        <v>0</v>
      </c>
      <c r="I158" s="7">
        <v>1003.2</v>
      </c>
      <c r="J158" s="7">
        <v>525</v>
      </c>
      <c r="K158" s="7">
        <v>2475.3000000000002</v>
      </c>
      <c r="L158" s="8">
        <f t="shared" si="33"/>
        <v>30524.7</v>
      </c>
      <c r="M158" s="2"/>
    </row>
    <row r="159" spans="1:15" ht="32.25" thickBot="1" x14ac:dyDescent="0.3">
      <c r="A159" s="1"/>
      <c r="B159" s="4" t="s">
        <v>254</v>
      </c>
      <c r="C159" s="5" t="s">
        <v>14</v>
      </c>
      <c r="D159" s="4" t="s">
        <v>142</v>
      </c>
      <c r="E159" s="4" t="s">
        <v>17</v>
      </c>
      <c r="F159" s="6">
        <v>35000</v>
      </c>
      <c r="G159" s="6">
        <f>F159*0.0287</f>
        <v>1004.5</v>
      </c>
      <c r="H159" s="6">
        <v>0</v>
      </c>
      <c r="I159" s="7">
        <f>+F159*0.0304</f>
        <v>1064</v>
      </c>
      <c r="J159" s="7">
        <v>325</v>
      </c>
      <c r="K159" s="7">
        <v>2393.5</v>
      </c>
      <c r="L159" s="8">
        <f>F159-K159</f>
        <v>32606.5</v>
      </c>
      <c r="M159" s="2"/>
    </row>
    <row r="160" spans="1:15" ht="16.5" thickBot="1" x14ac:dyDescent="0.3">
      <c r="A160" s="1"/>
      <c r="B160" s="91"/>
      <c r="C160" s="92"/>
      <c r="D160" s="92"/>
      <c r="E160" s="92"/>
      <c r="F160" s="16">
        <f t="shared" ref="F160:L160" si="34">SUM(F137:F159)</f>
        <v>1003000</v>
      </c>
      <c r="G160" s="17">
        <f t="shared" si="34"/>
        <v>28786.099999999991</v>
      </c>
      <c r="H160" s="17">
        <f t="shared" si="34"/>
        <v>24562.799999999999</v>
      </c>
      <c r="I160" s="18">
        <f t="shared" si="34"/>
        <v>30491.200000000008</v>
      </c>
      <c r="J160" s="18">
        <f t="shared" si="34"/>
        <v>228671.92</v>
      </c>
      <c r="K160" s="19">
        <f t="shared" si="34"/>
        <v>312512.0199999999</v>
      </c>
      <c r="L160" s="20">
        <f t="shared" si="34"/>
        <v>690487.97999999986</v>
      </c>
      <c r="M160" s="2"/>
      <c r="N160" s="34"/>
      <c r="O160" s="33"/>
    </row>
    <row r="161" spans="1:14" ht="15.75" x14ac:dyDescent="0.25">
      <c r="A161" s="1"/>
      <c r="B161" s="88" t="s">
        <v>95</v>
      </c>
      <c r="C161" s="89"/>
      <c r="D161" s="89"/>
      <c r="E161" s="89"/>
      <c r="F161" s="89"/>
      <c r="G161" s="89"/>
      <c r="H161" s="89"/>
      <c r="I161" s="89"/>
      <c r="J161" s="89"/>
      <c r="K161" s="89"/>
      <c r="L161" s="90"/>
      <c r="M161" s="2"/>
    </row>
    <row r="162" spans="1:14" ht="15.75" x14ac:dyDescent="0.25">
      <c r="A162" s="1"/>
      <c r="B162" s="50"/>
      <c r="C162" s="51"/>
      <c r="D162" s="50"/>
      <c r="E162" s="50"/>
      <c r="F162" s="9"/>
      <c r="G162" s="9"/>
      <c r="H162" s="9"/>
      <c r="I162" s="10"/>
      <c r="J162" s="10"/>
      <c r="K162" s="10"/>
      <c r="L162" s="11"/>
      <c r="M162" s="2"/>
    </row>
    <row r="163" spans="1:14" ht="15.75" x14ac:dyDescent="0.25">
      <c r="A163" s="1"/>
      <c r="B163" s="4"/>
      <c r="C163" s="5"/>
      <c r="D163" s="4"/>
      <c r="E163" s="4"/>
      <c r="F163" s="53">
        <v>0</v>
      </c>
      <c r="G163" s="53">
        <v>0</v>
      </c>
      <c r="H163" s="53">
        <v>0</v>
      </c>
      <c r="I163" s="54">
        <v>0</v>
      </c>
      <c r="J163" s="54">
        <v>0</v>
      </c>
      <c r="K163" s="54">
        <f t="shared" ref="K163:L163" si="35">SUM(K162:K162)</f>
        <v>0</v>
      </c>
      <c r="L163" s="55">
        <f t="shared" si="35"/>
        <v>0</v>
      </c>
      <c r="M163" s="2"/>
    </row>
    <row r="164" spans="1:14" ht="15.75" x14ac:dyDescent="0.25">
      <c r="A164" s="1"/>
      <c r="B164" s="88" t="s">
        <v>121</v>
      </c>
      <c r="C164" s="89"/>
      <c r="D164" s="89"/>
      <c r="E164" s="89"/>
      <c r="F164" s="89"/>
      <c r="G164" s="89"/>
      <c r="H164" s="89"/>
      <c r="I164" s="89"/>
      <c r="J164" s="89"/>
      <c r="K164" s="89"/>
      <c r="L164" s="90"/>
      <c r="M164" s="2"/>
    </row>
    <row r="165" spans="1:14" x14ac:dyDescent="0.25">
      <c r="A165" s="1"/>
      <c r="M165" s="2"/>
    </row>
    <row r="166" spans="1:14" ht="47.25" x14ac:dyDescent="0.25">
      <c r="A166" s="1"/>
      <c r="B166" s="4" t="s">
        <v>64</v>
      </c>
      <c r="C166" s="5" t="s">
        <v>11</v>
      </c>
      <c r="D166" s="4" t="s">
        <v>123</v>
      </c>
      <c r="E166" s="4" t="s">
        <v>18</v>
      </c>
      <c r="F166" s="9">
        <v>13000</v>
      </c>
      <c r="G166" s="9">
        <f>F166*0.0287</f>
        <v>373.1</v>
      </c>
      <c r="H166" s="9">
        <v>0</v>
      </c>
      <c r="I166" s="10">
        <v>395.2</v>
      </c>
      <c r="J166" s="10">
        <v>10098.040000000001</v>
      </c>
      <c r="K166" s="7">
        <v>10866.34</v>
      </c>
      <c r="L166" s="11">
        <f>F166-K166</f>
        <v>2133.66</v>
      </c>
      <c r="M166" s="2"/>
    </row>
    <row r="167" spans="1:14" ht="15.75" x14ac:dyDescent="0.25">
      <c r="A167" s="1"/>
      <c r="B167" s="91"/>
      <c r="C167" s="92"/>
      <c r="D167" s="92"/>
      <c r="E167" s="92"/>
      <c r="F167" s="22">
        <f>F166</f>
        <v>13000</v>
      </c>
      <c r="G167" s="22">
        <f>F167*0.0287</f>
        <v>373.1</v>
      </c>
      <c r="H167" s="22">
        <f>H166+H24</f>
        <v>0</v>
      </c>
      <c r="I167" s="62">
        <f>I166</f>
        <v>395.2</v>
      </c>
      <c r="J167" s="62">
        <f>J166</f>
        <v>10098.040000000001</v>
      </c>
      <c r="K167" s="62">
        <f>K166</f>
        <v>10866.34</v>
      </c>
      <c r="L167" s="23">
        <f>F167-K167</f>
        <v>2133.66</v>
      </c>
      <c r="M167" s="2"/>
      <c r="N167" s="34"/>
    </row>
    <row r="168" spans="1:14" ht="15.75" x14ac:dyDescent="0.25">
      <c r="A168" s="1"/>
      <c r="B168" s="88" t="s">
        <v>96</v>
      </c>
      <c r="C168" s="89"/>
      <c r="D168" s="89"/>
      <c r="E168" s="89"/>
      <c r="F168" s="89"/>
      <c r="G168" s="89"/>
      <c r="H168" s="89"/>
      <c r="I168" s="89"/>
      <c r="J168" s="89"/>
      <c r="K168" s="89"/>
      <c r="L168" s="90"/>
      <c r="M168" s="2"/>
    </row>
    <row r="169" spans="1:14" ht="47.25" x14ac:dyDescent="0.25">
      <c r="A169" s="1"/>
      <c r="B169" s="4" t="s">
        <v>51</v>
      </c>
      <c r="C169" s="5" t="s">
        <v>11</v>
      </c>
      <c r="D169" s="4" t="s">
        <v>107</v>
      </c>
      <c r="E169" s="4" t="s">
        <v>18</v>
      </c>
      <c r="F169" s="6">
        <v>170000</v>
      </c>
      <c r="G169" s="6">
        <f>F169*0.0287</f>
        <v>4879</v>
      </c>
      <c r="H169" s="6">
        <v>2556.4899999999998</v>
      </c>
      <c r="I169" s="7">
        <f>F169*0.0304</f>
        <v>5168</v>
      </c>
      <c r="J169" s="7">
        <v>27307.8</v>
      </c>
      <c r="K169" s="7">
        <v>39911.29</v>
      </c>
      <c r="L169" s="8">
        <f t="shared" ref="L169:L171" si="36">F169-K169</f>
        <v>130088.70999999999</v>
      </c>
      <c r="M169" s="2"/>
    </row>
    <row r="170" spans="1:14" ht="63" x14ac:dyDescent="0.25">
      <c r="A170" s="1"/>
      <c r="B170" s="4" t="s">
        <v>97</v>
      </c>
      <c r="C170" s="5" t="s">
        <v>14</v>
      </c>
      <c r="D170" s="4" t="s">
        <v>249</v>
      </c>
      <c r="E170" s="4" t="s">
        <v>17</v>
      </c>
      <c r="F170" s="6">
        <v>85000</v>
      </c>
      <c r="G170" s="6">
        <f>F170*0.0287</f>
        <v>2439.5</v>
      </c>
      <c r="H170" s="6">
        <v>8097.05</v>
      </c>
      <c r="I170" s="7">
        <f>+F170*0.0304</f>
        <v>2584</v>
      </c>
      <c r="J170" s="7">
        <v>34794.81</v>
      </c>
      <c r="K170" s="7">
        <v>47915.360000000001</v>
      </c>
      <c r="L170" s="8">
        <f t="shared" si="36"/>
        <v>37084.639999999999</v>
      </c>
      <c r="M170" s="2"/>
    </row>
    <row r="171" spans="1:14" ht="31.5" x14ac:dyDescent="0.25">
      <c r="A171" s="1"/>
      <c r="B171" s="4" t="s">
        <v>52</v>
      </c>
      <c r="C171" s="5" t="s">
        <v>11</v>
      </c>
      <c r="D171" s="4" t="s">
        <v>108</v>
      </c>
      <c r="E171" s="4" t="s">
        <v>17</v>
      </c>
      <c r="F171" s="6">
        <v>75000</v>
      </c>
      <c r="G171" s="6">
        <f>F171*0.0287</f>
        <v>2152.5</v>
      </c>
      <c r="H171" s="6">
        <v>4562.91</v>
      </c>
      <c r="I171" s="7">
        <f>+F171*0.0304</f>
        <v>2280</v>
      </c>
      <c r="J171" s="7">
        <v>27599.43</v>
      </c>
      <c r="K171" s="7">
        <v>36594.839999999997</v>
      </c>
      <c r="L171" s="8">
        <f t="shared" si="36"/>
        <v>38405.160000000003</v>
      </c>
      <c r="M171" s="2"/>
    </row>
    <row r="172" spans="1:14" ht="31.5" x14ac:dyDescent="0.25">
      <c r="A172" s="1"/>
      <c r="B172" s="4" t="s">
        <v>98</v>
      </c>
      <c r="C172" s="5" t="s">
        <v>11</v>
      </c>
      <c r="D172" s="4" t="s">
        <v>114</v>
      </c>
      <c r="E172" s="4" t="s">
        <v>17</v>
      </c>
      <c r="F172" s="6">
        <v>48000</v>
      </c>
      <c r="G172" s="6">
        <f>F172*0.0287</f>
        <v>1377.6</v>
      </c>
      <c r="H172" s="6" t="s">
        <v>263</v>
      </c>
      <c r="I172" s="7">
        <f>+F172*0.0304</f>
        <v>1459.2</v>
      </c>
      <c r="J172" s="7">
        <v>6067.77</v>
      </c>
      <c r="K172" s="7">
        <v>8904.57</v>
      </c>
      <c r="L172" s="8">
        <f>F172-K172</f>
        <v>39095.43</v>
      </c>
      <c r="M172" s="2"/>
    </row>
    <row r="173" spans="1:14" ht="31.5" x14ac:dyDescent="0.25">
      <c r="A173" s="1"/>
      <c r="B173" s="4" t="s">
        <v>118</v>
      </c>
      <c r="C173" s="5" t="s">
        <v>11</v>
      </c>
      <c r="D173" s="4" t="s">
        <v>142</v>
      </c>
      <c r="E173" s="4" t="s">
        <v>17</v>
      </c>
      <c r="F173" s="6">
        <v>40000</v>
      </c>
      <c r="G173" s="6">
        <f>F173*0.0287</f>
        <v>1148</v>
      </c>
      <c r="H173" s="6" t="s">
        <v>263</v>
      </c>
      <c r="I173" s="7">
        <f>+F173*0.0304</f>
        <v>1216</v>
      </c>
      <c r="J173" s="7">
        <v>325</v>
      </c>
      <c r="K173" s="7">
        <v>2689</v>
      </c>
      <c r="L173" s="8">
        <f t="shared" ref="L173" si="37">F173-K173</f>
        <v>37311</v>
      </c>
      <c r="M173" s="2"/>
    </row>
    <row r="174" spans="1:14" ht="32.25" thickBot="1" x14ac:dyDescent="0.3">
      <c r="A174" s="1"/>
      <c r="B174" s="4" t="s">
        <v>135</v>
      </c>
      <c r="C174" s="65" t="s">
        <v>11</v>
      </c>
      <c r="D174" s="4" t="s">
        <v>142</v>
      </c>
      <c r="E174" s="65" t="s">
        <v>17</v>
      </c>
      <c r="F174" s="9">
        <v>45000</v>
      </c>
      <c r="G174" s="9">
        <v>1291.5</v>
      </c>
      <c r="H174" s="9" t="s">
        <v>263</v>
      </c>
      <c r="I174" s="10">
        <v>1368</v>
      </c>
      <c r="J174" s="10">
        <v>2244.7800000000002</v>
      </c>
      <c r="K174" s="10">
        <v>4904.28</v>
      </c>
      <c r="L174" s="11">
        <f>F174-K174</f>
        <v>40095.72</v>
      </c>
      <c r="M174" s="2"/>
      <c r="N174" s="34"/>
    </row>
    <row r="175" spans="1:14" ht="16.5" thickBot="1" x14ac:dyDescent="0.3">
      <c r="A175" s="1"/>
      <c r="B175" s="91"/>
      <c r="C175" s="92"/>
      <c r="D175" s="92"/>
      <c r="E175" s="92"/>
      <c r="F175" s="16">
        <f t="shared" ref="F175:L175" si="38">SUM(F169:F174)</f>
        <v>463000</v>
      </c>
      <c r="G175" s="17">
        <f t="shared" si="38"/>
        <v>13288.1</v>
      </c>
      <c r="H175" s="17">
        <f t="shared" si="38"/>
        <v>15216.45</v>
      </c>
      <c r="I175" s="18">
        <f t="shared" si="38"/>
        <v>14075.2</v>
      </c>
      <c r="J175" s="18">
        <f t="shared" si="38"/>
        <v>98339.590000000011</v>
      </c>
      <c r="K175" s="19">
        <f t="shared" si="38"/>
        <v>140919.34</v>
      </c>
      <c r="L175" s="20">
        <f t="shared" si="38"/>
        <v>322080.65999999992</v>
      </c>
      <c r="M175" s="2"/>
      <c r="N175" s="34"/>
    </row>
    <row r="176" spans="1:14" ht="15.75" x14ac:dyDescent="0.25">
      <c r="A176" s="1"/>
      <c r="B176" s="88" t="s">
        <v>99</v>
      </c>
      <c r="C176" s="89"/>
      <c r="D176" s="89"/>
      <c r="E176" s="89"/>
      <c r="F176" s="89"/>
      <c r="G176" s="89"/>
      <c r="H176" s="89"/>
      <c r="I176" s="89"/>
      <c r="J176" s="89"/>
      <c r="K176" s="89"/>
      <c r="L176" s="90"/>
      <c r="M176" s="2"/>
    </row>
    <row r="177" spans="1:14" ht="63.75" thickBot="1" x14ac:dyDescent="0.3">
      <c r="A177" s="1"/>
      <c r="B177" s="4" t="s">
        <v>214</v>
      </c>
      <c r="C177" s="5" t="s">
        <v>11</v>
      </c>
      <c r="D177" s="4" t="s">
        <v>109</v>
      </c>
      <c r="E177" s="4" t="s">
        <v>17</v>
      </c>
      <c r="F177" s="9">
        <v>130000</v>
      </c>
      <c r="G177" s="9">
        <f>F177*0.0287</f>
        <v>3731</v>
      </c>
      <c r="H177" s="9">
        <v>18202.23</v>
      </c>
      <c r="I177" s="10">
        <f>+F177*0.0304</f>
        <v>3952</v>
      </c>
      <c r="J177" s="10">
        <v>27697.54</v>
      </c>
      <c r="K177" s="10">
        <v>53582.74</v>
      </c>
      <c r="L177" s="11">
        <f>F177-K177</f>
        <v>76417.260000000009</v>
      </c>
      <c r="M177" s="2"/>
    </row>
    <row r="178" spans="1:14" ht="16.5" thickBot="1" x14ac:dyDescent="0.3">
      <c r="A178" s="1"/>
      <c r="B178" s="91"/>
      <c r="C178" s="92"/>
      <c r="D178" s="92"/>
      <c r="E178" s="92"/>
      <c r="F178" s="16">
        <f>SUM(F177)</f>
        <v>130000</v>
      </c>
      <c r="G178" s="17">
        <f t="shared" ref="G178:K178" si="39">SUM(G177)</f>
        <v>3731</v>
      </c>
      <c r="H178" s="17">
        <f t="shared" si="39"/>
        <v>18202.23</v>
      </c>
      <c r="I178" s="18">
        <f t="shared" si="39"/>
        <v>3952</v>
      </c>
      <c r="J178" s="18">
        <f t="shared" si="39"/>
        <v>27697.54</v>
      </c>
      <c r="K178" s="19">
        <f t="shared" si="39"/>
        <v>53582.74</v>
      </c>
      <c r="L178" s="20">
        <f>SUM(L177)</f>
        <v>76417.260000000009</v>
      </c>
      <c r="M178" s="2"/>
      <c r="N178" s="34"/>
    </row>
    <row r="179" spans="1:14" ht="15.75" x14ac:dyDescent="0.25">
      <c r="A179" s="1"/>
      <c r="B179" s="88" t="s">
        <v>53</v>
      </c>
      <c r="C179" s="89"/>
      <c r="D179" s="89"/>
      <c r="E179" s="89"/>
      <c r="F179" s="89"/>
      <c r="G179" s="89"/>
      <c r="H179" s="89"/>
      <c r="I179" s="89"/>
      <c r="J179" s="89"/>
      <c r="K179" s="89"/>
      <c r="L179" s="90"/>
      <c r="M179" s="2"/>
    </row>
    <row r="180" spans="1:14" ht="31.5" x14ac:dyDescent="0.25">
      <c r="A180" s="1"/>
      <c r="B180" s="4" t="s">
        <v>124</v>
      </c>
      <c r="C180" s="5" t="s">
        <v>14</v>
      </c>
      <c r="D180" s="4" t="s">
        <v>32</v>
      </c>
      <c r="E180" s="4" t="s">
        <v>31</v>
      </c>
      <c r="F180" s="6">
        <v>28000</v>
      </c>
      <c r="G180" s="6">
        <v>803.6</v>
      </c>
      <c r="H180" s="6">
        <v>0</v>
      </c>
      <c r="I180" s="7">
        <v>851.2</v>
      </c>
      <c r="J180" s="7">
        <v>6500.1</v>
      </c>
      <c r="K180" s="7">
        <v>8154.9</v>
      </c>
      <c r="L180" s="8">
        <f>F180-K180</f>
        <v>19845.099999999999</v>
      </c>
      <c r="M180" s="2"/>
    </row>
    <row r="181" spans="1:14" ht="33.75" customHeight="1" x14ac:dyDescent="0.25">
      <c r="A181" s="1"/>
      <c r="B181" s="4" t="s">
        <v>125</v>
      </c>
      <c r="C181" s="5" t="s">
        <v>14</v>
      </c>
      <c r="D181" s="4" t="s">
        <v>142</v>
      </c>
      <c r="E181" s="4" t="s">
        <v>17</v>
      </c>
      <c r="F181" s="6">
        <v>38000</v>
      </c>
      <c r="G181" s="6">
        <v>1090.5999999999999</v>
      </c>
      <c r="H181" s="6">
        <v>0</v>
      </c>
      <c r="I181" s="7">
        <v>1155.2</v>
      </c>
      <c r="J181" s="7">
        <v>3244.78</v>
      </c>
      <c r="K181" s="7">
        <v>5490.58</v>
      </c>
      <c r="L181" s="8">
        <f t="shared" ref="L181:L185" si="40">F181-K181</f>
        <v>32509.42</v>
      </c>
      <c r="M181" s="2"/>
    </row>
    <row r="182" spans="1:14" ht="30.75" customHeight="1" x14ac:dyDescent="0.25">
      <c r="A182" s="1"/>
      <c r="B182" s="4" t="s">
        <v>126</v>
      </c>
      <c r="C182" s="5" t="s">
        <v>14</v>
      </c>
      <c r="D182" s="4" t="s">
        <v>142</v>
      </c>
      <c r="E182" s="4" t="s">
        <v>17</v>
      </c>
      <c r="F182" s="6">
        <v>27000</v>
      </c>
      <c r="G182" s="6">
        <v>774.9</v>
      </c>
      <c r="H182" s="6">
        <v>0</v>
      </c>
      <c r="I182" s="7">
        <v>820.8</v>
      </c>
      <c r="J182" s="7">
        <v>5631</v>
      </c>
      <c r="K182" s="7">
        <v>7226.7</v>
      </c>
      <c r="L182" s="8">
        <f t="shared" si="40"/>
        <v>19773.3</v>
      </c>
      <c r="M182" s="2"/>
    </row>
    <row r="183" spans="1:14" ht="31.5" x14ac:dyDescent="0.25">
      <c r="A183" s="1"/>
      <c r="B183" s="4" t="s">
        <v>54</v>
      </c>
      <c r="C183" s="5" t="s">
        <v>14</v>
      </c>
      <c r="D183" s="4" t="s">
        <v>32</v>
      </c>
      <c r="E183" s="4" t="s">
        <v>31</v>
      </c>
      <c r="F183" s="6">
        <v>25000</v>
      </c>
      <c r="G183" s="6">
        <v>717.5</v>
      </c>
      <c r="H183" s="6">
        <v>0</v>
      </c>
      <c r="I183" s="7">
        <v>760</v>
      </c>
      <c r="J183" s="7">
        <v>5136.53</v>
      </c>
      <c r="K183" s="7">
        <v>6614.03</v>
      </c>
      <c r="L183" s="8">
        <f t="shared" si="40"/>
        <v>18385.97</v>
      </c>
      <c r="M183" s="2"/>
    </row>
    <row r="184" spans="1:14" ht="31.5" x14ac:dyDescent="0.25">
      <c r="A184" s="1"/>
      <c r="B184" s="4" t="s">
        <v>127</v>
      </c>
      <c r="C184" s="5" t="s">
        <v>11</v>
      </c>
      <c r="D184" s="4" t="s">
        <v>38</v>
      </c>
      <c r="E184" s="4" t="s">
        <v>31</v>
      </c>
      <c r="F184" s="6">
        <v>25000</v>
      </c>
      <c r="G184" s="6">
        <v>717.5</v>
      </c>
      <c r="H184" s="6">
        <v>0</v>
      </c>
      <c r="I184" s="7">
        <v>760</v>
      </c>
      <c r="J184" s="7">
        <v>5586.98</v>
      </c>
      <c r="K184" s="7">
        <v>7064.48</v>
      </c>
      <c r="L184" s="8">
        <f t="shared" si="40"/>
        <v>17935.52</v>
      </c>
      <c r="M184" s="2"/>
    </row>
    <row r="185" spans="1:14" ht="44.25" customHeight="1" x14ac:dyDescent="0.25">
      <c r="A185" s="1"/>
      <c r="B185" s="4" t="s">
        <v>253</v>
      </c>
      <c r="C185" s="5" t="s">
        <v>14</v>
      </c>
      <c r="D185" s="4" t="s">
        <v>68</v>
      </c>
      <c r="E185" s="4" t="s">
        <v>18</v>
      </c>
      <c r="F185" s="9">
        <v>40000</v>
      </c>
      <c r="G185" s="6">
        <v>1148</v>
      </c>
      <c r="H185" s="9">
        <v>0</v>
      </c>
      <c r="I185" s="7">
        <v>1216</v>
      </c>
      <c r="J185" s="10">
        <v>4935.78</v>
      </c>
      <c r="K185" s="7">
        <v>7299.78</v>
      </c>
      <c r="L185" s="11">
        <f t="shared" si="40"/>
        <v>32700.22</v>
      </c>
      <c r="M185" s="2"/>
    </row>
    <row r="186" spans="1:14" ht="32.25" thickBot="1" x14ac:dyDescent="0.3">
      <c r="A186" s="1"/>
      <c r="B186" s="4" t="s">
        <v>128</v>
      </c>
      <c r="C186" s="5" t="s">
        <v>14</v>
      </c>
      <c r="D186" s="4" t="s">
        <v>142</v>
      </c>
      <c r="E186" s="4" t="s">
        <v>18</v>
      </c>
      <c r="F186" s="6">
        <v>45000</v>
      </c>
      <c r="G186" s="6">
        <v>1291.5</v>
      </c>
      <c r="H186" s="6">
        <v>0</v>
      </c>
      <c r="I186" s="7">
        <v>1368</v>
      </c>
      <c r="J186" s="7">
        <v>12368.53</v>
      </c>
      <c r="K186" s="7">
        <v>15028.03</v>
      </c>
      <c r="L186" s="8">
        <f>F186-K186</f>
        <v>29971.97</v>
      </c>
      <c r="M186" s="2"/>
    </row>
    <row r="187" spans="1:14" ht="16.5" thickBot="1" x14ac:dyDescent="0.3">
      <c r="A187" s="1"/>
      <c r="B187" s="85"/>
      <c r="C187" s="86"/>
      <c r="D187" s="86"/>
      <c r="E187" s="87"/>
      <c r="F187" s="16">
        <f t="shared" ref="F187:L187" si="41">SUM(F180:F186)</f>
        <v>228000</v>
      </c>
      <c r="G187" s="17">
        <f t="shared" si="41"/>
        <v>6543.6</v>
      </c>
      <c r="H187" s="17">
        <f t="shared" si="41"/>
        <v>0</v>
      </c>
      <c r="I187" s="18">
        <f t="shared" si="41"/>
        <v>6931.2</v>
      </c>
      <c r="J187" s="18">
        <f t="shared" si="41"/>
        <v>43403.7</v>
      </c>
      <c r="K187" s="44">
        <f t="shared" si="41"/>
        <v>56878.5</v>
      </c>
      <c r="L187" s="20">
        <f t="shared" si="41"/>
        <v>171121.5</v>
      </c>
      <c r="M187" s="2"/>
    </row>
    <row r="188" spans="1:14" ht="15.75" x14ac:dyDescent="0.25">
      <c r="A188" s="1"/>
      <c r="B188" s="48"/>
      <c r="C188" s="49"/>
      <c r="D188" s="49"/>
      <c r="E188" s="49"/>
      <c r="F188" s="56"/>
      <c r="G188" s="56"/>
      <c r="H188" s="56"/>
      <c r="I188" s="57"/>
      <c r="J188" s="57"/>
      <c r="K188" s="57"/>
      <c r="L188" s="58"/>
      <c r="M188" s="2"/>
    </row>
    <row r="189" spans="1:14" ht="15.75" x14ac:dyDescent="0.25">
      <c r="A189" s="1"/>
      <c r="B189" s="96"/>
      <c r="C189" s="97"/>
      <c r="D189" s="97"/>
      <c r="E189" s="97"/>
      <c r="F189" s="97"/>
      <c r="G189" s="97"/>
      <c r="H189" s="97"/>
      <c r="I189" s="97"/>
      <c r="J189" s="97"/>
      <c r="K189" s="97"/>
      <c r="L189" s="98"/>
      <c r="M189" s="2"/>
    </row>
    <row r="190" spans="1:14" ht="47.25" x14ac:dyDescent="0.25">
      <c r="A190" s="1"/>
      <c r="B190" s="99"/>
      <c r="C190" s="100"/>
      <c r="D190" s="101"/>
      <c r="E190" s="21" t="s">
        <v>55</v>
      </c>
      <c r="F190" s="22">
        <f>F187+F178+F175+F167+F160+F135+F130+F125+F121+F118+F114+F107+F104+F78+F73+F69+F60+F48+F45+F41+F36+F32+F26+F21+F14</f>
        <v>7385380</v>
      </c>
      <c r="G190" s="102"/>
      <c r="H190" s="103"/>
      <c r="I190" s="103"/>
      <c r="J190" s="104"/>
      <c r="K190" s="21" t="s">
        <v>56</v>
      </c>
      <c r="L190" s="23">
        <f>L187+L178+L175+L167+L160+L135+L130+L125+L121+L118+L114+L107+L104+L78+L73+L69+L60+L48+L45+L41+L36+L32+L26+L21+L14</f>
        <v>5141844.37</v>
      </c>
      <c r="M190" s="2"/>
    </row>
    <row r="191" spans="1:14" ht="15.75" x14ac:dyDescent="0.25">
      <c r="A191" s="1"/>
      <c r="B191" s="93"/>
      <c r="C191" s="94"/>
      <c r="D191" s="94"/>
      <c r="E191" s="94"/>
      <c r="F191" s="94"/>
      <c r="G191" s="94"/>
      <c r="H191" s="94"/>
      <c r="I191" s="94"/>
      <c r="J191" s="94"/>
      <c r="K191" s="94"/>
      <c r="L191" s="95"/>
      <c r="M191" s="2"/>
    </row>
    <row r="192" spans="1:14" ht="15.75" x14ac:dyDescent="0.25">
      <c r="A192" s="1"/>
      <c r="B192" s="68" t="s">
        <v>57</v>
      </c>
      <c r="C192" s="68"/>
      <c r="D192" s="68"/>
      <c r="E192" s="68"/>
      <c r="F192" s="37"/>
      <c r="G192" s="37"/>
      <c r="H192" s="37"/>
      <c r="I192" s="37"/>
      <c r="J192" s="37"/>
      <c r="K192" s="37"/>
      <c r="L192" s="38"/>
      <c r="M192" s="2"/>
    </row>
    <row r="193" spans="1:15" ht="15.75" x14ac:dyDescent="0.25">
      <c r="A193" s="1"/>
      <c r="B193" s="72" t="s">
        <v>58</v>
      </c>
      <c r="C193" s="72"/>
      <c r="D193" s="69">
        <v>524361.98</v>
      </c>
      <c r="E193" s="69"/>
      <c r="F193" s="39"/>
      <c r="G193" s="39"/>
      <c r="H193" s="39"/>
      <c r="I193" s="39"/>
      <c r="J193" s="39"/>
      <c r="K193" s="39"/>
      <c r="L193" s="40"/>
      <c r="M193" s="2"/>
    </row>
    <row r="194" spans="1:15" ht="15.75" x14ac:dyDescent="0.25">
      <c r="A194" s="1"/>
      <c r="B194" s="72" t="s">
        <v>59</v>
      </c>
      <c r="C194" s="72"/>
      <c r="D194" s="69">
        <v>69630.58</v>
      </c>
      <c r="E194" s="69"/>
      <c r="F194" s="39"/>
      <c r="G194" s="39"/>
      <c r="H194" s="39"/>
      <c r="I194" s="39"/>
      <c r="J194" s="39"/>
      <c r="K194" s="39"/>
      <c r="L194" s="40"/>
      <c r="M194" s="2"/>
    </row>
    <row r="195" spans="1:15" ht="15.75" x14ac:dyDescent="0.25">
      <c r="A195" s="1"/>
      <c r="B195" s="73" t="s">
        <v>60</v>
      </c>
      <c r="C195" s="73"/>
      <c r="D195" s="70">
        <v>516326.42</v>
      </c>
      <c r="E195" s="70"/>
      <c r="F195" s="39"/>
      <c r="G195" s="39"/>
      <c r="H195" s="39"/>
      <c r="I195" s="39"/>
      <c r="J195" s="39"/>
      <c r="K195" s="39"/>
      <c r="L195" s="40"/>
      <c r="M195" s="2"/>
    </row>
    <row r="196" spans="1:15" ht="15.75" x14ac:dyDescent="0.25">
      <c r="A196" s="1"/>
      <c r="B196" s="68" t="s">
        <v>61</v>
      </c>
      <c r="C196" s="68"/>
      <c r="D196" s="71">
        <f>SUM(D193:D195)</f>
        <v>1110318.98</v>
      </c>
      <c r="E196" s="71"/>
      <c r="F196" s="41"/>
      <c r="G196" s="41"/>
      <c r="H196" s="41"/>
      <c r="I196" s="41"/>
      <c r="J196" s="41"/>
      <c r="K196" s="41"/>
      <c r="L196" s="42"/>
      <c r="M196" s="2"/>
      <c r="O196" t="s">
        <v>65</v>
      </c>
    </row>
    <row r="197" spans="1:15" ht="74.25" customHeight="1" x14ac:dyDescent="0.25">
      <c r="A197" s="1"/>
      <c r="B197" s="74" t="s">
        <v>257</v>
      </c>
      <c r="C197" s="75"/>
      <c r="D197" s="75"/>
      <c r="E197" s="75"/>
      <c r="F197" s="75"/>
      <c r="G197" s="75"/>
      <c r="H197" s="75"/>
      <c r="I197" s="75"/>
      <c r="J197" s="75"/>
      <c r="K197" s="75"/>
      <c r="L197" s="76"/>
      <c r="M197" s="2"/>
    </row>
    <row r="198" spans="1:15" ht="72.75" customHeight="1" x14ac:dyDescent="0.25">
      <c r="A198" s="1"/>
      <c r="B198" s="78"/>
      <c r="C198" s="79"/>
      <c r="D198" s="24" t="s">
        <v>62</v>
      </c>
      <c r="E198" s="82" t="s">
        <v>20</v>
      </c>
      <c r="F198" s="83"/>
      <c r="G198" s="84"/>
      <c r="H198" s="24" t="s">
        <v>63</v>
      </c>
      <c r="I198" s="80" t="s">
        <v>74</v>
      </c>
      <c r="J198" s="81"/>
      <c r="K198" s="81"/>
      <c r="L198" s="79"/>
      <c r="M198" s="2"/>
    </row>
    <row r="199" spans="1:15" ht="15.75" x14ac:dyDescent="0.25">
      <c r="A199" s="1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2"/>
    </row>
    <row r="201" spans="1:15" x14ac:dyDescent="0.25">
      <c r="H201" s="32"/>
    </row>
    <row r="202" spans="1:15" x14ac:dyDescent="0.25">
      <c r="H202" s="32"/>
    </row>
    <row r="203" spans="1:15" x14ac:dyDescent="0.25">
      <c r="H203" s="32"/>
    </row>
  </sheetData>
  <mergeCells count="83">
    <mergeCell ref="B48:E48"/>
    <mergeCell ref="B27:L27"/>
    <mergeCell ref="B32:E32"/>
    <mergeCell ref="B33:L33"/>
    <mergeCell ref="B36:E36"/>
    <mergeCell ref="B37:L37"/>
    <mergeCell ref="B41:E41"/>
    <mergeCell ref="B42:L42"/>
    <mergeCell ref="B45:E45"/>
    <mergeCell ref="B46:L46"/>
    <mergeCell ref="B26:E26"/>
    <mergeCell ref="B8:L8"/>
    <mergeCell ref="B14:E14"/>
    <mergeCell ref="B15:L15"/>
    <mergeCell ref="B21:E21"/>
    <mergeCell ref="B22:L22"/>
    <mergeCell ref="D5:D7"/>
    <mergeCell ref="E5:E7"/>
    <mergeCell ref="F5:F7"/>
    <mergeCell ref="B2:L2"/>
    <mergeCell ref="B3:L3"/>
    <mergeCell ref="B4:L4"/>
    <mergeCell ref="G5:I5"/>
    <mergeCell ref="J5:J7"/>
    <mergeCell ref="K5:K7"/>
    <mergeCell ref="L5:L7"/>
    <mergeCell ref="G6:G7"/>
    <mergeCell ref="H6:H7"/>
    <mergeCell ref="I6:I7"/>
    <mergeCell ref="B5:B7"/>
    <mergeCell ref="C5:C7"/>
    <mergeCell ref="B114:E114"/>
    <mergeCell ref="B49:L49"/>
    <mergeCell ref="B60:E60"/>
    <mergeCell ref="B61:L61"/>
    <mergeCell ref="B69:E69"/>
    <mergeCell ref="B70:L70"/>
    <mergeCell ref="B73:E73"/>
    <mergeCell ref="B74:L74"/>
    <mergeCell ref="B78:E78"/>
    <mergeCell ref="B79:L79"/>
    <mergeCell ref="B104:E104"/>
    <mergeCell ref="B108:L108"/>
    <mergeCell ref="B105:L105"/>
    <mergeCell ref="B191:L191"/>
    <mergeCell ref="B160:E160"/>
    <mergeCell ref="B115:L115"/>
    <mergeCell ref="B118:E118"/>
    <mergeCell ref="B119:L119"/>
    <mergeCell ref="B121:E121"/>
    <mergeCell ref="B122:L122"/>
    <mergeCell ref="B125:E125"/>
    <mergeCell ref="B126:L126"/>
    <mergeCell ref="B130:E130"/>
    <mergeCell ref="B131:L131"/>
    <mergeCell ref="B135:E135"/>
    <mergeCell ref="B136:L136"/>
    <mergeCell ref="B189:L189"/>
    <mergeCell ref="B190:D190"/>
    <mergeCell ref="G190:J190"/>
    <mergeCell ref="B187:E187"/>
    <mergeCell ref="B161:L161"/>
    <mergeCell ref="B167:E167"/>
    <mergeCell ref="B168:L168"/>
    <mergeCell ref="B175:E175"/>
    <mergeCell ref="B176:L176"/>
    <mergeCell ref="B178:E178"/>
    <mergeCell ref="B179:L179"/>
    <mergeCell ref="B164:L164"/>
    <mergeCell ref="B197:L197"/>
    <mergeCell ref="B199:L199"/>
    <mergeCell ref="B198:C198"/>
    <mergeCell ref="I198:L198"/>
    <mergeCell ref="E198:G198"/>
    <mergeCell ref="B192:E192"/>
    <mergeCell ref="D193:E193"/>
    <mergeCell ref="D194:E194"/>
    <mergeCell ref="D195:E195"/>
    <mergeCell ref="D196:E196"/>
    <mergeCell ref="B193:C193"/>
    <mergeCell ref="B194:C194"/>
    <mergeCell ref="B195:C195"/>
    <mergeCell ref="B196:C196"/>
  </mergeCells>
  <printOptions horizontalCentered="1"/>
  <pageMargins left="0.35433070866141736" right="0.27559055118110237" top="0.25" bottom="0.28999999999999998" header="0.27" footer="0.27559055118110237"/>
  <pageSetup paperSize="5" scale="62" orientation="landscape" r:id="rId1"/>
  <headerFooter>
    <oddFooter>Página &amp;P</oddFooter>
  </headerFooter>
  <rowBreaks count="9" manualBreakCount="9">
    <brk id="26" max="12" man="1"/>
    <brk id="45" max="12" man="1"/>
    <brk id="69" max="12" man="1"/>
    <brk id="92" max="12" man="1"/>
    <brk id="107" max="12" man="1"/>
    <brk id="130" max="12" man="1"/>
    <brk id="147" max="12" man="1"/>
    <brk id="167" max="12" man="1"/>
    <brk id="18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2025-12-18T14:16:00Z</cp:lastPrinted>
  <dcterms:created xsi:type="dcterms:W3CDTF">2021-07-20T15:29:34Z</dcterms:created>
  <dcterms:modified xsi:type="dcterms:W3CDTF">2026-05-06T19:35:35Z</dcterms:modified>
</cp:coreProperties>
</file>