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YO\"/>
    </mc:Choice>
  </mc:AlternateContent>
  <xr:revisionPtr revIDLastSave="0" documentId="13_ncr:1_{608F0574-44D7-4E87-AE79-9BA66B547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Hoja1!$A$1:$M$181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8" i="1" l="1"/>
  <c r="F172" i="1"/>
  <c r="L172" i="1"/>
  <c r="L52" i="1"/>
  <c r="K150" i="1"/>
  <c r="J150" i="1"/>
  <c r="H150" i="1"/>
  <c r="F150" i="1"/>
  <c r="K123" i="1"/>
  <c r="J123" i="1"/>
  <c r="H123" i="1"/>
  <c r="F123" i="1"/>
  <c r="G121" i="1"/>
  <c r="I121" i="1"/>
  <c r="L121" i="1"/>
  <c r="K33" i="1"/>
  <c r="J33" i="1"/>
  <c r="H33" i="1"/>
  <c r="G33" i="1"/>
  <c r="F33" i="1"/>
  <c r="K22" i="1"/>
  <c r="J22" i="1"/>
  <c r="I22" i="1"/>
  <c r="H22" i="1"/>
  <c r="F22" i="1"/>
  <c r="F37" i="1"/>
  <c r="J37" i="1"/>
  <c r="K37" i="1"/>
  <c r="L12" i="1"/>
  <c r="L9" i="1"/>
  <c r="H75" i="1"/>
  <c r="K66" i="1"/>
  <c r="J66" i="1"/>
  <c r="I66" i="1"/>
  <c r="H66" i="1"/>
  <c r="G66" i="1"/>
  <c r="F66" i="1"/>
  <c r="K99" i="1"/>
  <c r="J99" i="1"/>
  <c r="I99" i="1"/>
  <c r="G99" i="1"/>
  <c r="F99" i="1"/>
  <c r="K107" i="1"/>
  <c r="J107" i="1"/>
  <c r="I107" i="1"/>
  <c r="G107" i="1"/>
  <c r="F107" i="1"/>
  <c r="K58" i="1"/>
  <c r="J58" i="1"/>
  <c r="I58" i="1"/>
  <c r="H58" i="1"/>
  <c r="G58" i="1"/>
  <c r="F58" i="1"/>
  <c r="J46" i="1"/>
  <c r="L101" i="1"/>
  <c r="F75" i="1"/>
  <c r="J75" i="1"/>
  <c r="K75" i="1"/>
  <c r="L72" i="1"/>
  <c r="H107" i="1"/>
  <c r="F158" i="1"/>
  <c r="H158" i="1"/>
  <c r="J158" i="1"/>
  <c r="K158" i="1"/>
  <c r="F102" i="1"/>
  <c r="H102" i="1"/>
  <c r="I102" i="1"/>
  <c r="J102" i="1"/>
  <c r="K102" i="1"/>
  <c r="L157" i="1"/>
  <c r="L54" i="1"/>
  <c r="F70" i="1"/>
  <c r="H70" i="1"/>
  <c r="J70" i="1"/>
  <c r="K70" i="1"/>
  <c r="L131" i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J169" i="1" l="1"/>
  <c r="L148" i="1"/>
  <c r="L147" i="1"/>
  <c r="K118" i="1"/>
  <c r="J118" i="1"/>
  <c r="H118" i="1"/>
  <c r="F118" i="1"/>
  <c r="L102" i="1"/>
  <c r="G101" i="1"/>
  <c r="G102" i="1" s="1"/>
  <c r="G48" i="1"/>
  <c r="L156" i="1" l="1"/>
  <c r="I156" i="1"/>
  <c r="G156" i="1"/>
  <c r="L69" i="1" l="1"/>
  <c r="H169" i="1"/>
  <c r="F169" i="1"/>
  <c r="L168" i="1" l="1"/>
  <c r="I149" i="1" l="1"/>
  <c r="I150" i="1" s="1"/>
  <c r="G149" i="1"/>
  <c r="L89" i="1"/>
  <c r="G26" i="1"/>
  <c r="G18" i="1"/>
  <c r="I74" i="1"/>
  <c r="I68" i="1"/>
  <c r="I70" i="1" s="1"/>
  <c r="I45" i="1"/>
  <c r="I44" i="1"/>
  <c r="G160" i="1"/>
  <c r="G155" i="1"/>
  <c r="G154" i="1"/>
  <c r="G153" i="1"/>
  <c r="I152" i="1"/>
  <c r="G152" i="1"/>
  <c r="I127" i="1"/>
  <c r="I126" i="1"/>
  <c r="G126" i="1"/>
  <c r="G125" i="1"/>
  <c r="G122" i="1"/>
  <c r="G120" i="1"/>
  <c r="G123" i="1" s="1"/>
  <c r="I117" i="1"/>
  <c r="G117" i="1"/>
  <c r="I116" i="1"/>
  <c r="G116" i="1"/>
  <c r="I113" i="1"/>
  <c r="G113" i="1"/>
  <c r="I29" i="1"/>
  <c r="I30" i="1"/>
  <c r="G19" i="1"/>
  <c r="G21" i="1"/>
  <c r="G20" i="1"/>
  <c r="G36" i="1"/>
  <c r="G37" i="1" s="1"/>
  <c r="G74" i="1"/>
  <c r="G73" i="1"/>
  <c r="G70" i="1"/>
  <c r="G110" i="1"/>
  <c r="G109" i="1"/>
  <c r="G17" i="1"/>
  <c r="G45" i="1"/>
  <c r="G44" i="1"/>
  <c r="L149" i="1" l="1"/>
  <c r="L150" i="1" s="1"/>
  <c r="G150" i="1"/>
  <c r="G22" i="1"/>
  <c r="G75" i="1"/>
  <c r="G158" i="1"/>
  <c r="G118" i="1"/>
  <c r="I118" i="1"/>
  <c r="G169" i="1"/>
  <c r="K27" i="1"/>
  <c r="L98" i="1"/>
  <c r="L88" i="1"/>
  <c r="L97" i="1"/>
  <c r="J15" i="1"/>
  <c r="H15" i="1"/>
  <c r="G15" i="1"/>
  <c r="F15" i="1"/>
  <c r="I15" i="1"/>
  <c r="H99" i="1"/>
  <c r="L26" i="1" l="1"/>
  <c r="H37" i="1"/>
  <c r="L152" i="1"/>
  <c r="J27" i="1"/>
  <c r="H27" i="1"/>
  <c r="F27" i="1"/>
  <c r="L25" i="1"/>
  <c r="J128" i="1"/>
  <c r="H128" i="1"/>
  <c r="F128" i="1"/>
  <c r="L96" i="1"/>
  <c r="L17" i="1"/>
  <c r="L57" i="1"/>
  <c r="I32" i="1"/>
  <c r="F161" i="1"/>
  <c r="F114" i="1"/>
  <c r="F111" i="1"/>
  <c r="F49" i="1"/>
  <c r="F46" i="1"/>
  <c r="F42" i="1"/>
  <c r="L51" i="1"/>
  <c r="L167" i="1"/>
  <c r="L35" i="1"/>
  <c r="L32" i="1" l="1"/>
  <c r="L53" i="1"/>
  <c r="L65" i="1"/>
  <c r="L166" i="1" l="1"/>
  <c r="L60" i="1"/>
  <c r="L105" i="1" l="1"/>
  <c r="L165" i="1"/>
  <c r="J161" i="1"/>
  <c r="H161" i="1"/>
  <c r="I160" i="1"/>
  <c r="I161" i="1" s="1"/>
  <c r="G161" i="1"/>
  <c r="I155" i="1"/>
  <c r="I154" i="1"/>
  <c r="I153" i="1"/>
  <c r="I125" i="1"/>
  <c r="G128" i="1"/>
  <c r="L117" i="1"/>
  <c r="J114" i="1"/>
  <c r="H114" i="1"/>
  <c r="I122" i="1"/>
  <c r="I120" i="1"/>
  <c r="J111" i="1"/>
  <c r="H111" i="1"/>
  <c r="I110" i="1"/>
  <c r="I109" i="1"/>
  <c r="L95" i="1"/>
  <c r="L78" i="1"/>
  <c r="L90" i="1"/>
  <c r="I73" i="1"/>
  <c r="I75" i="1" s="1"/>
  <c r="L63" i="1"/>
  <c r="J49" i="1"/>
  <c r="H49" i="1"/>
  <c r="G49" i="1"/>
  <c r="I48" i="1"/>
  <c r="H46" i="1"/>
  <c r="L45" i="1"/>
  <c r="I46" i="1"/>
  <c r="J42" i="1"/>
  <c r="H42" i="1"/>
  <c r="I36" i="1"/>
  <c r="I37" i="1" s="1"/>
  <c r="I31" i="1"/>
  <c r="I33" i="1" s="1"/>
  <c r="G27" i="1"/>
  <c r="L18" i="1"/>
  <c r="I123" i="1" l="1"/>
  <c r="I158" i="1"/>
  <c r="L164" i="1"/>
  <c r="K169" i="1"/>
  <c r="I169" i="1"/>
  <c r="L19" i="1"/>
  <c r="I49" i="1"/>
  <c r="L83" i="1"/>
  <c r="L92" i="1"/>
  <c r="I27" i="1"/>
  <c r="L94" i="1"/>
  <c r="L31" i="1"/>
  <c r="L85" i="1"/>
  <c r="L11" i="1"/>
  <c r="L93" i="1"/>
  <c r="L91" i="1"/>
  <c r="L84" i="1"/>
  <c r="I128" i="1"/>
  <c r="L29" i="1"/>
  <c r="L61" i="1"/>
  <c r="L106" i="1"/>
  <c r="L14" i="1"/>
  <c r="L55" i="1"/>
  <c r="L30" i="1"/>
  <c r="L86" i="1"/>
  <c r="L77" i="1"/>
  <c r="G42" i="1"/>
  <c r="L120" i="1"/>
  <c r="L126" i="1"/>
  <c r="G111" i="1"/>
  <c r="I42" i="1"/>
  <c r="I114" i="1"/>
  <c r="G46" i="1"/>
  <c r="L153" i="1"/>
  <c r="L10" i="1"/>
  <c r="L41" i="1"/>
  <c r="L154" i="1"/>
  <c r="L39" i="1"/>
  <c r="L104" i="1"/>
  <c r="L64" i="1"/>
  <c r="L82" i="1"/>
  <c r="L40" i="1"/>
  <c r="L74" i="1"/>
  <c r="L87" i="1"/>
  <c r="G114" i="1"/>
  <c r="L79" i="1"/>
  <c r="I111" i="1"/>
  <c r="L125" i="1"/>
  <c r="L155" i="1"/>
  <c r="L80" i="1"/>
  <c r="L110" i="1"/>
  <c r="L33" i="1" l="1"/>
  <c r="L107" i="1"/>
  <c r="L158" i="1"/>
  <c r="L21" i="1"/>
  <c r="K15" i="1"/>
  <c r="L73" i="1"/>
  <c r="L75" i="1" s="1"/>
  <c r="L24" i="1"/>
  <c r="L27" i="1" s="1"/>
  <c r="L127" i="1"/>
  <c r="L128" i="1" s="1"/>
  <c r="K128" i="1"/>
  <c r="L122" i="1"/>
  <c r="L123" i="1" s="1"/>
  <c r="L56" i="1"/>
  <c r="L42" i="1"/>
  <c r="L163" i="1"/>
  <c r="L169" i="1" s="1"/>
  <c r="L81" i="1"/>
  <c r="L99" i="1" s="1"/>
  <c r="L13" i="1"/>
  <c r="L15" i="1" s="1"/>
  <c r="L116" i="1"/>
  <c r="L118" i="1" s="1"/>
  <c r="L20" i="1"/>
  <c r="K111" i="1"/>
  <c r="K42" i="1"/>
  <c r="L68" i="1"/>
  <c r="L70" i="1" s="1"/>
  <c r="L109" i="1"/>
  <c r="L111" i="1" s="1"/>
  <c r="L36" i="1"/>
  <c r="L37" i="1" s="1"/>
  <c r="L62" i="1"/>
  <c r="L66" i="1" s="1"/>
  <c r="L160" i="1"/>
  <c r="L161" i="1" s="1"/>
  <c r="K161" i="1"/>
  <c r="L113" i="1"/>
  <c r="L114" i="1" s="1"/>
  <c r="K114" i="1"/>
  <c r="K49" i="1"/>
  <c r="L48" i="1"/>
  <c r="L49" i="1" s="1"/>
  <c r="L44" i="1"/>
  <c r="L46" i="1" s="1"/>
  <c r="K46" i="1"/>
  <c r="L22" i="1" l="1"/>
  <c r="L58" i="1"/>
</calcChain>
</file>

<file path=xl/sharedStrings.xml><?xml version="1.0" encoding="utf-8"?>
<sst xmlns="http://schemas.openxmlformats.org/spreadsheetml/2006/main" count="512" uniqueCount="246">
  <si>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</si>
  <si>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</si>
  <si>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</si>
  <si>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</si>
  <si>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</si>
  <si>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</si>
  <si>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</si>
  <si>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</si>
  <si>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</si>
  <si>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</si>
  <si>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</si>
  <si>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</si>
  <si>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</si>
  <si>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</si>
  <si>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</si>
  <si>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</si>
  <si>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</si>
  <si>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</si>
  <si>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</si>
  <si>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</si>
  <si>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</si>
  <si>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</si>
  <si>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</si>
  <si>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</si>
  <si>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</si>
  <si>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</si>
  <si>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</si>
  <si>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</si>
  <si>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</si>
  <si>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</si>
  <si>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</si>
  <si>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</si>
  <si>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</si>
  <si>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</si>
  <si>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</si>
  <si>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</si>
  <si>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</si>
  <si>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</si>
  <si>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</si>
  <si>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</si>
  <si>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</si>
  <si>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</si>
  <si>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</si>
  <si>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</si>
  <si>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</si>
  <si>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</si>
  <si>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</si>
  <si>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</si>
  <si>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</si>
  <si>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</si>
  <si>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</si>
  <si>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</si>
  <si>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</si>
  <si>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</si>
  <si>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</si>
  <si>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</si>
  <si>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</si>
  <si>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</si>
  <si>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</si>
  <si>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</si>
  <si>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</si>
  <si>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</si>
  <si>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</si>
  <si>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</si>
  <si>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</si>
  <si>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</si>
  <si>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</si>
  <si>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</si>
  <si>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</si>
  <si>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</si>
  <si>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</si>
  <si>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</si>
  <si>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</si>
  <si>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</si>
  <si>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</si>
  <si>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</si>
  <si>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</si>
  <si>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</si>
  <si>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</si>
  <si>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</si>
  <si>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</si>
  <si>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</si>
  <si>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</si>
  <si>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</si>
  <si>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</si>
  <si>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</si>
  <si>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</si>
  <si>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</si>
  <si>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</si>
  <si>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</si>
  <si>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</si>
  <si>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</si>
  <si>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</si>
  <si>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</si>
  <si>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</si>
  <si>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</si>
  <si>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</si>
  <si>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</si>
  <si>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</si>
  <si>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</si>
  <si>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</si>
  <si>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</si>
  <si>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</si>
  <si>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</si>
  <si>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</si>
  <si>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</si>
  <si>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</si>
  <si>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</si>
  <si>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</si>
  <si>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</si>
  <si>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</si>
  <si>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</si>
  <si>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</si>
  <si>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ROBERT NICOLAS NOVAS TRINIDAD</t>
  </si>
  <si>
    <t>JULIO ANDRES ROSARIO ORTIZ</t>
  </si>
  <si>
    <t xml:space="preserve">DEPARTAMENTO DE TRANSFORMACION DIGITAL </t>
  </si>
  <si>
    <t>ANNERIS ROSANNA UREÑA ACOSTA</t>
  </si>
  <si>
    <t>IVAN RICARDO DÍAZ RAMIREZ</t>
  </si>
  <si>
    <t>PETRA MARIA ROSARIO ALEJO ROSARIO</t>
  </si>
  <si>
    <t>CLARIBEL MARIA DE LA CRUZ RODRIGUEZ</t>
  </si>
  <si>
    <t>NORBERTO FERMIN MEDINA DIAZ</t>
  </si>
  <si>
    <t>YRIS DEL CARMEN MORETA VARGAS</t>
  </si>
  <si>
    <t>MELIDA ALTAGRACIA CASTILLO MERCEDES</t>
  </si>
  <si>
    <t>YUDELKA BELTRE SANTANA</t>
  </si>
  <si>
    <t>NICOLE CASTILLO DURAN</t>
  </si>
  <si>
    <t>SILVIO LEON LOPEZ</t>
  </si>
  <si>
    <t>MIGUEL ADOLFO RODRIGUEZ LLUBERES</t>
  </si>
  <si>
    <t>MANUEL DE JESUS BURGOS CORPORAN</t>
  </si>
  <si>
    <t>CESAR JOEL JANSEN BENITEZ</t>
  </si>
  <si>
    <t>JOSE LUIS PINEDA GUERRERO</t>
  </si>
  <si>
    <t>LUIS EDUARDO CESPEDES CONCEPCION</t>
  </si>
  <si>
    <t>AUXILIAR ADMINISTRATIVO (A)</t>
  </si>
  <si>
    <t>EDUARDO ABREU BAUTISTA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</si>
  <si>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</si>
  <si>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</si>
  <si>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</si>
  <si>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</si>
  <si>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</si>
  <si>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</si>
  <si>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</si>
  <si>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</si>
  <si>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</si>
  <si>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</si>
  <si>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</si>
  <si>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</si>
  <si>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</si>
  <si>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DANIEL GOMERA HERNANDEZ</t>
  </si>
  <si>
    <t>KENDRICK ALEXANDER SANCHEZ CALDERON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</si>
  <si>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</si>
  <si>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</si>
  <si>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</si>
  <si>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</si>
  <si>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</si>
  <si>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</si>
  <si>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</si>
  <si>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</si>
  <si>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</si>
  <si>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</si>
  <si>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</si>
  <si>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</si>
  <si>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>DIVISIÓN DE GESTION DE COBROS Y FACTURACIÓN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</si>
  <si>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</si>
  <si>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</si>
  <si>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</si>
  <si>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</si>
  <si>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</si>
  <si>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</si>
  <si>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</si>
  <si>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</si>
  <si>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</si>
  <si>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</si>
  <si>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</si>
  <si>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</si>
  <si>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</si>
  <si>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</si>
  <si>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</si>
  <si>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</si>
  <si>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</si>
  <si>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</si>
  <si>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</si>
  <si>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</si>
  <si>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</si>
  <si>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</si>
  <si>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</si>
  <si>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</si>
  <si>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</si>
  <si>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</si>
  <si>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</si>
  <si>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</si>
  <si>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</si>
  <si>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</si>
  <si>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</si>
  <si>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</si>
  <si>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</si>
  <si>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</si>
  <si>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</si>
  <si>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</si>
  <si>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</si>
  <si>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</si>
  <si>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</si>
  <si>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</si>
  <si>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</si>
  <si>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</si>
  <si>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</si>
  <si>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</si>
  <si>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</si>
  <si>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</si>
  <si>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</si>
  <si>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</si>
  <si>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</si>
  <si>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</si>
  <si>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</si>
  <si>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</si>
  <si>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</si>
  <si>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</si>
  <si>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</si>
  <si>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</si>
  <si>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</si>
  <si>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</si>
  <si>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</si>
  <si>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</si>
  <si>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</si>
  <si>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</si>
  <si>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</si>
  <si>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</si>
  <si>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</si>
  <si>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</si>
  <si>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</si>
  <si>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</si>
  <si>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</si>
  <si>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</si>
  <si>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</si>
  <si>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 xml:space="preserve">ANALISTA DE RECURSOS HUMANOS </t>
  </si>
  <si>
    <t>ENCARGADO (A) DIVISIÓN DESARROLLO E
IMPLEMENTACIÓN DE SISTEMAS</t>
  </si>
  <si>
    <t>ROSSE MARY CORNIEL</t>
  </si>
  <si>
    <t xml:space="preserve">CAMILA QUEZADA SORIANO                                    </t>
  </si>
  <si>
    <t xml:space="preserve">ANALISTA DE ELABORACIÓN DE INFORME TECNICO </t>
  </si>
  <si>
    <t>TÉCNICO(A) EMISIÓN DE CERTIFICACIÓN</t>
  </si>
  <si>
    <t>RISOLETTA AZADED RAMIREZ</t>
  </si>
  <si>
    <t xml:space="preserve">MUEJR </t>
  </si>
  <si>
    <t xml:space="preserve">ANALISTA DE COMPRAS Y CONTRATACIONES </t>
  </si>
  <si>
    <t>JOHANNES MARINUS KELNER DE BENITO</t>
  </si>
  <si>
    <t xml:space="preserve">             -</t>
  </si>
  <si>
    <t>NÓMINA EMPLEADOS FIJOS MAYO 2026</t>
  </si>
  <si>
    <t>CERTIFICO QUE ESTA NÓMINA DE PAGO ESTA CORRECTA Y COMPLETA Y QUE LAS PERSONAS ENUMERADAS  AL 31 MAYO 2026 FIGURAN EN LOS RECORDS DE EMPLEADOS FIJO QUE MANTIENE LA INSTITUCIÓN.</t>
  </si>
  <si>
    <t xml:space="preserve">YENIRSE ADAIRYS TEJEDA VILLAR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</si>
</sst>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5"/>
  <sheetViews>
    <sheetView tabSelected="1" view="pageBreakPreview" topLeftCell="A163" zoomScale="80" zoomScaleNormal="130" zoomScaleSheetLayoutView="80" workbookViewId="0">
      <selection activeCell="F189" sqref="F189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76" t="s">
        <v>109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2"/>
    </row>
    <row r="3" spans="1:15" ht="15.75" x14ac:dyDescent="0.25">
      <c r="A3" s="1"/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2"/>
    </row>
    <row r="4" spans="1:15" ht="15.75" x14ac:dyDescent="0.25">
      <c r="A4" s="1"/>
      <c r="B4" s="78" t="s">
        <v>243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2"/>
      <c r="O4" s="49"/>
    </row>
    <row r="5" spans="1:15" ht="15.75" x14ac:dyDescent="0.25">
      <c r="A5" s="1"/>
      <c r="B5" s="74" t="s">
        <v>71</v>
      </c>
      <c r="C5" s="74" t="s">
        <v>97</v>
      </c>
      <c r="D5" s="74" t="s">
        <v>1</v>
      </c>
      <c r="E5" s="74" t="s">
        <v>2</v>
      </c>
      <c r="F5" s="75" t="s">
        <v>3</v>
      </c>
      <c r="G5" s="75" t="s">
        <v>4</v>
      </c>
      <c r="H5" s="75"/>
      <c r="I5" s="75"/>
      <c r="J5" s="75" t="s">
        <v>5</v>
      </c>
      <c r="K5" s="75" t="s">
        <v>6</v>
      </c>
      <c r="L5" s="79" t="s">
        <v>7</v>
      </c>
      <c r="M5" s="2"/>
    </row>
    <row r="6" spans="1:15" x14ac:dyDescent="0.25">
      <c r="A6" s="1"/>
      <c r="B6" s="74"/>
      <c r="C6" s="74"/>
      <c r="D6" s="74"/>
      <c r="E6" s="74"/>
      <c r="F6" s="75"/>
      <c r="G6" s="80" t="s">
        <v>8</v>
      </c>
      <c r="H6" s="80" t="s">
        <v>9</v>
      </c>
      <c r="I6" s="80" t="s">
        <v>10</v>
      </c>
      <c r="J6" s="75"/>
      <c r="K6" s="75"/>
      <c r="L6" s="79"/>
      <c r="M6" s="2"/>
    </row>
    <row r="7" spans="1:15" x14ac:dyDescent="0.25">
      <c r="A7" s="1"/>
      <c r="B7" s="74"/>
      <c r="C7" s="74"/>
      <c r="D7" s="74"/>
      <c r="E7" s="74"/>
      <c r="F7" s="75"/>
      <c r="G7" s="81"/>
      <c r="H7" s="81"/>
      <c r="I7" s="81"/>
      <c r="J7" s="75"/>
      <c r="K7" s="75"/>
      <c r="L7" s="79"/>
      <c r="M7" s="2"/>
    </row>
    <row r="8" spans="1:15" ht="15.75" x14ac:dyDescent="0.25">
      <c r="A8" s="1"/>
      <c r="B8" s="68" t="s">
        <v>74</v>
      </c>
      <c r="C8" s="69"/>
      <c r="D8" s="69"/>
      <c r="E8" s="69"/>
      <c r="F8" s="69"/>
      <c r="G8" s="69"/>
      <c r="H8" s="69"/>
      <c r="I8" s="69"/>
      <c r="J8" s="69"/>
      <c r="K8" s="69"/>
      <c r="L8" s="72"/>
      <c r="M8" s="2"/>
    </row>
    <row r="9" spans="1:15" ht="31.5" x14ac:dyDescent="0.25">
      <c r="A9" s="1"/>
      <c r="B9" s="4" t="s">
        <v>241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66415.960000000006</v>
      </c>
      <c r="I9" s="44">
        <v>7059.79</v>
      </c>
      <c r="J9" s="7">
        <v>65237.08</v>
      </c>
      <c r="K9" s="7">
        <v>148120.69</v>
      </c>
      <c r="L9" s="8">
        <f t="shared" ref="L9:L14" si="0">F9-K9</f>
        <v>179679.31</v>
      </c>
      <c r="M9" s="2"/>
    </row>
    <row r="10" spans="1:15" ht="31.5" x14ac:dyDescent="0.25">
      <c r="A10" s="1"/>
      <c r="B10" s="4" t="s">
        <v>162</v>
      </c>
      <c r="C10" s="5" t="s">
        <v>14</v>
      </c>
      <c r="D10" s="4" t="s">
        <v>15</v>
      </c>
      <c r="E10" s="4" t="s">
        <v>98</v>
      </c>
      <c r="F10" s="6">
        <v>239580</v>
      </c>
      <c r="G10" s="6">
        <v>6875.95</v>
      </c>
      <c r="H10" s="6">
        <v>44513.99</v>
      </c>
      <c r="I10" s="7">
        <v>7059.79</v>
      </c>
      <c r="J10" s="7">
        <v>10693.23</v>
      </c>
      <c r="K10" s="7">
        <v>69142.960000000006</v>
      </c>
      <c r="L10" s="8">
        <f t="shared" si="0"/>
        <v>170437.03999999998</v>
      </c>
      <c r="M10" s="2"/>
    </row>
    <row r="11" spans="1:15" ht="47.25" x14ac:dyDescent="0.25">
      <c r="A11" s="1"/>
      <c r="B11" s="4" t="s">
        <v>163</v>
      </c>
      <c r="C11" s="5" t="s">
        <v>14</v>
      </c>
      <c r="D11" s="4" t="s">
        <v>107</v>
      </c>
      <c r="E11" s="4" t="s">
        <v>18</v>
      </c>
      <c r="F11" s="6">
        <v>80000</v>
      </c>
      <c r="G11" s="6">
        <v>2296</v>
      </c>
      <c r="H11" s="6">
        <v>6920.92</v>
      </c>
      <c r="I11" s="7">
        <v>2432</v>
      </c>
      <c r="J11" s="7">
        <v>20403.23</v>
      </c>
      <c r="K11" s="7">
        <v>32052.15</v>
      </c>
      <c r="L11" s="8">
        <f t="shared" si="0"/>
        <v>47947.85</v>
      </c>
      <c r="M11" s="2"/>
    </row>
    <row r="12" spans="1:15" ht="31.5" x14ac:dyDescent="0.25">
      <c r="A12" s="1"/>
      <c r="B12" s="4" t="s">
        <v>245</v>
      </c>
      <c r="C12" s="5" t="s">
        <v>14</v>
      </c>
      <c r="D12" s="4" t="s">
        <v>16</v>
      </c>
      <c r="E12" s="4" t="s">
        <v>17</v>
      </c>
      <c r="F12" s="6">
        <v>105000</v>
      </c>
      <c r="G12" s="6">
        <v>3013.5</v>
      </c>
      <c r="H12" s="6">
        <v>13281.49</v>
      </c>
      <c r="I12" s="44">
        <v>3192</v>
      </c>
      <c r="J12" s="7">
        <v>25</v>
      </c>
      <c r="K12" s="7">
        <v>19511.990000000002</v>
      </c>
      <c r="L12" s="8">
        <f t="shared" si="0"/>
        <v>85488.01</v>
      </c>
      <c r="M12" s="2"/>
    </row>
    <row r="13" spans="1:15" ht="31.5" x14ac:dyDescent="0.25">
      <c r="A13" s="1"/>
      <c r="B13" s="4" t="s">
        <v>161</v>
      </c>
      <c r="C13" s="5" t="s">
        <v>14</v>
      </c>
      <c r="D13" s="4" t="s">
        <v>16</v>
      </c>
      <c r="E13" s="4" t="s">
        <v>17</v>
      </c>
      <c r="F13" s="6">
        <v>80000</v>
      </c>
      <c r="G13" s="6">
        <v>2296</v>
      </c>
      <c r="H13" s="6">
        <v>7400.87</v>
      </c>
      <c r="I13" s="7">
        <v>2432</v>
      </c>
      <c r="J13" s="7">
        <v>22173.46</v>
      </c>
      <c r="K13" s="7">
        <v>34302.33</v>
      </c>
      <c r="L13" s="8">
        <f t="shared" si="0"/>
        <v>45697.67</v>
      </c>
      <c r="M13" s="2"/>
    </row>
    <row r="14" spans="1:15" ht="16.5" thickBot="1" x14ac:dyDescent="0.3">
      <c r="A14" s="1"/>
      <c r="B14" s="4" t="s">
        <v>65</v>
      </c>
      <c r="C14" s="5" t="s">
        <v>14</v>
      </c>
      <c r="D14" s="4" t="s">
        <v>19</v>
      </c>
      <c r="E14" s="4" t="s">
        <v>17</v>
      </c>
      <c r="F14" s="9">
        <v>65000</v>
      </c>
      <c r="G14" s="6">
        <v>1865.5</v>
      </c>
      <c r="H14" s="9">
        <v>1780.73</v>
      </c>
      <c r="I14" s="7">
        <v>1976</v>
      </c>
      <c r="J14" s="10">
        <v>2425</v>
      </c>
      <c r="K14" s="10">
        <v>8047.23</v>
      </c>
      <c r="L14" s="11">
        <f t="shared" si="0"/>
        <v>56952.770000000004</v>
      </c>
      <c r="M14" s="2"/>
    </row>
    <row r="15" spans="1:15" ht="16.5" thickBot="1" x14ac:dyDescent="0.3">
      <c r="A15" s="1"/>
      <c r="B15" s="62"/>
      <c r="C15" s="63"/>
      <c r="D15" s="63"/>
      <c r="E15" s="63"/>
      <c r="F15" s="16">
        <f t="shared" ref="F15:L15" si="1">SUM(F9:F14)</f>
        <v>897380</v>
      </c>
      <c r="G15" s="17">
        <f t="shared" si="1"/>
        <v>25754.81</v>
      </c>
      <c r="H15" s="17">
        <f t="shared" si="1"/>
        <v>140313.96000000002</v>
      </c>
      <c r="I15" s="18">
        <f t="shared" si="1"/>
        <v>24151.58</v>
      </c>
      <c r="J15" s="18">
        <f t="shared" si="1"/>
        <v>120957</v>
      </c>
      <c r="K15" s="19">
        <f t="shared" si="1"/>
        <v>311177.35000000003</v>
      </c>
      <c r="L15" s="20">
        <f t="shared" si="1"/>
        <v>586202.65</v>
      </c>
      <c r="M15" s="2"/>
      <c r="N15" s="34"/>
    </row>
    <row r="16" spans="1:15" ht="15.75" x14ac:dyDescent="0.25">
      <c r="A16" s="1"/>
      <c r="B16" s="73" t="s">
        <v>75</v>
      </c>
      <c r="C16" s="66"/>
      <c r="D16" s="66"/>
      <c r="E16" s="66"/>
      <c r="F16" s="66"/>
      <c r="G16" s="66"/>
      <c r="H16" s="66"/>
      <c r="I16" s="66"/>
      <c r="J16" s="66"/>
      <c r="K16" s="66"/>
      <c r="L16" s="67"/>
      <c r="M16" s="2"/>
    </row>
    <row r="17" spans="1:14" ht="47.25" x14ac:dyDescent="0.25">
      <c r="A17" s="1"/>
      <c r="B17" s="12" t="s">
        <v>168</v>
      </c>
      <c r="C17" s="5" t="s">
        <v>11</v>
      </c>
      <c r="D17" s="12" t="s">
        <v>202</v>
      </c>
      <c r="E17" s="4" t="s">
        <v>17</v>
      </c>
      <c r="F17" s="6">
        <v>155000</v>
      </c>
      <c r="G17" s="6">
        <f>+F17*0.0287</f>
        <v>4448.5</v>
      </c>
      <c r="H17" s="6">
        <v>25042.74</v>
      </c>
      <c r="I17" s="7">
        <v>4712</v>
      </c>
      <c r="J17" s="7">
        <v>35325</v>
      </c>
      <c r="K17" s="7">
        <v>69528.240000000005</v>
      </c>
      <c r="L17" s="8">
        <f>F17-K17</f>
        <v>85471.76</v>
      </c>
      <c r="M17" s="2"/>
    </row>
    <row r="18" spans="1:14" ht="78.75" x14ac:dyDescent="0.25">
      <c r="A18" s="1"/>
      <c r="B18" s="4" t="s">
        <v>165</v>
      </c>
      <c r="C18" s="5" t="s">
        <v>14</v>
      </c>
      <c r="D18" s="4" t="s">
        <v>231</v>
      </c>
      <c r="E18" s="4" t="s">
        <v>18</v>
      </c>
      <c r="F18" s="6">
        <v>75000</v>
      </c>
      <c r="G18" s="6">
        <f>F18*0.0287</f>
        <v>2152.5</v>
      </c>
      <c r="H18" s="6">
        <v>6309.38</v>
      </c>
      <c r="I18" s="7">
        <v>2280</v>
      </c>
      <c r="J18" s="7">
        <v>5225</v>
      </c>
      <c r="K18" s="7">
        <v>15966.88</v>
      </c>
      <c r="L18" s="8">
        <f>F18-K18</f>
        <v>59033.120000000003</v>
      </c>
      <c r="M18" s="2"/>
    </row>
    <row r="19" spans="1:14" ht="47.25" x14ac:dyDescent="0.25">
      <c r="A19" s="1"/>
      <c r="B19" s="4" t="s">
        <v>164</v>
      </c>
      <c r="C19" s="5" t="s">
        <v>14</v>
      </c>
      <c r="D19" s="4" t="s">
        <v>236</v>
      </c>
      <c r="E19" s="4" t="s">
        <v>17</v>
      </c>
      <c r="F19" s="6">
        <v>40000</v>
      </c>
      <c r="G19" s="6">
        <f>F19*0.0287</f>
        <v>1148</v>
      </c>
      <c r="H19" s="6">
        <v>0</v>
      </c>
      <c r="I19" s="7">
        <v>1216</v>
      </c>
      <c r="J19" s="7">
        <v>24295.91</v>
      </c>
      <c r="K19" s="7">
        <v>26659.91</v>
      </c>
      <c r="L19" s="8">
        <f>F19-K19</f>
        <v>13340.09</v>
      </c>
      <c r="M19" s="2"/>
    </row>
    <row r="20" spans="1:14" ht="31.5" x14ac:dyDescent="0.25">
      <c r="A20" s="1"/>
      <c r="B20" s="4" t="s">
        <v>166</v>
      </c>
      <c r="C20" s="5" t="s">
        <v>14</v>
      </c>
      <c r="D20" s="4" t="s">
        <v>237</v>
      </c>
      <c r="E20" s="4" t="s">
        <v>17</v>
      </c>
      <c r="F20" s="6">
        <v>45000</v>
      </c>
      <c r="G20" s="6">
        <f>F20*0.0287</f>
        <v>1291.5</v>
      </c>
      <c r="H20" s="6">
        <v>0</v>
      </c>
      <c r="I20" s="7">
        <v>1368</v>
      </c>
      <c r="J20" s="7">
        <v>1325</v>
      </c>
      <c r="K20" s="7">
        <v>3984.5</v>
      </c>
      <c r="L20" s="8">
        <f t="shared" ref="L20:L21" si="2">F20-K20</f>
        <v>41015.5</v>
      </c>
      <c r="M20" s="2"/>
    </row>
    <row r="21" spans="1:14" ht="31.5" x14ac:dyDescent="0.25">
      <c r="A21" s="1"/>
      <c r="B21" s="4" t="s">
        <v>167</v>
      </c>
      <c r="C21" s="5" t="s">
        <v>14</v>
      </c>
      <c r="D21" s="4" t="s">
        <v>131</v>
      </c>
      <c r="E21" s="4" t="s">
        <v>17</v>
      </c>
      <c r="F21" s="6">
        <v>45000</v>
      </c>
      <c r="G21" s="6">
        <f>F21*0.0287</f>
        <v>1291.5</v>
      </c>
      <c r="H21" s="6">
        <v>0</v>
      </c>
      <c r="I21" s="7">
        <v>1368</v>
      </c>
      <c r="J21" s="7">
        <v>6740.48</v>
      </c>
      <c r="K21" s="7">
        <v>9399.98</v>
      </c>
      <c r="L21" s="8">
        <f t="shared" si="2"/>
        <v>35600.020000000004</v>
      </c>
      <c r="M21" s="2"/>
    </row>
    <row r="22" spans="1:14" ht="16.5" thickBot="1" x14ac:dyDescent="0.3">
      <c r="A22" s="1"/>
      <c r="B22" s="62"/>
      <c r="C22" s="63"/>
      <c r="D22" s="63"/>
      <c r="E22" s="63"/>
      <c r="F22" s="35">
        <f t="shared" ref="F22:L22" si="3">SUM(F17:F21)</f>
        <v>360000</v>
      </c>
      <c r="G22" s="26">
        <f t="shared" si="3"/>
        <v>10332</v>
      </c>
      <c r="H22" s="26">
        <f t="shared" si="3"/>
        <v>31352.120000000003</v>
      </c>
      <c r="I22" s="27">
        <f t="shared" si="3"/>
        <v>10944</v>
      </c>
      <c r="J22" s="27">
        <f t="shared" si="3"/>
        <v>72911.39</v>
      </c>
      <c r="K22" s="28">
        <f t="shared" si="3"/>
        <v>125539.51000000001</v>
      </c>
      <c r="L22" s="29">
        <f t="shared" si="3"/>
        <v>234460.49</v>
      </c>
      <c r="M22" s="2"/>
      <c r="N22" s="34"/>
    </row>
    <row r="23" spans="1:14" ht="15.75" x14ac:dyDescent="0.25">
      <c r="A23" s="1"/>
      <c r="B23" s="73" t="s">
        <v>76</v>
      </c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2"/>
    </row>
    <row r="24" spans="1:14" ht="63" x14ac:dyDescent="0.25">
      <c r="A24" s="1"/>
      <c r="B24" s="4" t="s">
        <v>169</v>
      </c>
      <c r="C24" s="5" t="s">
        <v>14</v>
      </c>
      <c r="D24" s="61" t="s">
        <v>210</v>
      </c>
      <c r="E24" s="4" t="s">
        <v>18</v>
      </c>
      <c r="F24" s="6">
        <v>75000</v>
      </c>
      <c r="G24" s="6">
        <v>2152.5</v>
      </c>
      <c r="H24" s="6">
        <v>0</v>
      </c>
      <c r="I24" s="7">
        <v>2280</v>
      </c>
      <c r="J24" s="7">
        <v>20490.09</v>
      </c>
      <c r="K24" s="10">
        <v>24922.59</v>
      </c>
      <c r="L24" s="8">
        <f>F24-K24</f>
        <v>50077.41</v>
      </c>
      <c r="M24" s="2"/>
    </row>
    <row r="25" spans="1:14" ht="47.25" x14ac:dyDescent="0.25">
      <c r="A25" s="1"/>
      <c r="B25" s="4" t="s">
        <v>193</v>
      </c>
      <c r="C25" s="5" t="s">
        <v>11</v>
      </c>
      <c r="D25" s="61" t="s">
        <v>203</v>
      </c>
      <c r="E25" s="4" t="s">
        <v>17</v>
      </c>
      <c r="F25" s="9">
        <v>55000</v>
      </c>
      <c r="G25" s="9">
        <v>1578.5</v>
      </c>
      <c r="H25" s="9">
        <v>0</v>
      </c>
      <c r="I25" s="7">
        <v>1672</v>
      </c>
      <c r="J25" s="10">
        <v>5549.56</v>
      </c>
      <c r="K25" s="10">
        <v>3893.5</v>
      </c>
      <c r="L25" s="11">
        <f>F25-K25</f>
        <v>51106.5</v>
      </c>
      <c r="M25" s="2"/>
    </row>
    <row r="26" spans="1:14" ht="32.25" thickBot="1" x14ac:dyDescent="0.3">
      <c r="A26" s="1"/>
      <c r="B26" s="4" t="s">
        <v>117</v>
      </c>
      <c r="C26" s="5" t="s">
        <v>11</v>
      </c>
      <c r="D26" s="4" t="s">
        <v>131</v>
      </c>
      <c r="E26" s="4" t="s">
        <v>17</v>
      </c>
      <c r="F26" s="9">
        <v>35000</v>
      </c>
      <c r="G26" s="9">
        <f>F26*0.0287</f>
        <v>1004.5</v>
      </c>
      <c r="H26" s="9">
        <v>0</v>
      </c>
      <c r="I26" s="10">
        <v>1064</v>
      </c>
      <c r="J26" s="10">
        <v>1825</v>
      </c>
      <c r="K26" s="10">
        <v>8800.06</v>
      </c>
      <c r="L26" s="11">
        <f>F26-K26</f>
        <v>26199.940000000002</v>
      </c>
      <c r="M26" s="2"/>
    </row>
    <row r="27" spans="1:14" ht="16.5" thickBot="1" x14ac:dyDescent="0.3">
      <c r="A27" s="1"/>
      <c r="B27" s="62"/>
      <c r="C27" s="63"/>
      <c r="D27" s="63"/>
      <c r="E27" s="63"/>
      <c r="F27" s="16">
        <f t="shared" ref="F27:L27" si="4">SUM(F24:F26)</f>
        <v>165000</v>
      </c>
      <c r="G27" s="17">
        <f t="shared" si="4"/>
        <v>4735.5</v>
      </c>
      <c r="H27" s="17">
        <f t="shared" si="4"/>
        <v>0</v>
      </c>
      <c r="I27" s="18">
        <f t="shared" si="4"/>
        <v>5016</v>
      </c>
      <c r="J27" s="18">
        <f t="shared" si="4"/>
        <v>27864.65</v>
      </c>
      <c r="K27" s="19">
        <f t="shared" si="4"/>
        <v>37616.15</v>
      </c>
      <c r="L27" s="20">
        <f t="shared" si="4"/>
        <v>127383.85</v>
      </c>
      <c r="M27" s="2"/>
    </row>
    <row r="28" spans="1:14" ht="15.75" x14ac:dyDescent="0.25">
      <c r="A28" s="1"/>
      <c r="B28" s="64" t="s">
        <v>0</v>
      </c>
      <c r="C28" s="65"/>
      <c r="D28" s="65"/>
      <c r="E28" s="65"/>
      <c r="F28" s="66"/>
      <c r="G28" s="66"/>
      <c r="H28" s="66"/>
      <c r="I28" s="66"/>
      <c r="J28" s="66"/>
      <c r="K28" s="66"/>
      <c r="L28" s="67"/>
      <c r="M28" s="2"/>
    </row>
    <row r="29" spans="1:14" ht="47.25" x14ac:dyDescent="0.25">
      <c r="A29" s="1"/>
      <c r="B29" s="4" t="s">
        <v>194</v>
      </c>
      <c r="C29" s="5" t="s">
        <v>14</v>
      </c>
      <c r="D29" s="4" t="s">
        <v>21</v>
      </c>
      <c r="E29" s="4" t="s">
        <v>17</v>
      </c>
      <c r="F29" s="6">
        <v>155000</v>
      </c>
      <c r="G29" s="6">
        <v>4448.5</v>
      </c>
      <c r="H29" s="6">
        <v>24562.799999999999</v>
      </c>
      <c r="I29" s="7">
        <f>F29*0.0304</f>
        <v>4712</v>
      </c>
      <c r="J29" s="7">
        <v>54640.66</v>
      </c>
      <c r="K29" s="7">
        <v>88363.96</v>
      </c>
      <c r="L29" s="8">
        <f>F29-K29</f>
        <v>66636.039999999994</v>
      </c>
      <c r="M29" s="2"/>
    </row>
    <row r="30" spans="1:14" ht="47.25" x14ac:dyDescent="0.25">
      <c r="A30" s="1"/>
      <c r="B30" s="4" t="s">
        <v>172</v>
      </c>
      <c r="C30" s="5" t="s">
        <v>14</v>
      </c>
      <c r="D30" s="4" t="s">
        <v>232</v>
      </c>
      <c r="E30" s="4" t="s">
        <v>17</v>
      </c>
      <c r="F30" s="6">
        <v>47000</v>
      </c>
      <c r="G30" s="6">
        <v>1348.9</v>
      </c>
      <c r="H30" s="6">
        <v>1001.04</v>
      </c>
      <c r="I30" s="7">
        <f>F30*0.0304</f>
        <v>1428.8</v>
      </c>
      <c r="J30" s="7">
        <v>29712.19</v>
      </c>
      <c r="K30" s="7">
        <v>33490.93</v>
      </c>
      <c r="L30" s="8">
        <f>F30-K30</f>
        <v>13509.07</v>
      </c>
      <c r="M30" s="2"/>
    </row>
    <row r="31" spans="1:14" ht="47.25" x14ac:dyDescent="0.25">
      <c r="A31" s="1"/>
      <c r="B31" s="4" t="s">
        <v>173</v>
      </c>
      <c r="C31" s="5" t="s">
        <v>14</v>
      </c>
      <c r="D31" s="4" t="s">
        <v>67</v>
      </c>
      <c r="E31" s="4" t="s">
        <v>17</v>
      </c>
      <c r="F31" s="6">
        <v>50000</v>
      </c>
      <c r="G31" s="6">
        <v>1435</v>
      </c>
      <c r="H31" s="6">
        <v>0</v>
      </c>
      <c r="I31" s="7">
        <f>+F31*0.0304</f>
        <v>1520</v>
      </c>
      <c r="J31" s="7">
        <v>5782.14</v>
      </c>
      <c r="K31" s="7">
        <v>8737.14</v>
      </c>
      <c r="L31" s="8">
        <f t="shared" ref="L31:L32" si="5">F31-K31</f>
        <v>41262.86</v>
      </c>
      <c r="M31" s="2"/>
    </row>
    <row r="32" spans="1:14" ht="48" thickBot="1" x14ac:dyDescent="0.3">
      <c r="A32" s="1"/>
      <c r="B32" s="4" t="s">
        <v>174</v>
      </c>
      <c r="C32" s="5" t="s">
        <v>14</v>
      </c>
      <c r="D32" s="4" t="s">
        <v>67</v>
      </c>
      <c r="E32" s="4" t="s">
        <v>17</v>
      </c>
      <c r="F32" s="9">
        <v>42000</v>
      </c>
      <c r="G32" s="9">
        <v>1205.4000000000001</v>
      </c>
      <c r="H32" s="9">
        <v>0</v>
      </c>
      <c r="I32" s="10">
        <f>+F32*0.0304</f>
        <v>1276.8</v>
      </c>
      <c r="J32" s="10">
        <v>7692.47</v>
      </c>
      <c r="K32" s="7">
        <v>10174.67</v>
      </c>
      <c r="L32" s="11">
        <f t="shared" si="5"/>
        <v>31825.33</v>
      </c>
      <c r="M32" s="2"/>
    </row>
    <row r="33" spans="1:13" ht="16.5" thickBot="1" x14ac:dyDescent="0.3">
      <c r="A33" s="1"/>
      <c r="B33" s="62"/>
      <c r="C33" s="63"/>
      <c r="D33" s="63"/>
      <c r="E33" s="63"/>
      <c r="F33" s="16">
        <f t="shared" ref="F33:L33" si="6">SUM(F29:F32)</f>
        <v>294000</v>
      </c>
      <c r="G33" s="17">
        <f t="shared" si="6"/>
        <v>8437.7999999999993</v>
      </c>
      <c r="H33" s="17">
        <f t="shared" si="6"/>
        <v>25563.84</v>
      </c>
      <c r="I33" s="18">
        <f t="shared" si="6"/>
        <v>8937.6</v>
      </c>
      <c r="J33" s="18">
        <f t="shared" si="6"/>
        <v>97827.46</v>
      </c>
      <c r="K33" s="19">
        <f t="shared" si="6"/>
        <v>140766.70000000001</v>
      </c>
      <c r="L33" s="20">
        <f t="shared" si="6"/>
        <v>153233.29999999999</v>
      </c>
      <c r="M33" s="2"/>
    </row>
    <row r="34" spans="1:13" ht="15.75" x14ac:dyDescent="0.25">
      <c r="A34" s="1"/>
      <c r="B34" s="64" t="s">
        <v>77</v>
      </c>
      <c r="C34" s="65"/>
      <c r="D34" s="65"/>
      <c r="E34" s="65"/>
      <c r="F34" s="66"/>
      <c r="G34" s="66"/>
      <c r="H34" s="66"/>
      <c r="I34" s="66"/>
      <c r="J34" s="66"/>
      <c r="K34" s="66"/>
      <c r="L34" s="67"/>
      <c r="M34" s="2"/>
    </row>
    <row r="35" spans="1:13" ht="31.5" x14ac:dyDescent="0.25">
      <c r="A35" s="1"/>
      <c r="B35" s="12" t="s">
        <v>78</v>
      </c>
      <c r="C35" s="5" t="s">
        <v>14</v>
      </c>
      <c r="D35" s="12" t="s">
        <v>110</v>
      </c>
      <c r="E35" s="4" t="s">
        <v>17</v>
      </c>
      <c r="F35" s="9">
        <v>55000</v>
      </c>
      <c r="G35" s="6">
        <v>1578.5</v>
      </c>
      <c r="H35" s="9">
        <v>0</v>
      </c>
      <c r="I35" s="7">
        <v>1672</v>
      </c>
      <c r="J35" s="10">
        <v>15740.39</v>
      </c>
      <c r="K35" s="10">
        <v>18990.89</v>
      </c>
      <c r="L35" s="11">
        <f>F35-K35</f>
        <v>36009.11</v>
      </c>
      <c r="M35" s="2"/>
    </row>
    <row r="36" spans="1:13" ht="32.25" thickBot="1" x14ac:dyDescent="0.3">
      <c r="A36" s="1"/>
      <c r="B36" s="4" t="s">
        <v>22</v>
      </c>
      <c r="C36" s="5" t="s">
        <v>11</v>
      </c>
      <c r="D36" s="4" t="s">
        <v>68</v>
      </c>
      <c r="E36" s="4" t="s">
        <v>17</v>
      </c>
      <c r="F36" s="6">
        <v>46000</v>
      </c>
      <c r="G36" s="6">
        <f>+F36*0.0287</f>
        <v>1320.2</v>
      </c>
      <c r="H36" s="6">
        <v>0</v>
      </c>
      <c r="I36" s="7">
        <f>+F36*0.0304</f>
        <v>1398.4</v>
      </c>
      <c r="J36" s="7">
        <v>2425</v>
      </c>
      <c r="K36" s="7">
        <v>5143.6000000000004</v>
      </c>
      <c r="L36" s="8">
        <f>F36-K36</f>
        <v>40856.400000000001</v>
      </c>
      <c r="M36" s="2"/>
    </row>
    <row r="37" spans="1:13" ht="16.5" thickBot="1" x14ac:dyDescent="0.3">
      <c r="A37" s="1"/>
      <c r="B37" s="62"/>
      <c r="C37" s="63"/>
      <c r="D37" s="63"/>
      <c r="E37" s="63"/>
      <c r="F37" s="16">
        <f>SUM(F35:F36)</f>
        <v>101000</v>
      </c>
      <c r="G37" s="17">
        <f>SUM(G35:G36)</f>
        <v>2898.7</v>
      </c>
      <c r="H37" s="17">
        <f>SUM(H36:H36)</f>
        <v>0</v>
      </c>
      <c r="I37" s="18">
        <f>SUM(I35:I36)</f>
        <v>3070.4</v>
      </c>
      <c r="J37" s="18">
        <f>SUM(J35:J36)</f>
        <v>18165.39</v>
      </c>
      <c r="K37" s="19">
        <f>SUM(K35:K36)</f>
        <v>24134.489999999998</v>
      </c>
      <c r="L37" s="20">
        <f>SUM(L35:L36)</f>
        <v>76865.510000000009</v>
      </c>
      <c r="M37" s="2"/>
    </row>
    <row r="38" spans="1:13" ht="15.75" x14ac:dyDescent="0.25">
      <c r="A38" s="1"/>
      <c r="B38" s="68" t="s">
        <v>115</v>
      </c>
      <c r="C38" s="69"/>
      <c r="D38" s="69"/>
      <c r="E38" s="69"/>
      <c r="F38" s="70"/>
      <c r="G38" s="70"/>
      <c r="H38" s="70"/>
      <c r="I38" s="70"/>
      <c r="J38" s="70"/>
      <c r="K38" s="70"/>
      <c r="L38" s="71"/>
      <c r="M38" s="2"/>
    </row>
    <row r="39" spans="1:13" ht="47.25" x14ac:dyDescent="0.25">
      <c r="A39" s="1"/>
      <c r="B39" s="4" t="s">
        <v>23</v>
      </c>
      <c r="C39" s="5" t="s">
        <v>11</v>
      </c>
      <c r="D39" s="4" t="s">
        <v>217</v>
      </c>
      <c r="E39" s="4" t="s">
        <v>18</v>
      </c>
      <c r="F39" s="6">
        <v>155000</v>
      </c>
      <c r="G39" s="6">
        <v>4448.5</v>
      </c>
      <c r="H39" s="6">
        <v>24082.85</v>
      </c>
      <c r="I39" s="7">
        <v>4712</v>
      </c>
      <c r="J39" s="7">
        <v>27522.84</v>
      </c>
      <c r="K39" s="10">
        <v>60766.19</v>
      </c>
      <c r="L39" s="8">
        <f>F39-K39</f>
        <v>94233.81</v>
      </c>
      <c r="M39" s="2"/>
    </row>
    <row r="40" spans="1:13" ht="78.75" x14ac:dyDescent="0.25">
      <c r="A40" s="1"/>
      <c r="B40" s="12" t="s">
        <v>79</v>
      </c>
      <c r="C40" s="5" t="s">
        <v>11</v>
      </c>
      <c r="D40" s="12" t="s">
        <v>233</v>
      </c>
      <c r="E40" s="4" t="s">
        <v>17</v>
      </c>
      <c r="F40" s="6">
        <v>73000</v>
      </c>
      <c r="G40" s="6">
        <v>2095.1</v>
      </c>
      <c r="H40" s="6">
        <v>5933.02</v>
      </c>
      <c r="I40" s="7">
        <v>2219.1999999999998</v>
      </c>
      <c r="J40" s="7">
        <v>11462.65</v>
      </c>
      <c r="K40" s="10">
        <v>21709.97</v>
      </c>
      <c r="L40" s="8">
        <f>F40-K40</f>
        <v>51290.03</v>
      </c>
      <c r="M40" s="2"/>
    </row>
    <row r="41" spans="1:13" ht="48" thickBot="1" x14ac:dyDescent="0.3">
      <c r="A41" s="1"/>
      <c r="B41" s="12" t="s">
        <v>24</v>
      </c>
      <c r="C41" s="5" t="s">
        <v>11</v>
      </c>
      <c r="D41" s="12" t="s">
        <v>204</v>
      </c>
      <c r="E41" s="12" t="s">
        <v>17</v>
      </c>
      <c r="F41" s="9">
        <v>40000</v>
      </c>
      <c r="G41" s="6">
        <v>1148</v>
      </c>
      <c r="H41" s="9">
        <v>0</v>
      </c>
      <c r="I41" s="10">
        <v>1216</v>
      </c>
      <c r="J41" s="10">
        <v>6292.14</v>
      </c>
      <c r="K41" s="10">
        <v>8656.14</v>
      </c>
      <c r="L41" s="11">
        <f>F41-K41</f>
        <v>31343.86</v>
      </c>
      <c r="M41" s="2"/>
    </row>
    <row r="42" spans="1:13" ht="16.5" thickBot="1" x14ac:dyDescent="0.3">
      <c r="A42" s="1"/>
      <c r="B42" s="62"/>
      <c r="C42" s="63"/>
      <c r="D42" s="63"/>
      <c r="E42" s="63"/>
      <c r="F42" s="16">
        <f>SUM(F39:F41)</f>
        <v>268000</v>
      </c>
      <c r="G42" s="17">
        <f t="shared" ref="G42:K42" si="7">SUM(G39:G41)</f>
        <v>7691.6</v>
      </c>
      <c r="H42" s="17">
        <f t="shared" si="7"/>
        <v>30015.87</v>
      </c>
      <c r="I42" s="18">
        <f t="shared" si="7"/>
        <v>8147.2</v>
      </c>
      <c r="J42" s="18">
        <f t="shared" si="7"/>
        <v>45277.63</v>
      </c>
      <c r="K42" s="19">
        <f t="shared" si="7"/>
        <v>91132.3</v>
      </c>
      <c r="L42" s="20">
        <f>SUM(L39:L41)</f>
        <v>176867.7</v>
      </c>
      <c r="M42" s="2"/>
    </row>
    <row r="43" spans="1:13" ht="15.75" x14ac:dyDescent="0.25">
      <c r="A43" s="1"/>
      <c r="B43" s="64" t="s">
        <v>80</v>
      </c>
      <c r="C43" s="65"/>
      <c r="D43" s="65"/>
      <c r="E43" s="65"/>
      <c r="F43" s="66"/>
      <c r="G43" s="66"/>
      <c r="H43" s="66"/>
      <c r="I43" s="66"/>
      <c r="J43" s="66"/>
      <c r="K43" s="66"/>
      <c r="L43" s="67"/>
      <c r="M43" s="2"/>
    </row>
    <row r="44" spans="1:13" ht="78.75" x14ac:dyDescent="0.25">
      <c r="A44" s="1"/>
      <c r="B44" s="12" t="s">
        <v>25</v>
      </c>
      <c r="C44" s="5" t="s">
        <v>11</v>
      </c>
      <c r="D44" s="12" t="s">
        <v>205</v>
      </c>
      <c r="E44" s="12" t="s">
        <v>18</v>
      </c>
      <c r="F44" s="6">
        <v>110000</v>
      </c>
      <c r="G44" s="6">
        <f t="shared" ref="G44:G45" si="8">+F44*0.0287</f>
        <v>3157</v>
      </c>
      <c r="H44" s="6">
        <v>1940.77</v>
      </c>
      <c r="I44" s="10">
        <f>+F44*0.0304</f>
        <v>3344</v>
      </c>
      <c r="J44" s="7">
        <v>9514.8799999999992</v>
      </c>
      <c r="K44" s="10">
        <v>17956.650000000001</v>
      </c>
      <c r="L44" s="8">
        <f>F44-K44</f>
        <v>92043.35</v>
      </c>
      <c r="M44" s="2"/>
    </row>
    <row r="45" spans="1:13" ht="48" thickBot="1" x14ac:dyDescent="0.3">
      <c r="A45" s="1"/>
      <c r="B45" s="12" t="s">
        <v>26</v>
      </c>
      <c r="C45" s="5" t="s">
        <v>11</v>
      </c>
      <c r="D45" s="12" t="s">
        <v>204</v>
      </c>
      <c r="E45" s="4" t="s">
        <v>18</v>
      </c>
      <c r="F45" s="9">
        <v>45000</v>
      </c>
      <c r="G45" s="6">
        <f t="shared" si="8"/>
        <v>1291.5</v>
      </c>
      <c r="H45" s="9">
        <v>1148.33</v>
      </c>
      <c r="I45" s="10">
        <f>+F45*0.0304</f>
        <v>1368</v>
      </c>
      <c r="J45" s="10">
        <v>1325</v>
      </c>
      <c r="K45" s="10">
        <v>5132.83</v>
      </c>
      <c r="L45" s="11">
        <f>F45-K45</f>
        <v>39867.17</v>
      </c>
      <c r="M45" s="2"/>
    </row>
    <row r="46" spans="1:13" ht="16.5" thickBot="1" x14ac:dyDescent="0.3">
      <c r="A46" s="1"/>
      <c r="B46" s="62"/>
      <c r="C46" s="63"/>
      <c r="D46" s="63"/>
      <c r="E46" s="63"/>
      <c r="F46" s="16">
        <f>SUM(F44:F45)</f>
        <v>155000</v>
      </c>
      <c r="G46" s="17">
        <f t="shared" ref="G46:K46" si="9">SUM(G44:G45)</f>
        <v>4448.5</v>
      </c>
      <c r="H46" s="17">
        <f t="shared" si="9"/>
        <v>3089.1</v>
      </c>
      <c r="I46" s="18">
        <f t="shared" si="9"/>
        <v>4712</v>
      </c>
      <c r="J46" s="18">
        <f>SUM(J44:J45)</f>
        <v>10839.88</v>
      </c>
      <c r="K46" s="19">
        <f t="shared" si="9"/>
        <v>23089.480000000003</v>
      </c>
      <c r="L46" s="20">
        <f>SUM(L44:L45)</f>
        <v>131910.52000000002</v>
      </c>
      <c r="M46" s="2"/>
    </row>
    <row r="47" spans="1:13" ht="15.75" x14ac:dyDescent="0.25">
      <c r="A47" s="1"/>
      <c r="B47" s="64" t="s">
        <v>81</v>
      </c>
      <c r="C47" s="65"/>
      <c r="D47" s="65"/>
      <c r="E47" s="65"/>
      <c r="F47" s="66"/>
      <c r="G47" s="66"/>
      <c r="H47" s="66"/>
      <c r="I47" s="66"/>
      <c r="J47" s="66"/>
      <c r="K47" s="66"/>
      <c r="L47" s="67"/>
      <c r="M47" s="2"/>
    </row>
    <row r="48" spans="1:13" ht="48" thickBot="1" x14ac:dyDescent="0.3">
      <c r="A48" s="1"/>
      <c r="B48" s="12" t="s">
        <v>27</v>
      </c>
      <c r="C48" s="5" t="s">
        <v>14</v>
      </c>
      <c r="D48" s="12" t="s">
        <v>99</v>
      </c>
      <c r="E48" s="12" t="s">
        <v>18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v>23483.62</v>
      </c>
      <c r="L48" s="11">
        <f>F48-K48</f>
        <v>86516.38</v>
      </c>
      <c r="M48" s="2"/>
    </row>
    <row r="49" spans="1:14" ht="16.5" thickBot="1" x14ac:dyDescent="0.3">
      <c r="A49" s="1"/>
      <c r="B49" s="62"/>
      <c r="C49" s="63"/>
      <c r="D49" s="63"/>
      <c r="E49" s="63"/>
      <c r="F49" s="16">
        <f>SUM(F48:F48)</f>
        <v>110000</v>
      </c>
      <c r="G49" s="17">
        <f t="shared" ref="G49:K49" si="10">SUM(G48:G48)</f>
        <v>3157</v>
      </c>
      <c r="H49" s="17">
        <f t="shared" si="10"/>
        <v>14457.62</v>
      </c>
      <c r="I49" s="18">
        <f t="shared" si="10"/>
        <v>3344</v>
      </c>
      <c r="J49" s="18">
        <f t="shared" si="10"/>
        <v>2525</v>
      </c>
      <c r="K49" s="19">
        <f t="shared" si="10"/>
        <v>23483.62</v>
      </c>
      <c r="L49" s="20">
        <f>SUM(L48:L48)</f>
        <v>86516.38</v>
      </c>
      <c r="M49" s="2"/>
    </row>
    <row r="50" spans="1:14" ht="15.75" x14ac:dyDescent="0.25">
      <c r="A50" s="1"/>
      <c r="B50" s="64" t="s">
        <v>28</v>
      </c>
      <c r="C50" s="65"/>
      <c r="D50" s="65"/>
      <c r="E50" s="65"/>
      <c r="F50" s="66"/>
      <c r="G50" s="66"/>
      <c r="H50" s="66"/>
      <c r="I50" s="66"/>
      <c r="J50" s="66"/>
      <c r="K50" s="66"/>
      <c r="L50" s="67"/>
      <c r="M50" s="2"/>
    </row>
    <row r="51" spans="1:14" ht="63" x14ac:dyDescent="0.25">
      <c r="A51" s="1"/>
      <c r="B51" s="12" t="s">
        <v>126</v>
      </c>
      <c r="C51" s="5" t="s">
        <v>11</v>
      </c>
      <c r="D51" s="61" t="s">
        <v>207</v>
      </c>
      <c r="E51" s="4" t="s">
        <v>17</v>
      </c>
      <c r="F51" s="6">
        <v>45000</v>
      </c>
      <c r="G51" s="6">
        <v>1291.5</v>
      </c>
      <c r="H51" s="6">
        <v>0</v>
      </c>
      <c r="I51" s="7">
        <v>1368</v>
      </c>
      <c r="J51" s="7">
        <v>5796.98</v>
      </c>
      <c r="K51" s="7">
        <v>8456.48</v>
      </c>
      <c r="L51" s="8">
        <f>F51-K51</f>
        <v>36543.520000000004</v>
      </c>
      <c r="M51" s="2"/>
    </row>
    <row r="52" spans="1:14" ht="31.5" x14ac:dyDescent="0.25">
      <c r="A52" s="1"/>
      <c r="B52" s="4" t="s">
        <v>123</v>
      </c>
      <c r="C52" s="5" t="s">
        <v>14</v>
      </c>
      <c r="D52" s="4" t="s">
        <v>66</v>
      </c>
      <c r="E52" s="4" t="s">
        <v>18</v>
      </c>
      <c r="F52" s="6">
        <v>60000</v>
      </c>
      <c r="G52" s="6">
        <v>1722</v>
      </c>
      <c r="H52" s="6">
        <v>651.65</v>
      </c>
      <c r="I52" s="7">
        <v>1824</v>
      </c>
      <c r="J52" s="7">
        <v>14918.73</v>
      </c>
      <c r="K52" s="7">
        <v>19116.38</v>
      </c>
      <c r="L52" s="8">
        <f>F52-K52</f>
        <v>40883.619999999995</v>
      </c>
      <c r="M52" s="2"/>
    </row>
    <row r="53" spans="1:14" ht="31.5" x14ac:dyDescent="0.25">
      <c r="A53" s="1"/>
      <c r="B53" s="12" t="s">
        <v>113</v>
      </c>
      <c r="C53" s="5" t="s">
        <v>11</v>
      </c>
      <c r="D53" s="12" t="s">
        <v>218</v>
      </c>
      <c r="E53" s="12" t="s">
        <v>17</v>
      </c>
      <c r="F53" s="6">
        <v>45000</v>
      </c>
      <c r="G53" s="6">
        <v>1291.5</v>
      </c>
      <c r="H53" s="6">
        <v>0</v>
      </c>
      <c r="I53" s="7">
        <v>1368</v>
      </c>
      <c r="J53" s="7">
        <v>19740.02</v>
      </c>
      <c r="K53" s="7">
        <v>22399.52</v>
      </c>
      <c r="L53" s="8">
        <f>F53-K53</f>
        <v>22600.48</v>
      </c>
      <c r="M53" s="2"/>
    </row>
    <row r="54" spans="1:14" ht="31.5" x14ac:dyDescent="0.25">
      <c r="A54" s="1"/>
      <c r="B54" s="12" t="s">
        <v>196</v>
      </c>
      <c r="C54" s="5" t="s">
        <v>14</v>
      </c>
      <c r="D54" s="12" t="s">
        <v>206</v>
      </c>
      <c r="E54" s="12" t="s">
        <v>18</v>
      </c>
      <c r="F54" s="6">
        <v>55000</v>
      </c>
      <c r="G54" s="6">
        <v>1578.5</v>
      </c>
      <c r="H54" s="6">
        <v>2559.6799999999998</v>
      </c>
      <c r="I54" s="7">
        <v>1672</v>
      </c>
      <c r="J54" s="7">
        <v>13275.86</v>
      </c>
      <c r="K54" s="7">
        <v>19086.04</v>
      </c>
      <c r="L54" s="8">
        <f>F54-K54</f>
        <v>35913.96</v>
      </c>
      <c r="M54" s="2"/>
    </row>
    <row r="55" spans="1:14" ht="31.5" x14ac:dyDescent="0.25">
      <c r="A55" s="1"/>
      <c r="B55" s="12" t="s">
        <v>124</v>
      </c>
      <c r="C55" s="5" t="s">
        <v>14</v>
      </c>
      <c r="D55" s="12" t="s">
        <v>222</v>
      </c>
      <c r="E55" s="4" t="s">
        <v>17</v>
      </c>
      <c r="F55" s="6">
        <v>42000</v>
      </c>
      <c r="G55" s="6">
        <v>1205.4000000000001</v>
      </c>
      <c r="H55" s="6">
        <v>0</v>
      </c>
      <c r="I55" s="7">
        <v>1276.8</v>
      </c>
      <c r="J55" s="7">
        <v>12456.36</v>
      </c>
      <c r="K55" s="7">
        <v>14938.56</v>
      </c>
      <c r="L55" s="8">
        <f t="shared" ref="L55:L57" si="11">F55-K55</f>
        <v>27061.440000000002</v>
      </c>
      <c r="M55" s="2"/>
    </row>
    <row r="56" spans="1:14" ht="31.5" x14ac:dyDescent="0.25">
      <c r="A56" s="1"/>
      <c r="B56" s="4" t="s">
        <v>122</v>
      </c>
      <c r="C56" s="5" t="s">
        <v>14</v>
      </c>
      <c r="D56" s="4" t="s">
        <v>131</v>
      </c>
      <c r="E56" s="4" t="s">
        <v>17</v>
      </c>
      <c r="F56" s="6">
        <v>40000</v>
      </c>
      <c r="G56" s="6">
        <v>1148</v>
      </c>
      <c r="H56" s="6">
        <v>0</v>
      </c>
      <c r="I56" s="7">
        <v>1216</v>
      </c>
      <c r="J56" s="7">
        <v>21003.99</v>
      </c>
      <c r="K56" s="7">
        <v>23367.99</v>
      </c>
      <c r="L56" s="8">
        <f>F56-K56</f>
        <v>16632.009999999998</v>
      </c>
      <c r="M56" s="2"/>
    </row>
    <row r="57" spans="1:14" ht="31.5" x14ac:dyDescent="0.25">
      <c r="A57" s="1"/>
      <c r="B57" s="12" t="s">
        <v>125</v>
      </c>
      <c r="C57" s="5" t="s">
        <v>11</v>
      </c>
      <c r="D57" s="4" t="s">
        <v>131</v>
      </c>
      <c r="E57" s="4" t="s">
        <v>17</v>
      </c>
      <c r="F57" s="6">
        <v>45000</v>
      </c>
      <c r="G57" s="6">
        <v>1291.5</v>
      </c>
      <c r="H57" s="6">
        <v>0</v>
      </c>
      <c r="I57" s="7">
        <v>1368</v>
      </c>
      <c r="J57" s="7">
        <v>5497.89</v>
      </c>
      <c r="K57" s="7">
        <v>8157.39</v>
      </c>
      <c r="L57" s="8">
        <f t="shared" si="11"/>
        <v>36842.61</v>
      </c>
      <c r="M57" s="2"/>
    </row>
    <row r="58" spans="1:14" ht="16.5" thickBot="1" x14ac:dyDescent="0.3">
      <c r="A58" s="1"/>
      <c r="B58" s="62" t="s">
        <v>64</v>
      </c>
      <c r="C58" s="63"/>
      <c r="D58" s="63"/>
      <c r="E58" s="63"/>
      <c r="F58" s="57">
        <f t="shared" ref="F58:L58" si="12">SUM(F51:F57)</f>
        <v>332000</v>
      </c>
      <c r="G58" s="28">
        <f t="shared" si="12"/>
        <v>9528.4</v>
      </c>
      <c r="H58" s="28">
        <f t="shared" si="12"/>
        <v>3211.33</v>
      </c>
      <c r="I58" s="28">
        <f t="shared" si="12"/>
        <v>10092.799999999999</v>
      </c>
      <c r="J58" s="28">
        <f t="shared" si="12"/>
        <v>92689.83</v>
      </c>
      <c r="K58" s="28">
        <f t="shared" si="12"/>
        <v>115522.36000000002</v>
      </c>
      <c r="L58" s="29">
        <f t="shared" si="12"/>
        <v>216477.64</v>
      </c>
      <c r="M58" s="2"/>
      <c r="N58" s="33"/>
    </row>
    <row r="59" spans="1:14" ht="15.75" x14ac:dyDescent="0.25">
      <c r="A59" s="1"/>
      <c r="B59" s="64" t="s">
        <v>82</v>
      </c>
      <c r="C59" s="65"/>
      <c r="D59" s="65"/>
      <c r="E59" s="65"/>
      <c r="F59" s="66"/>
      <c r="G59" s="66"/>
      <c r="H59" s="66"/>
      <c r="I59" s="66"/>
      <c r="J59" s="66"/>
      <c r="K59" s="66"/>
      <c r="L59" s="67"/>
      <c r="M59" s="2"/>
    </row>
    <row r="60" spans="1:14" ht="47.25" x14ac:dyDescent="0.25">
      <c r="A60" s="1"/>
      <c r="B60" s="4" t="s">
        <v>208</v>
      </c>
      <c r="C60" s="5" t="s">
        <v>14</v>
      </c>
      <c r="D60" s="4" t="s">
        <v>209</v>
      </c>
      <c r="E60" s="4" t="s">
        <v>18</v>
      </c>
      <c r="F60" s="9">
        <v>130000</v>
      </c>
      <c r="G60" s="6">
        <v>3731</v>
      </c>
      <c r="H60" s="9">
        <v>19162.09</v>
      </c>
      <c r="I60" s="7">
        <v>3952</v>
      </c>
      <c r="J60" s="15">
        <v>10538.15</v>
      </c>
      <c r="K60" s="7">
        <v>37383.269999999997</v>
      </c>
      <c r="L60" s="11">
        <f>F60-K60</f>
        <v>92616.73000000001</v>
      </c>
      <c r="M60" s="2"/>
    </row>
    <row r="61" spans="1:14" ht="15.75" x14ac:dyDescent="0.25">
      <c r="A61" s="1"/>
      <c r="B61" s="4" t="s">
        <v>156</v>
      </c>
      <c r="C61" s="5" t="s">
        <v>14</v>
      </c>
      <c r="D61" s="4" t="s">
        <v>157</v>
      </c>
      <c r="E61" s="4" t="s">
        <v>18</v>
      </c>
      <c r="F61" s="6">
        <v>80000</v>
      </c>
      <c r="G61" s="6">
        <v>2296</v>
      </c>
      <c r="H61" s="6">
        <v>7400.87</v>
      </c>
      <c r="I61" s="7">
        <v>2432</v>
      </c>
      <c r="J61" s="7">
        <v>3787</v>
      </c>
      <c r="K61" s="7">
        <v>15915.87</v>
      </c>
      <c r="L61" s="8">
        <f>F61-K61</f>
        <v>64084.13</v>
      </c>
      <c r="M61" s="2"/>
    </row>
    <row r="62" spans="1:14" ht="47.25" x14ac:dyDescent="0.25">
      <c r="A62" s="1"/>
      <c r="B62" s="4" t="s">
        <v>155</v>
      </c>
      <c r="C62" s="5" t="s">
        <v>201</v>
      </c>
      <c r="D62" s="4" t="s">
        <v>219</v>
      </c>
      <c r="E62" s="4" t="s">
        <v>17</v>
      </c>
      <c r="F62" s="6">
        <v>50000</v>
      </c>
      <c r="G62" s="6">
        <v>1435</v>
      </c>
      <c r="H62" s="6">
        <v>0</v>
      </c>
      <c r="I62" s="7">
        <v>1520</v>
      </c>
      <c r="J62" s="14">
        <v>11020.89</v>
      </c>
      <c r="K62" s="7">
        <v>13975.89</v>
      </c>
      <c r="L62" s="8">
        <f>F62-K62</f>
        <v>36024.11</v>
      </c>
      <c r="M62" s="2"/>
    </row>
    <row r="63" spans="1:14" ht="31.5" x14ac:dyDescent="0.25">
      <c r="A63" s="1"/>
      <c r="B63" s="4" t="s">
        <v>198</v>
      </c>
      <c r="C63" s="5" t="s">
        <v>14</v>
      </c>
      <c r="D63" s="4" t="s">
        <v>220</v>
      </c>
      <c r="E63" s="4" t="s">
        <v>18</v>
      </c>
      <c r="F63" s="6">
        <v>46000</v>
      </c>
      <c r="G63" s="6">
        <v>1320.2</v>
      </c>
      <c r="H63" s="6">
        <v>0</v>
      </c>
      <c r="I63" s="7">
        <v>1398.4</v>
      </c>
      <c r="J63" s="30">
        <v>4244.78</v>
      </c>
      <c r="K63" s="7">
        <v>6963.38</v>
      </c>
      <c r="L63" s="8">
        <f>F63-K63</f>
        <v>39036.620000000003</v>
      </c>
      <c r="M63" s="2"/>
    </row>
    <row r="64" spans="1:14" ht="31.5" x14ac:dyDescent="0.25">
      <c r="A64" s="1"/>
      <c r="B64" s="4" t="s">
        <v>158</v>
      </c>
      <c r="C64" s="5" t="s">
        <v>14</v>
      </c>
      <c r="D64" s="4" t="s">
        <v>131</v>
      </c>
      <c r="E64" s="4" t="s">
        <v>18</v>
      </c>
      <c r="F64" s="6">
        <v>42000</v>
      </c>
      <c r="G64" s="6">
        <v>1205.4000000000001</v>
      </c>
      <c r="H64" s="6">
        <v>0</v>
      </c>
      <c r="I64" s="7">
        <v>1276.8</v>
      </c>
      <c r="J64" s="7">
        <v>833</v>
      </c>
      <c r="K64" s="7">
        <v>3315.2</v>
      </c>
      <c r="L64" s="8">
        <f t="shared" ref="L64:L65" si="13">F64-K64</f>
        <v>38684.800000000003</v>
      </c>
      <c r="M64" s="2"/>
    </row>
    <row r="65" spans="1:13" ht="32.25" thickBot="1" x14ac:dyDescent="0.3">
      <c r="A65" s="1"/>
      <c r="B65" s="4" t="s">
        <v>159</v>
      </c>
      <c r="C65" s="5" t="s">
        <v>11</v>
      </c>
      <c r="D65" s="4" t="s">
        <v>131</v>
      </c>
      <c r="E65" s="4" t="s">
        <v>17</v>
      </c>
      <c r="F65" s="6">
        <v>40000</v>
      </c>
      <c r="G65" s="6">
        <v>1148</v>
      </c>
      <c r="H65" s="6">
        <v>0</v>
      </c>
      <c r="I65" s="7">
        <v>1216</v>
      </c>
      <c r="J65" s="7">
        <v>5958.75</v>
      </c>
      <c r="K65" s="7">
        <v>8322.75</v>
      </c>
      <c r="L65" s="8">
        <f t="shared" si="13"/>
        <v>31677.25</v>
      </c>
      <c r="M65" s="2"/>
    </row>
    <row r="66" spans="1:13" ht="16.5" thickBot="1" x14ac:dyDescent="0.3">
      <c r="A66" s="1"/>
      <c r="B66" s="62"/>
      <c r="C66" s="63"/>
      <c r="D66" s="63"/>
      <c r="E66" s="63"/>
      <c r="F66" s="16">
        <f t="shared" ref="F66:L66" si="14">SUM(F60:F65)</f>
        <v>388000</v>
      </c>
      <c r="G66" s="17">
        <f t="shared" si="14"/>
        <v>11135.6</v>
      </c>
      <c r="H66" s="17">
        <f t="shared" si="14"/>
        <v>26562.959999999999</v>
      </c>
      <c r="I66" s="25">
        <f t="shared" si="14"/>
        <v>11795.199999999999</v>
      </c>
      <c r="J66" s="25">
        <f t="shared" si="14"/>
        <v>36382.57</v>
      </c>
      <c r="K66" s="31">
        <f t="shared" si="14"/>
        <v>85876.36</v>
      </c>
      <c r="L66" s="20">
        <f t="shared" si="14"/>
        <v>302123.64</v>
      </c>
      <c r="M66" s="2"/>
    </row>
    <row r="67" spans="1:13" ht="15.75" x14ac:dyDescent="0.25">
      <c r="A67" s="1"/>
      <c r="B67" s="64" t="s">
        <v>83</v>
      </c>
      <c r="C67" s="65"/>
      <c r="D67" s="65"/>
      <c r="E67" s="65"/>
      <c r="F67" s="66"/>
      <c r="G67" s="66"/>
      <c r="H67" s="66"/>
      <c r="I67" s="66"/>
      <c r="J67" s="66"/>
      <c r="K67" s="66"/>
      <c r="L67" s="67"/>
      <c r="M67" s="2"/>
    </row>
    <row r="68" spans="1:13" ht="47.25" x14ac:dyDescent="0.25">
      <c r="A68" s="1"/>
      <c r="B68" s="4" t="s">
        <v>29</v>
      </c>
      <c r="C68" s="5" t="s">
        <v>14</v>
      </c>
      <c r="D68" s="4" t="s">
        <v>100</v>
      </c>
      <c r="E68" s="4" t="s">
        <v>17</v>
      </c>
      <c r="F68" s="6">
        <v>130000</v>
      </c>
      <c r="G68" s="6">
        <v>3731</v>
      </c>
      <c r="H68" s="6">
        <v>18682.169999999998</v>
      </c>
      <c r="I68" s="10">
        <f>+F68*0.0304</f>
        <v>3952</v>
      </c>
      <c r="J68" s="7">
        <v>28551.18</v>
      </c>
      <c r="K68" s="7">
        <v>54916.35</v>
      </c>
      <c r="L68" s="8">
        <f>F68-K68</f>
        <v>75083.649999999994</v>
      </c>
      <c r="M68" s="2"/>
    </row>
    <row r="69" spans="1:13" ht="32.25" thickBot="1" x14ac:dyDescent="0.3">
      <c r="A69" s="1"/>
      <c r="B69" s="4" t="s">
        <v>170</v>
      </c>
      <c r="C69" s="5" t="s">
        <v>14</v>
      </c>
      <c r="D69" s="4" t="s">
        <v>171</v>
      </c>
      <c r="E69" s="4" t="s">
        <v>18</v>
      </c>
      <c r="F69" s="9">
        <v>75000</v>
      </c>
      <c r="G69" s="9">
        <v>2152.5</v>
      </c>
      <c r="H69" s="9">
        <v>0</v>
      </c>
      <c r="I69" s="7">
        <v>2280</v>
      </c>
      <c r="J69" s="10">
        <v>10680.56</v>
      </c>
      <c r="K69" s="10">
        <v>15113.06</v>
      </c>
      <c r="L69" s="8">
        <f>F69-K69</f>
        <v>59886.94</v>
      </c>
      <c r="M69" s="2"/>
    </row>
    <row r="70" spans="1:13" ht="16.5" thickBot="1" x14ac:dyDescent="0.3">
      <c r="A70" s="1"/>
      <c r="B70" s="62"/>
      <c r="C70" s="63"/>
      <c r="D70" s="63"/>
      <c r="E70" s="63"/>
      <c r="F70" s="16">
        <f t="shared" ref="F70:L70" si="15">SUM(F68:F69)</f>
        <v>205000</v>
      </c>
      <c r="G70" s="17">
        <f t="shared" si="15"/>
        <v>5883.5</v>
      </c>
      <c r="H70" s="17">
        <f t="shared" si="15"/>
        <v>18682.169999999998</v>
      </c>
      <c r="I70" s="18">
        <f t="shared" si="15"/>
        <v>6232</v>
      </c>
      <c r="J70" s="18">
        <f t="shared" si="15"/>
        <v>39231.74</v>
      </c>
      <c r="K70" s="19">
        <f t="shared" si="15"/>
        <v>70029.41</v>
      </c>
      <c r="L70" s="20">
        <f t="shared" si="15"/>
        <v>134970.59</v>
      </c>
      <c r="M70" s="2"/>
    </row>
    <row r="71" spans="1:13" ht="15.75" x14ac:dyDescent="0.25">
      <c r="A71" s="1"/>
      <c r="B71" s="64" t="s">
        <v>84</v>
      </c>
      <c r="C71" s="65"/>
      <c r="D71" s="65"/>
      <c r="E71" s="65"/>
      <c r="F71" s="66"/>
      <c r="G71" s="66"/>
      <c r="H71" s="66"/>
      <c r="I71" s="66"/>
      <c r="J71" s="66"/>
      <c r="K71" s="66"/>
      <c r="L71" s="67"/>
      <c r="M71" s="2"/>
    </row>
    <row r="72" spans="1:13" ht="47.25" x14ac:dyDescent="0.25">
      <c r="A72" s="1"/>
      <c r="B72" s="4" t="s">
        <v>238</v>
      </c>
      <c r="C72" s="5" t="s">
        <v>239</v>
      </c>
      <c r="D72" s="4" t="s">
        <v>240</v>
      </c>
      <c r="E72" s="4" t="s">
        <v>18</v>
      </c>
      <c r="F72" s="6">
        <v>60000</v>
      </c>
      <c r="G72" s="6">
        <v>1722</v>
      </c>
      <c r="H72" s="6">
        <v>443.82</v>
      </c>
      <c r="I72" s="7">
        <v>1824</v>
      </c>
      <c r="J72" s="7">
        <v>5325</v>
      </c>
      <c r="K72" s="7">
        <v>9314.82</v>
      </c>
      <c r="L72" s="8">
        <f>F72-K72</f>
        <v>50685.18</v>
      </c>
      <c r="M72" s="2"/>
    </row>
    <row r="73" spans="1:13" ht="47.25" x14ac:dyDescent="0.25">
      <c r="A73" s="1"/>
      <c r="B73" s="4" t="s">
        <v>85</v>
      </c>
      <c r="C73" s="5" t="s">
        <v>14</v>
      </c>
      <c r="D73" s="4" t="s">
        <v>30</v>
      </c>
      <c r="E73" s="4" t="s">
        <v>17</v>
      </c>
      <c r="F73" s="6">
        <v>130000</v>
      </c>
      <c r="G73" s="6">
        <f>+F73*0.0287</f>
        <v>3731</v>
      </c>
      <c r="H73" s="6">
        <v>19162.12</v>
      </c>
      <c r="I73" s="7">
        <f>+F73*0.0304</f>
        <v>3952</v>
      </c>
      <c r="J73" s="7">
        <v>44454.879999999997</v>
      </c>
      <c r="K73" s="7">
        <v>71300</v>
      </c>
      <c r="L73" s="8">
        <f>F73-K73</f>
        <v>58700</v>
      </c>
      <c r="M73" s="2"/>
    </row>
    <row r="74" spans="1:13" ht="48" thickBot="1" x14ac:dyDescent="0.3">
      <c r="A74" s="1"/>
      <c r="B74" s="12" t="s">
        <v>86</v>
      </c>
      <c r="C74" s="5" t="s">
        <v>14</v>
      </c>
      <c r="D74" s="4" t="s">
        <v>101</v>
      </c>
      <c r="E74" s="4" t="s">
        <v>18</v>
      </c>
      <c r="F74" s="6">
        <v>50000</v>
      </c>
      <c r="G74" s="6">
        <f t="shared" ref="G74" si="16">+F74*0.0287</f>
        <v>1435</v>
      </c>
      <c r="H74" s="6">
        <v>0</v>
      </c>
      <c r="I74" s="7">
        <f>+F74*0.0304</f>
        <v>1520</v>
      </c>
      <c r="J74" s="7">
        <v>2844.78</v>
      </c>
      <c r="K74" s="7">
        <v>5799.78</v>
      </c>
      <c r="L74" s="8">
        <f>F74-K74</f>
        <v>44200.22</v>
      </c>
      <c r="M74" s="2"/>
    </row>
    <row r="75" spans="1:13" ht="16.5" thickBot="1" x14ac:dyDescent="0.3">
      <c r="A75" s="1"/>
      <c r="B75" s="62"/>
      <c r="C75" s="63"/>
      <c r="D75" s="63"/>
      <c r="E75" s="63"/>
      <c r="F75" s="16">
        <f>SUM(F73:F74:F72)</f>
        <v>240000</v>
      </c>
      <c r="G75" s="17">
        <f>SUM(G73:G74:G72)</f>
        <v>6888</v>
      </c>
      <c r="H75" s="17">
        <f>SUM(H72:H74)</f>
        <v>19605.939999999999</v>
      </c>
      <c r="I75" s="18">
        <f>SUM(I73:I74:I72)</f>
        <v>7296</v>
      </c>
      <c r="J75" s="18">
        <f>SUM(J73:J74:J72)</f>
        <v>52624.659999999996</v>
      </c>
      <c r="K75" s="19">
        <f>SUM(K73:K74:K72)</f>
        <v>86414.6</v>
      </c>
      <c r="L75" s="20">
        <f>SUM(L73:L74:L72)</f>
        <v>153585.4</v>
      </c>
      <c r="M75" s="2"/>
    </row>
    <row r="76" spans="1:13" ht="15.75" x14ac:dyDescent="0.25">
      <c r="A76" s="1"/>
      <c r="B76" s="64" t="s">
        <v>87</v>
      </c>
      <c r="C76" s="65"/>
      <c r="D76" s="65"/>
      <c r="E76" s="65"/>
      <c r="F76" s="66"/>
      <c r="G76" s="66"/>
      <c r="H76" s="66"/>
      <c r="I76" s="66"/>
      <c r="J76" s="66"/>
      <c r="K76" s="66"/>
      <c r="L76" s="67"/>
      <c r="M76" s="2"/>
    </row>
    <row r="77" spans="1:13" ht="31.5" x14ac:dyDescent="0.25">
      <c r="A77" s="1"/>
      <c r="B77" s="4" t="s">
        <v>140</v>
      </c>
      <c r="C77" s="5" t="s">
        <v>11</v>
      </c>
      <c r="D77" s="4" t="s">
        <v>221</v>
      </c>
      <c r="E77" s="4" t="s">
        <v>17</v>
      </c>
      <c r="F77" s="6">
        <v>45000</v>
      </c>
      <c r="G77" s="6">
        <v>1291.5</v>
      </c>
      <c r="H77" s="6">
        <v>0</v>
      </c>
      <c r="I77" s="7">
        <v>1368</v>
      </c>
      <c r="J77" s="7">
        <v>16280.01</v>
      </c>
      <c r="K77" s="7">
        <v>18939.509999999998</v>
      </c>
      <c r="L77" s="8">
        <f t="shared" ref="L77:L87" si="17">F77-K77</f>
        <v>26060.49</v>
      </c>
      <c r="M77" s="2"/>
    </row>
    <row r="78" spans="1:13" ht="15.75" x14ac:dyDescent="0.25">
      <c r="A78" s="1"/>
      <c r="B78" s="4" t="s">
        <v>36</v>
      </c>
      <c r="C78" s="5" t="s">
        <v>14</v>
      </c>
      <c r="D78" s="4" t="s">
        <v>37</v>
      </c>
      <c r="E78" s="4" t="s">
        <v>17</v>
      </c>
      <c r="F78" s="6">
        <v>45000</v>
      </c>
      <c r="G78" s="6">
        <v>1291.5</v>
      </c>
      <c r="H78" s="6">
        <v>0</v>
      </c>
      <c r="I78" s="7">
        <v>1368</v>
      </c>
      <c r="J78" s="7">
        <v>325</v>
      </c>
      <c r="K78" s="7">
        <v>2984.5</v>
      </c>
      <c r="L78" s="8">
        <f t="shared" si="17"/>
        <v>42015.5</v>
      </c>
      <c r="M78" s="2"/>
    </row>
    <row r="79" spans="1:13" ht="31.5" x14ac:dyDescent="0.25">
      <c r="A79" s="1"/>
      <c r="B79" s="4" t="s">
        <v>137</v>
      </c>
      <c r="C79" s="5" t="s">
        <v>11</v>
      </c>
      <c r="D79" s="4" t="s">
        <v>151</v>
      </c>
      <c r="E79" s="4" t="s">
        <v>18</v>
      </c>
      <c r="F79" s="6">
        <v>45000</v>
      </c>
      <c r="G79" s="6">
        <v>1291.5</v>
      </c>
      <c r="H79" s="6">
        <v>0</v>
      </c>
      <c r="I79" s="7">
        <v>1368</v>
      </c>
      <c r="J79" s="7">
        <v>525</v>
      </c>
      <c r="K79" s="7">
        <v>3184.5</v>
      </c>
      <c r="L79" s="8">
        <f t="shared" si="17"/>
        <v>41815.5</v>
      </c>
      <c r="M79" s="2"/>
    </row>
    <row r="80" spans="1:13" ht="31.5" x14ac:dyDescent="0.25">
      <c r="A80" s="1"/>
      <c r="B80" s="4" t="s">
        <v>141</v>
      </c>
      <c r="C80" s="5" t="s">
        <v>11</v>
      </c>
      <c r="D80" s="4" t="s">
        <v>151</v>
      </c>
      <c r="E80" s="4" t="s">
        <v>31</v>
      </c>
      <c r="F80" s="6">
        <v>45000</v>
      </c>
      <c r="G80" s="6">
        <v>1291.5</v>
      </c>
      <c r="H80" s="6">
        <v>0</v>
      </c>
      <c r="I80" s="7">
        <v>1368</v>
      </c>
      <c r="J80" s="7">
        <v>14562.34</v>
      </c>
      <c r="K80" s="7">
        <v>17221.84</v>
      </c>
      <c r="L80" s="8">
        <f t="shared" si="17"/>
        <v>27778.16</v>
      </c>
      <c r="M80" s="2"/>
    </row>
    <row r="81" spans="1:13" ht="31.5" x14ac:dyDescent="0.25">
      <c r="A81" s="1"/>
      <c r="B81" s="4" t="s">
        <v>132</v>
      </c>
      <c r="C81" s="5" t="s">
        <v>11</v>
      </c>
      <c r="D81" s="4" t="s">
        <v>211</v>
      </c>
      <c r="E81" s="4" t="s">
        <v>17</v>
      </c>
      <c r="F81" s="6">
        <v>38000</v>
      </c>
      <c r="G81" s="6">
        <v>1090.5999999999999</v>
      </c>
      <c r="H81" s="6">
        <v>0</v>
      </c>
      <c r="I81" s="7">
        <v>1155.2</v>
      </c>
      <c r="J81" s="7">
        <v>6357.72</v>
      </c>
      <c r="K81" s="7">
        <v>8603.52</v>
      </c>
      <c r="L81" s="8">
        <f t="shared" si="17"/>
        <v>29396.48</v>
      </c>
      <c r="M81" s="2"/>
    </row>
    <row r="82" spans="1:13" ht="31.5" x14ac:dyDescent="0.25">
      <c r="A82" s="1"/>
      <c r="B82" s="12" t="s">
        <v>143</v>
      </c>
      <c r="C82" s="5" t="s">
        <v>11</v>
      </c>
      <c r="D82" s="12" t="s">
        <v>39</v>
      </c>
      <c r="E82" s="4" t="s">
        <v>31</v>
      </c>
      <c r="F82" s="6">
        <v>33000</v>
      </c>
      <c r="G82" s="6">
        <v>947.1</v>
      </c>
      <c r="H82" s="6">
        <v>0</v>
      </c>
      <c r="I82" s="7">
        <v>1003.2</v>
      </c>
      <c r="J82" s="7">
        <v>9651.19</v>
      </c>
      <c r="K82" s="7">
        <v>11601.49</v>
      </c>
      <c r="L82" s="8">
        <f t="shared" si="17"/>
        <v>21398.510000000002</v>
      </c>
      <c r="M82" s="2"/>
    </row>
    <row r="83" spans="1:13" ht="31.5" x14ac:dyDescent="0.25">
      <c r="A83" s="1"/>
      <c r="B83" s="4" t="s">
        <v>136</v>
      </c>
      <c r="C83" s="5" t="s">
        <v>14</v>
      </c>
      <c r="D83" s="4" t="s">
        <v>32</v>
      </c>
      <c r="E83" s="4" t="s">
        <v>31</v>
      </c>
      <c r="F83" s="6">
        <v>33000</v>
      </c>
      <c r="G83" s="6">
        <v>947.1</v>
      </c>
      <c r="H83" s="6">
        <v>0</v>
      </c>
      <c r="I83" s="7">
        <v>1003.2</v>
      </c>
      <c r="J83" s="7">
        <v>1131</v>
      </c>
      <c r="K83" s="7">
        <v>3081.3</v>
      </c>
      <c r="L83" s="8">
        <f t="shared" si="17"/>
        <v>29918.7</v>
      </c>
      <c r="M83" s="2"/>
    </row>
    <row r="84" spans="1:13" ht="31.5" x14ac:dyDescent="0.25">
      <c r="A84" s="1"/>
      <c r="B84" s="4" t="s">
        <v>138</v>
      </c>
      <c r="C84" s="5" t="s">
        <v>11</v>
      </c>
      <c r="D84" s="4" t="s">
        <v>34</v>
      </c>
      <c r="E84" s="4" t="s">
        <v>31</v>
      </c>
      <c r="F84" s="6">
        <v>33000</v>
      </c>
      <c r="G84" s="6">
        <v>947.1</v>
      </c>
      <c r="H84" s="6">
        <v>0</v>
      </c>
      <c r="I84" s="7">
        <v>1003.2</v>
      </c>
      <c r="J84" s="7">
        <v>3391.21</v>
      </c>
      <c r="K84" s="7">
        <v>5341.51</v>
      </c>
      <c r="L84" s="8">
        <f t="shared" si="17"/>
        <v>27658.489999999998</v>
      </c>
      <c r="M84" s="2"/>
    </row>
    <row r="85" spans="1:13" ht="31.5" x14ac:dyDescent="0.25">
      <c r="A85" s="1"/>
      <c r="B85" s="4" t="s">
        <v>139</v>
      </c>
      <c r="C85" s="5" t="s">
        <v>11</v>
      </c>
      <c r="D85" s="4" t="s">
        <v>35</v>
      </c>
      <c r="E85" s="4" t="s">
        <v>31</v>
      </c>
      <c r="F85" s="6">
        <v>33000</v>
      </c>
      <c r="G85" s="6">
        <v>947.1</v>
      </c>
      <c r="H85" s="6">
        <v>0</v>
      </c>
      <c r="I85" s="7">
        <v>1003.2</v>
      </c>
      <c r="J85" s="7">
        <v>14083.97</v>
      </c>
      <c r="K85" s="7">
        <v>16034.27</v>
      </c>
      <c r="L85" s="8">
        <f t="shared" si="17"/>
        <v>16965.73</v>
      </c>
      <c r="M85" s="2"/>
    </row>
    <row r="86" spans="1:13" ht="31.5" x14ac:dyDescent="0.25">
      <c r="A86" s="1"/>
      <c r="B86" s="12" t="s">
        <v>145</v>
      </c>
      <c r="C86" s="5" t="s">
        <v>11</v>
      </c>
      <c r="D86" s="58" t="s">
        <v>153</v>
      </c>
      <c r="E86" s="4" t="s">
        <v>31</v>
      </c>
      <c r="F86" s="6">
        <v>33000</v>
      </c>
      <c r="G86" s="6">
        <v>947.1</v>
      </c>
      <c r="H86" s="6">
        <v>0</v>
      </c>
      <c r="I86" s="7">
        <v>1003.2</v>
      </c>
      <c r="J86" s="7">
        <v>8072.36</v>
      </c>
      <c r="K86" s="7">
        <v>10022.66</v>
      </c>
      <c r="L86" s="8">
        <f t="shared" si="17"/>
        <v>22977.34</v>
      </c>
      <c r="M86" s="2"/>
    </row>
    <row r="87" spans="1:13" ht="31.5" x14ac:dyDescent="0.25">
      <c r="A87" s="1"/>
      <c r="B87" s="12" t="s">
        <v>144</v>
      </c>
      <c r="C87" s="5" t="s">
        <v>11</v>
      </c>
      <c r="D87" s="12" t="s">
        <v>39</v>
      </c>
      <c r="E87" s="4" t="s">
        <v>31</v>
      </c>
      <c r="F87" s="6">
        <v>30000</v>
      </c>
      <c r="G87" s="6">
        <v>861</v>
      </c>
      <c r="H87" s="6">
        <v>0</v>
      </c>
      <c r="I87" s="7">
        <v>912</v>
      </c>
      <c r="J87" s="7">
        <v>6577.41</v>
      </c>
      <c r="K87" s="7">
        <v>8350.41</v>
      </c>
      <c r="L87" s="8">
        <f t="shared" si="17"/>
        <v>21649.59</v>
      </c>
      <c r="M87" s="2"/>
    </row>
    <row r="88" spans="1:13" ht="31.5" x14ac:dyDescent="0.25">
      <c r="A88" s="1"/>
      <c r="B88" s="12" t="s">
        <v>149</v>
      </c>
      <c r="C88" s="5" t="s">
        <v>11</v>
      </c>
      <c r="D88" s="12" t="s">
        <v>69</v>
      </c>
      <c r="E88" s="4" t="s">
        <v>31</v>
      </c>
      <c r="F88" s="6">
        <v>30000</v>
      </c>
      <c r="G88" s="6">
        <v>861</v>
      </c>
      <c r="H88" s="6">
        <v>0</v>
      </c>
      <c r="I88" s="7">
        <v>912</v>
      </c>
      <c r="J88" s="7">
        <v>3144.62</v>
      </c>
      <c r="K88" s="7">
        <v>4917.62</v>
      </c>
      <c r="L88" s="8">
        <f t="shared" ref="L88:L89" si="18">F88-K88</f>
        <v>25082.38</v>
      </c>
      <c r="M88" s="2"/>
    </row>
    <row r="89" spans="1:13" ht="31.5" x14ac:dyDescent="0.25">
      <c r="A89" s="1"/>
      <c r="B89" s="12" t="s">
        <v>150</v>
      </c>
      <c r="C89" s="5" t="s">
        <v>14</v>
      </c>
      <c r="D89" s="12" t="s">
        <v>37</v>
      </c>
      <c r="E89" s="4" t="s">
        <v>31</v>
      </c>
      <c r="F89" s="6">
        <v>30000</v>
      </c>
      <c r="G89" s="6">
        <v>861</v>
      </c>
      <c r="H89" s="6">
        <v>0</v>
      </c>
      <c r="I89" s="7">
        <v>912</v>
      </c>
      <c r="J89" s="7">
        <v>10325</v>
      </c>
      <c r="K89" s="7">
        <v>12098</v>
      </c>
      <c r="L89" s="8">
        <f t="shared" si="18"/>
        <v>17902</v>
      </c>
      <c r="M89" s="2"/>
    </row>
    <row r="90" spans="1:13" ht="31.5" x14ac:dyDescent="0.25">
      <c r="A90" s="1"/>
      <c r="B90" s="4" t="s">
        <v>199</v>
      </c>
      <c r="C90" s="5" t="s">
        <v>14</v>
      </c>
      <c r="D90" s="4" t="s">
        <v>32</v>
      </c>
      <c r="E90" s="4" t="s">
        <v>31</v>
      </c>
      <c r="F90" s="6">
        <v>29000</v>
      </c>
      <c r="G90" s="6">
        <v>832.3</v>
      </c>
      <c r="H90" s="6">
        <v>0</v>
      </c>
      <c r="I90" s="7">
        <v>881.6</v>
      </c>
      <c r="J90" s="7">
        <v>15388.73</v>
      </c>
      <c r="K90" s="7">
        <v>17102.63</v>
      </c>
      <c r="L90" s="8">
        <f>F90-K90</f>
        <v>11897.369999999999</v>
      </c>
      <c r="M90" s="2"/>
    </row>
    <row r="91" spans="1:13" ht="31.5" x14ac:dyDescent="0.25">
      <c r="A91" s="1"/>
      <c r="B91" s="4" t="s">
        <v>133</v>
      </c>
      <c r="C91" s="5" t="s">
        <v>11</v>
      </c>
      <c r="D91" s="4" t="s">
        <v>32</v>
      </c>
      <c r="E91" s="4" t="s">
        <v>31</v>
      </c>
      <c r="F91" s="6">
        <v>28000</v>
      </c>
      <c r="G91" s="6">
        <v>803.6</v>
      </c>
      <c r="H91" s="6">
        <v>0</v>
      </c>
      <c r="I91" s="7">
        <v>851.2</v>
      </c>
      <c r="J91" s="7">
        <v>8541.25</v>
      </c>
      <c r="K91" s="7">
        <v>10196.049999999999</v>
      </c>
      <c r="L91" s="8">
        <f t="shared" ref="L91:L95" si="19">F91-K91</f>
        <v>17803.95</v>
      </c>
      <c r="M91" s="2"/>
    </row>
    <row r="92" spans="1:13" ht="31.5" x14ac:dyDescent="0.25">
      <c r="A92" s="1"/>
      <c r="B92" s="4" t="s">
        <v>134</v>
      </c>
      <c r="C92" s="5" t="s">
        <v>11</v>
      </c>
      <c r="D92" s="4" t="s">
        <v>32</v>
      </c>
      <c r="E92" s="4" t="s">
        <v>31</v>
      </c>
      <c r="F92" s="6">
        <v>28000</v>
      </c>
      <c r="G92" s="6">
        <v>803.6</v>
      </c>
      <c r="H92" s="6">
        <v>0</v>
      </c>
      <c r="I92" s="7">
        <v>851.2</v>
      </c>
      <c r="J92" s="7">
        <v>13897.82</v>
      </c>
      <c r="K92" s="7">
        <v>15552.62</v>
      </c>
      <c r="L92" s="8">
        <f t="shared" si="19"/>
        <v>12447.38</v>
      </c>
      <c r="M92" s="2"/>
    </row>
    <row r="93" spans="1:13" ht="31.5" x14ac:dyDescent="0.25">
      <c r="A93" s="1"/>
      <c r="B93" s="12" t="s">
        <v>33</v>
      </c>
      <c r="C93" s="5" t="s">
        <v>14</v>
      </c>
      <c r="D93" s="12" t="s">
        <v>32</v>
      </c>
      <c r="E93" s="4" t="s">
        <v>31</v>
      </c>
      <c r="F93" s="6">
        <v>28000</v>
      </c>
      <c r="G93" s="6">
        <v>803.6</v>
      </c>
      <c r="H93" s="6">
        <v>0</v>
      </c>
      <c r="I93" s="7">
        <v>851.2</v>
      </c>
      <c r="J93" s="7">
        <v>5794.35</v>
      </c>
      <c r="K93" s="7">
        <v>7449.15</v>
      </c>
      <c r="L93" s="8">
        <f t="shared" si="19"/>
        <v>20550.849999999999</v>
      </c>
      <c r="M93" s="2"/>
    </row>
    <row r="94" spans="1:13" ht="31.5" x14ac:dyDescent="0.25">
      <c r="A94" s="1"/>
      <c r="B94" s="4" t="s">
        <v>135</v>
      </c>
      <c r="C94" s="5" t="s">
        <v>14</v>
      </c>
      <c r="D94" s="4" t="s">
        <v>32</v>
      </c>
      <c r="E94" s="4" t="s">
        <v>31</v>
      </c>
      <c r="F94" s="6">
        <v>28000</v>
      </c>
      <c r="G94" s="6">
        <v>803.6</v>
      </c>
      <c r="H94" s="6">
        <v>0</v>
      </c>
      <c r="I94" s="7">
        <v>851.2</v>
      </c>
      <c r="J94" s="7">
        <v>4733</v>
      </c>
      <c r="K94" s="7">
        <v>6387.8</v>
      </c>
      <c r="L94" s="8">
        <f t="shared" si="19"/>
        <v>21612.2</v>
      </c>
      <c r="M94" s="2"/>
    </row>
    <row r="95" spans="1:13" ht="31.5" x14ac:dyDescent="0.25">
      <c r="A95" s="1"/>
      <c r="B95" s="4" t="s">
        <v>142</v>
      </c>
      <c r="C95" s="5" t="s">
        <v>11</v>
      </c>
      <c r="D95" s="4" t="s">
        <v>152</v>
      </c>
      <c r="E95" s="4" t="s">
        <v>31</v>
      </c>
      <c r="F95" s="6">
        <v>28000</v>
      </c>
      <c r="G95" s="6">
        <v>803.6</v>
      </c>
      <c r="H95" s="6">
        <v>0</v>
      </c>
      <c r="I95" s="7">
        <v>851.2</v>
      </c>
      <c r="J95" s="7">
        <v>10484.6</v>
      </c>
      <c r="K95" s="7">
        <v>12139.4</v>
      </c>
      <c r="L95" s="8">
        <f t="shared" si="19"/>
        <v>15860.6</v>
      </c>
      <c r="M95" s="2"/>
    </row>
    <row r="96" spans="1:13" ht="31.5" x14ac:dyDescent="0.25">
      <c r="A96" s="1"/>
      <c r="B96" s="12" t="s">
        <v>146</v>
      </c>
      <c r="C96" s="5" t="s">
        <v>11</v>
      </c>
      <c r="D96" s="12" t="s">
        <v>152</v>
      </c>
      <c r="E96" s="4" t="s">
        <v>31</v>
      </c>
      <c r="F96" s="6">
        <v>28000</v>
      </c>
      <c r="G96" s="6">
        <v>803.6</v>
      </c>
      <c r="H96" s="6">
        <v>0</v>
      </c>
      <c r="I96" s="7">
        <v>851.2</v>
      </c>
      <c r="J96" s="7">
        <v>9236.2199999999993</v>
      </c>
      <c r="K96" s="7">
        <v>10891.02</v>
      </c>
      <c r="L96" s="8">
        <f t="shared" ref="L96" si="20">F96-K96</f>
        <v>17108.98</v>
      </c>
      <c r="M96" s="2"/>
    </row>
    <row r="97" spans="1:14" ht="31.5" x14ac:dyDescent="0.25">
      <c r="A97" s="1"/>
      <c r="B97" s="12" t="s">
        <v>147</v>
      </c>
      <c r="C97" s="5" t="s">
        <v>11</v>
      </c>
      <c r="D97" s="12" t="s">
        <v>154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4638.6099999999997</v>
      </c>
      <c r="K97" s="7">
        <v>6293.41</v>
      </c>
      <c r="L97" s="8">
        <f t="shared" ref="L97" si="21">F97-K97</f>
        <v>21706.59</v>
      </c>
      <c r="M97" s="2"/>
    </row>
    <row r="98" spans="1:14" ht="31.5" x14ac:dyDescent="0.25">
      <c r="A98" s="1"/>
      <c r="B98" s="12" t="s">
        <v>148</v>
      </c>
      <c r="C98" s="5" t="s">
        <v>14</v>
      </c>
      <c r="D98" s="12" t="s">
        <v>32</v>
      </c>
      <c r="E98" s="4" t="s">
        <v>31</v>
      </c>
      <c r="F98" s="6">
        <v>26000</v>
      </c>
      <c r="G98" s="6">
        <v>746.2</v>
      </c>
      <c r="H98" s="6">
        <v>0</v>
      </c>
      <c r="I98" s="7">
        <v>790.4</v>
      </c>
      <c r="J98" s="7">
        <v>3447.72</v>
      </c>
      <c r="K98" s="7">
        <v>4984.32</v>
      </c>
      <c r="L98" s="8">
        <f t="shared" ref="L98" si="22">F98-K98</f>
        <v>21015.68</v>
      </c>
      <c r="M98" s="2"/>
    </row>
    <row r="99" spans="1:14" ht="16.5" thickBot="1" x14ac:dyDescent="0.3">
      <c r="A99" s="1"/>
      <c r="B99" s="62"/>
      <c r="C99" s="63"/>
      <c r="D99" s="63"/>
      <c r="E99" s="63"/>
      <c r="F99" s="35">
        <f>SUM(F77:F98)</f>
        <v>724000</v>
      </c>
      <c r="G99" s="26">
        <f>SUM(G77:G98)</f>
        <v>20778.799999999996</v>
      </c>
      <c r="H99" s="26">
        <f>SUM(H81:H88)</f>
        <v>0</v>
      </c>
      <c r="I99" s="27">
        <f>SUM(I77:I98)</f>
        <v>22009.600000000009</v>
      </c>
      <c r="J99" s="27">
        <f>SUM(J77:J98)</f>
        <v>170589.13</v>
      </c>
      <c r="K99" s="28">
        <f>SUM(K77:K98)</f>
        <v>213377.52999999994</v>
      </c>
      <c r="L99" s="29">
        <f>SUM(L77:L98)</f>
        <v>510622.47000000003</v>
      </c>
      <c r="M99" s="2"/>
    </row>
    <row r="100" spans="1:14" ht="15.75" x14ac:dyDescent="0.25">
      <c r="A100" s="1"/>
      <c r="B100" s="64" t="s">
        <v>160</v>
      </c>
      <c r="C100" s="65"/>
      <c r="D100" s="65"/>
      <c r="E100" s="65"/>
      <c r="F100" s="66"/>
      <c r="G100" s="66"/>
      <c r="H100" s="66"/>
      <c r="I100" s="66"/>
      <c r="J100" s="66"/>
      <c r="K100" s="66"/>
      <c r="L100" s="67"/>
      <c r="M100" s="2"/>
    </row>
    <row r="101" spans="1:14" ht="63" x14ac:dyDescent="0.25">
      <c r="A101" s="1"/>
      <c r="B101" s="4" t="s">
        <v>116</v>
      </c>
      <c r="C101" s="5" t="s">
        <v>14</v>
      </c>
      <c r="D101" s="60" t="s">
        <v>212</v>
      </c>
      <c r="E101" s="4" t="s">
        <v>17</v>
      </c>
      <c r="F101" s="6">
        <v>130000</v>
      </c>
      <c r="G101" s="6">
        <f>+F101*0.0287</f>
        <v>3731</v>
      </c>
      <c r="H101" s="6">
        <v>18682.169999999998</v>
      </c>
      <c r="I101" s="7">
        <v>3952</v>
      </c>
      <c r="J101" s="7">
        <v>53811.98</v>
      </c>
      <c r="K101" s="7">
        <v>80177.149999999994</v>
      </c>
      <c r="L101" s="8">
        <f>F101-K101</f>
        <v>49822.850000000006</v>
      </c>
      <c r="M101" s="2"/>
    </row>
    <row r="102" spans="1:14" ht="15.75" x14ac:dyDescent="0.25">
      <c r="A102" s="1"/>
      <c r="B102" s="54"/>
      <c r="C102" s="53"/>
      <c r="D102" s="55"/>
      <c r="E102" s="55"/>
      <c r="F102" s="22">
        <f t="shared" ref="F102:L102" si="23">F101</f>
        <v>130000</v>
      </c>
      <c r="G102" s="22">
        <f t="shared" si="23"/>
        <v>3731</v>
      </c>
      <c r="H102" s="22">
        <f t="shared" si="23"/>
        <v>18682.169999999998</v>
      </c>
      <c r="I102" s="56">
        <f t="shared" si="23"/>
        <v>3952</v>
      </c>
      <c r="J102" s="56">
        <f t="shared" si="23"/>
        <v>53811.98</v>
      </c>
      <c r="K102" s="56">
        <f t="shared" si="23"/>
        <v>80177.149999999994</v>
      </c>
      <c r="L102" s="23">
        <f t="shared" si="23"/>
        <v>49822.850000000006</v>
      </c>
      <c r="M102" s="2"/>
    </row>
    <row r="103" spans="1:14" ht="15.75" x14ac:dyDescent="0.25">
      <c r="A103" s="1"/>
      <c r="B103" s="64" t="s">
        <v>88</v>
      </c>
      <c r="C103" s="65"/>
      <c r="D103" s="65"/>
      <c r="E103" s="65"/>
      <c r="F103" s="66"/>
      <c r="G103" s="66"/>
      <c r="H103" s="66"/>
      <c r="I103" s="66"/>
      <c r="J103" s="66"/>
      <c r="K103" s="66"/>
      <c r="L103" s="67"/>
      <c r="M103" s="2"/>
    </row>
    <row r="104" spans="1:14" ht="47.25" x14ac:dyDescent="0.25">
      <c r="A104" s="1"/>
      <c r="B104" s="4" t="s">
        <v>129</v>
      </c>
      <c r="C104" s="5" t="s">
        <v>11</v>
      </c>
      <c r="D104" s="60" t="s">
        <v>214</v>
      </c>
      <c r="E104" s="4" t="s">
        <v>17</v>
      </c>
      <c r="F104" s="6">
        <v>53000</v>
      </c>
      <c r="G104" s="6">
        <v>1521.1</v>
      </c>
      <c r="H104" s="6">
        <v>0</v>
      </c>
      <c r="I104" s="7">
        <v>1611.2</v>
      </c>
      <c r="J104" s="7">
        <v>19532.16</v>
      </c>
      <c r="K104" s="7">
        <v>22664.46</v>
      </c>
      <c r="L104" s="8">
        <f>F104-K104</f>
        <v>30335.54</v>
      </c>
      <c r="M104" s="2"/>
    </row>
    <row r="105" spans="1:14" ht="31.5" x14ac:dyDescent="0.25">
      <c r="A105" s="1"/>
      <c r="B105" s="4" t="s">
        <v>128</v>
      </c>
      <c r="C105" s="5" t="s">
        <v>11</v>
      </c>
      <c r="D105" s="4" t="s">
        <v>213</v>
      </c>
      <c r="E105" s="4" t="s">
        <v>17</v>
      </c>
      <c r="F105" s="6">
        <v>42000</v>
      </c>
      <c r="G105" s="6">
        <v>1205.4000000000001</v>
      </c>
      <c r="H105" s="6">
        <v>0</v>
      </c>
      <c r="I105" s="7">
        <v>1276.8</v>
      </c>
      <c r="J105" s="7">
        <v>19489.04</v>
      </c>
      <c r="K105" s="7">
        <v>21971.24</v>
      </c>
      <c r="L105" s="8">
        <f>F105-K105</f>
        <v>20028.759999999998</v>
      </c>
      <c r="M105" s="2"/>
    </row>
    <row r="106" spans="1:14" ht="32.25" thickBot="1" x14ac:dyDescent="0.3">
      <c r="A106" s="1"/>
      <c r="B106" s="4" t="s">
        <v>130</v>
      </c>
      <c r="C106" s="5" t="s">
        <v>11</v>
      </c>
      <c r="D106" s="4" t="s">
        <v>131</v>
      </c>
      <c r="E106" s="4" t="s">
        <v>17</v>
      </c>
      <c r="F106" s="6">
        <v>38000</v>
      </c>
      <c r="G106" s="6">
        <v>1090.5999999999999</v>
      </c>
      <c r="H106" s="6">
        <v>0</v>
      </c>
      <c r="I106" s="7">
        <v>1155.2</v>
      </c>
      <c r="J106" s="7">
        <v>1325</v>
      </c>
      <c r="K106" s="7">
        <v>3570.8</v>
      </c>
      <c r="L106" s="8">
        <f>F106-K106</f>
        <v>34429.199999999997</v>
      </c>
      <c r="M106" s="2"/>
    </row>
    <row r="107" spans="1:14" ht="16.5" thickBot="1" x14ac:dyDescent="0.3">
      <c r="A107" s="1"/>
      <c r="B107" s="62"/>
      <c r="C107" s="63"/>
      <c r="D107" s="63"/>
      <c r="E107" s="63"/>
      <c r="F107" s="16">
        <f>SUM(F104:F106)</f>
        <v>133000</v>
      </c>
      <c r="G107" s="17">
        <f>SUM(G104:G106)</f>
        <v>3817.1</v>
      </c>
      <c r="H107" s="17">
        <f>SUM(H105:H106)</f>
        <v>0</v>
      </c>
      <c r="I107" s="18">
        <f>SUM(I104:I106)</f>
        <v>4043.2</v>
      </c>
      <c r="J107" s="18">
        <f>SUM(J104:J106)</f>
        <v>40346.199999999997</v>
      </c>
      <c r="K107" s="19">
        <f>SUM(K104:K106)</f>
        <v>48206.5</v>
      </c>
      <c r="L107" s="20">
        <f>SUM(L104:L106)</f>
        <v>84793.5</v>
      </c>
      <c r="M107" s="2"/>
    </row>
    <row r="108" spans="1:14" ht="15.75" x14ac:dyDescent="0.25">
      <c r="A108" s="1"/>
      <c r="B108" s="64" t="s">
        <v>89</v>
      </c>
      <c r="C108" s="65"/>
      <c r="D108" s="65"/>
      <c r="E108" s="65"/>
      <c r="F108" s="66"/>
      <c r="G108" s="66"/>
      <c r="H108" s="66"/>
      <c r="I108" s="66"/>
      <c r="J108" s="66"/>
      <c r="K108" s="66"/>
      <c r="L108" s="67"/>
      <c r="M108" s="2"/>
    </row>
    <row r="109" spans="1:14" ht="31.5" x14ac:dyDescent="0.25">
      <c r="A109" s="1"/>
      <c r="B109" s="4" t="s">
        <v>40</v>
      </c>
      <c r="C109" s="5" t="s">
        <v>14</v>
      </c>
      <c r="D109" s="12" t="s">
        <v>223</v>
      </c>
      <c r="E109" s="4" t="s">
        <v>18</v>
      </c>
      <c r="F109" s="6">
        <v>43000</v>
      </c>
      <c r="G109" s="6">
        <f>+F109*0.0287</f>
        <v>1234.0999999999999</v>
      </c>
      <c r="H109" s="6">
        <v>0</v>
      </c>
      <c r="I109" s="7">
        <f>+F109*0.0304</f>
        <v>1307.2</v>
      </c>
      <c r="J109" s="7">
        <v>20495.66</v>
      </c>
      <c r="K109" s="7">
        <v>23036.959999999999</v>
      </c>
      <c r="L109" s="8">
        <f>F109-K109</f>
        <v>19963.04</v>
      </c>
      <c r="M109" s="2"/>
    </row>
    <row r="110" spans="1:14" ht="32.25" thickBot="1" x14ac:dyDescent="0.3">
      <c r="A110" s="1"/>
      <c r="B110" s="12" t="s">
        <v>41</v>
      </c>
      <c r="C110" s="5" t="s">
        <v>11</v>
      </c>
      <c r="D110" s="12" t="s">
        <v>223</v>
      </c>
      <c r="E110" s="12" t="s">
        <v>17</v>
      </c>
      <c r="F110" s="9">
        <v>46000</v>
      </c>
      <c r="G110" s="6">
        <f>+F110*0.0287</f>
        <v>1320.2</v>
      </c>
      <c r="H110" s="9">
        <v>0</v>
      </c>
      <c r="I110" s="10">
        <f>+F110*0.0304</f>
        <v>1398.4</v>
      </c>
      <c r="J110" s="10">
        <v>8026.93</v>
      </c>
      <c r="K110" s="7">
        <v>10745.53</v>
      </c>
      <c r="L110" s="11">
        <f>F110-K110</f>
        <v>35254.47</v>
      </c>
      <c r="M110" s="2"/>
    </row>
    <row r="111" spans="1:14" ht="16.5" thickBot="1" x14ac:dyDescent="0.3">
      <c r="A111" s="1"/>
      <c r="B111" s="62"/>
      <c r="C111" s="63"/>
      <c r="D111" s="63"/>
      <c r="E111" s="63"/>
      <c r="F111" s="16">
        <f>SUM(F109:F110)</f>
        <v>89000</v>
      </c>
      <c r="G111" s="17">
        <f t="shared" ref="G111:K111" si="24">SUM(G109:G110)</f>
        <v>2554.3000000000002</v>
      </c>
      <c r="H111" s="17">
        <f t="shared" si="24"/>
        <v>0</v>
      </c>
      <c r="I111" s="18">
        <f t="shared" si="24"/>
        <v>2705.6000000000004</v>
      </c>
      <c r="J111" s="18">
        <f t="shared" si="24"/>
        <v>28522.59</v>
      </c>
      <c r="K111" s="19">
        <f t="shared" si="24"/>
        <v>33782.49</v>
      </c>
      <c r="L111" s="20">
        <f>SUM(L109:L110)</f>
        <v>55217.51</v>
      </c>
      <c r="M111" s="2"/>
      <c r="N111" s="34"/>
    </row>
    <row r="112" spans="1:14" ht="15.75" x14ac:dyDescent="0.25">
      <c r="A112" s="1"/>
      <c r="B112" s="64" t="s">
        <v>42</v>
      </c>
      <c r="C112" s="65"/>
      <c r="D112" s="65"/>
      <c r="E112" s="65"/>
      <c r="F112" s="66"/>
      <c r="G112" s="66"/>
      <c r="H112" s="66"/>
      <c r="I112" s="66"/>
      <c r="J112" s="66"/>
      <c r="K112" s="66"/>
      <c r="L112" s="67"/>
      <c r="M112" s="2"/>
    </row>
    <row r="113" spans="1:14" ht="48" thickBot="1" x14ac:dyDescent="0.3">
      <c r="A113" s="1"/>
      <c r="B113" s="4" t="s">
        <v>90</v>
      </c>
      <c r="C113" s="5" t="s">
        <v>11</v>
      </c>
      <c r="D113" s="4" t="s">
        <v>43</v>
      </c>
      <c r="E113" s="4" t="s">
        <v>18</v>
      </c>
      <c r="F113" s="6">
        <v>170000</v>
      </c>
      <c r="G113" s="6">
        <f>F113*0.0287</f>
        <v>4879</v>
      </c>
      <c r="H113" s="6">
        <v>27611.23</v>
      </c>
      <c r="I113" s="7">
        <f>F113*0.0304</f>
        <v>5168</v>
      </c>
      <c r="J113" s="7">
        <v>45947.57</v>
      </c>
      <c r="K113" s="7">
        <v>93605.8</v>
      </c>
      <c r="L113" s="8">
        <f t="shared" ref="L113" si="25">F113-K113</f>
        <v>76394.2</v>
      </c>
      <c r="M113" s="2"/>
    </row>
    <row r="114" spans="1:14" ht="16.5" thickBot="1" x14ac:dyDescent="0.3">
      <c r="A114" s="1"/>
      <c r="B114" s="62"/>
      <c r="C114" s="63"/>
      <c r="D114" s="63"/>
      <c r="E114" s="63"/>
      <c r="F114" s="16">
        <f t="shared" ref="F114:L114" si="26">SUM(F113:F113)</f>
        <v>170000</v>
      </c>
      <c r="G114" s="17">
        <f t="shared" si="26"/>
        <v>4879</v>
      </c>
      <c r="H114" s="17">
        <f t="shared" si="26"/>
        <v>27611.23</v>
      </c>
      <c r="I114" s="18">
        <f t="shared" si="26"/>
        <v>5168</v>
      </c>
      <c r="J114" s="18">
        <f t="shared" si="26"/>
        <v>45947.57</v>
      </c>
      <c r="K114" s="19">
        <f t="shared" si="26"/>
        <v>93605.8</v>
      </c>
      <c r="L114" s="20">
        <f t="shared" si="26"/>
        <v>76394.2</v>
      </c>
      <c r="M114" s="2"/>
      <c r="N114" s="34"/>
    </row>
    <row r="115" spans="1:14" ht="15.75" x14ac:dyDescent="0.25">
      <c r="A115" s="1"/>
      <c r="B115" s="73" t="s">
        <v>73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7"/>
      <c r="M115" s="2"/>
    </row>
    <row r="116" spans="1:14" ht="63" x14ac:dyDescent="0.25">
      <c r="A116" s="1"/>
      <c r="B116" s="4" t="s">
        <v>108</v>
      </c>
      <c r="C116" s="5" t="s">
        <v>11</v>
      </c>
      <c r="D116" s="4" t="s">
        <v>102</v>
      </c>
      <c r="E116" s="4" t="s">
        <v>18</v>
      </c>
      <c r="F116" s="6">
        <v>110000</v>
      </c>
      <c r="G116" s="6">
        <f>F116*0.0287</f>
        <v>3157</v>
      </c>
      <c r="H116" s="6">
        <v>14457.62</v>
      </c>
      <c r="I116" s="7">
        <f>F116*0.0304</f>
        <v>3344</v>
      </c>
      <c r="J116" s="7">
        <v>5745.35</v>
      </c>
      <c r="K116" s="7">
        <v>26703.97</v>
      </c>
      <c r="L116" s="8">
        <f>F116-K116</f>
        <v>83296.03</v>
      </c>
      <c r="M116" s="2"/>
    </row>
    <row r="117" spans="1:14" ht="48" thickBot="1" x14ac:dyDescent="0.3">
      <c r="A117" s="1"/>
      <c r="B117" s="4" t="s">
        <v>46</v>
      </c>
      <c r="C117" s="5" t="s">
        <v>14</v>
      </c>
      <c r="D117" s="4" t="s">
        <v>70</v>
      </c>
      <c r="E117" s="4" t="s">
        <v>18</v>
      </c>
      <c r="F117" s="6">
        <v>60000</v>
      </c>
      <c r="G117" s="6">
        <f>F117*0.0287</f>
        <v>1722</v>
      </c>
      <c r="H117" s="6">
        <v>651.65</v>
      </c>
      <c r="I117" s="7">
        <f>F117*0.0304</f>
        <v>1824</v>
      </c>
      <c r="J117" s="7">
        <v>14335.01</v>
      </c>
      <c r="K117" s="7">
        <v>18532.66</v>
      </c>
      <c r="L117" s="8">
        <f>F117-K117</f>
        <v>41467.339999999997</v>
      </c>
      <c r="M117" s="2"/>
    </row>
    <row r="118" spans="1:14" ht="16.5" thickBot="1" x14ac:dyDescent="0.3">
      <c r="A118" s="1"/>
      <c r="B118" s="62"/>
      <c r="C118" s="63"/>
      <c r="D118" s="63"/>
      <c r="E118" s="63"/>
      <c r="F118" s="42">
        <f t="shared" ref="F118:L118" si="27">SUM(F116:F117)</f>
        <v>170000</v>
      </c>
      <c r="G118" s="19">
        <f t="shared" si="27"/>
        <v>4879</v>
      </c>
      <c r="H118" s="19">
        <f t="shared" si="27"/>
        <v>15109.27</v>
      </c>
      <c r="I118" s="19">
        <f t="shared" si="27"/>
        <v>5168</v>
      </c>
      <c r="J118" s="19">
        <f t="shared" si="27"/>
        <v>20080.36</v>
      </c>
      <c r="K118" s="19">
        <f t="shared" si="27"/>
        <v>45236.630000000005</v>
      </c>
      <c r="L118" s="20">
        <f t="shared" si="27"/>
        <v>124763.37</v>
      </c>
      <c r="M118" s="2"/>
      <c r="N118" s="34"/>
    </row>
    <row r="119" spans="1:14" ht="15.75" x14ac:dyDescent="0.25">
      <c r="A119" s="1"/>
      <c r="B119" s="73" t="s">
        <v>91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7"/>
      <c r="M119" s="2"/>
    </row>
    <row r="120" spans="1:14" ht="31.5" x14ac:dyDescent="0.25">
      <c r="A120" s="1"/>
      <c r="B120" s="4" t="s">
        <v>176</v>
      </c>
      <c r="C120" s="5" t="s">
        <v>11</v>
      </c>
      <c r="D120" s="4" t="s">
        <v>224</v>
      </c>
      <c r="E120" s="4" t="s">
        <v>18</v>
      </c>
      <c r="F120" s="6">
        <v>110000</v>
      </c>
      <c r="G120" s="6">
        <f>F120*0.0287</f>
        <v>3157</v>
      </c>
      <c r="H120" s="6">
        <v>14457.62</v>
      </c>
      <c r="I120" s="7">
        <f>+F120*0.0304</f>
        <v>3344</v>
      </c>
      <c r="J120" s="7">
        <v>28793.55</v>
      </c>
      <c r="K120" s="7">
        <v>49752.17</v>
      </c>
      <c r="L120" s="8">
        <f>F120-K120</f>
        <v>60247.83</v>
      </c>
      <c r="M120" s="2"/>
    </row>
    <row r="121" spans="1:14" ht="31.5" x14ac:dyDescent="0.25">
      <c r="A121" s="1"/>
      <c r="B121" s="4" t="s">
        <v>175</v>
      </c>
      <c r="C121" s="5" t="s">
        <v>14</v>
      </c>
      <c r="D121" s="4" t="s">
        <v>178</v>
      </c>
      <c r="E121" s="4" t="s">
        <v>17</v>
      </c>
      <c r="F121" s="6">
        <v>60000</v>
      </c>
      <c r="G121" s="6">
        <f>F121*0.0287</f>
        <v>1722</v>
      </c>
      <c r="H121" s="6">
        <v>0</v>
      </c>
      <c r="I121" s="7">
        <f>+F121*0.0304</f>
        <v>1824</v>
      </c>
      <c r="J121" s="7">
        <v>24403.200000000001</v>
      </c>
      <c r="K121" s="7">
        <v>27949.200000000001</v>
      </c>
      <c r="L121" s="8">
        <f>F121-K121</f>
        <v>32050.799999999999</v>
      </c>
      <c r="M121" s="2"/>
    </row>
    <row r="122" spans="1:14" ht="32.25" thickBot="1" x14ac:dyDescent="0.3">
      <c r="A122" s="1"/>
      <c r="B122" s="4" t="s">
        <v>177</v>
      </c>
      <c r="C122" s="5" t="s">
        <v>14</v>
      </c>
      <c r="D122" s="4" t="s">
        <v>215</v>
      </c>
      <c r="E122" s="4" t="s">
        <v>17</v>
      </c>
      <c r="F122" s="9">
        <v>60000</v>
      </c>
      <c r="G122" s="9">
        <f>F122*0.0287</f>
        <v>1722</v>
      </c>
      <c r="H122" s="9">
        <v>0</v>
      </c>
      <c r="I122" s="10">
        <f>+F122*0.0304</f>
        <v>1824</v>
      </c>
      <c r="J122" s="10">
        <v>25106.18</v>
      </c>
      <c r="K122" s="7">
        <v>28652.18</v>
      </c>
      <c r="L122" s="11">
        <f>F122-K122</f>
        <v>31347.82</v>
      </c>
      <c r="M122" s="2"/>
    </row>
    <row r="123" spans="1:14" ht="16.5" thickBot="1" x14ac:dyDescent="0.3">
      <c r="A123" s="1"/>
      <c r="B123" s="62"/>
      <c r="C123" s="63"/>
      <c r="D123" s="63"/>
      <c r="E123" s="63"/>
      <c r="F123" s="16">
        <f t="shared" ref="F123:L123" si="28">SUM(F120:F122)</f>
        <v>230000</v>
      </c>
      <c r="G123" s="17">
        <f t="shared" si="28"/>
        <v>6601</v>
      </c>
      <c r="H123" s="17">
        <f t="shared" si="28"/>
        <v>14457.62</v>
      </c>
      <c r="I123" s="18">
        <f t="shared" si="28"/>
        <v>6992</v>
      </c>
      <c r="J123" s="19">
        <f t="shared" si="28"/>
        <v>78302.929999999993</v>
      </c>
      <c r="K123" s="19">
        <f t="shared" si="28"/>
        <v>106353.54999999999</v>
      </c>
      <c r="L123" s="20">
        <f t="shared" si="28"/>
        <v>123646.45000000001</v>
      </c>
      <c r="M123" s="2"/>
      <c r="N123" s="34"/>
    </row>
    <row r="124" spans="1:14" ht="15.75" x14ac:dyDescent="0.25">
      <c r="A124" s="1"/>
      <c r="B124" s="73" t="s">
        <v>92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7"/>
      <c r="M124" s="2"/>
    </row>
    <row r="125" spans="1:14" ht="63" x14ac:dyDescent="0.25">
      <c r="A125" s="1"/>
      <c r="B125" s="4" t="s">
        <v>47</v>
      </c>
      <c r="C125" s="5" t="s">
        <v>11</v>
      </c>
      <c r="D125" s="4" t="s">
        <v>103</v>
      </c>
      <c r="E125" s="4" t="s">
        <v>18</v>
      </c>
      <c r="F125" s="6">
        <v>110000</v>
      </c>
      <c r="G125" s="6">
        <f>F125*0.0287</f>
        <v>3157</v>
      </c>
      <c r="H125" s="6">
        <v>14457.59</v>
      </c>
      <c r="I125" s="7">
        <f>+F125*0.0304</f>
        <v>3344</v>
      </c>
      <c r="J125" s="7">
        <v>5325</v>
      </c>
      <c r="K125" s="7">
        <v>26283.62</v>
      </c>
      <c r="L125" s="8">
        <f>F125-K125</f>
        <v>83716.38</v>
      </c>
      <c r="M125" s="2"/>
    </row>
    <row r="126" spans="1:14" ht="47.25" x14ac:dyDescent="0.25">
      <c r="A126" s="1"/>
      <c r="B126" s="12" t="s">
        <v>44</v>
      </c>
      <c r="C126" s="5" t="s">
        <v>11</v>
      </c>
      <c r="D126" s="12" t="s">
        <v>225</v>
      </c>
      <c r="E126" s="4" t="s">
        <v>18</v>
      </c>
      <c r="F126" s="6">
        <v>50000</v>
      </c>
      <c r="G126" s="6">
        <f>F126*0.0287</f>
        <v>1435</v>
      </c>
      <c r="H126" s="6">
        <v>1854</v>
      </c>
      <c r="I126" s="7">
        <f>+F126*0.0304</f>
        <v>1520</v>
      </c>
      <c r="J126" s="7">
        <v>9632.7199999999993</v>
      </c>
      <c r="K126" s="7">
        <v>14441.72</v>
      </c>
      <c r="L126" s="8">
        <f>F126-K126</f>
        <v>35558.28</v>
      </c>
      <c r="M126" s="2"/>
    </row>
    <row r="127" spans="1:14" ht="47.25" x14ac:dyDescent="0.25">
      <c r="A127" s="1"/>
      <c r="B127" s="4" t="s">
        <v>45</v>
      </c>
      <c r="C127" s="5" t="s">
        <v>14</v>
      </c>
      <c r="D127" s="12" t="s">
        <v>225</v>
      </c>
      <c r="E127" s="4" t="s">
        <v>18</v>
      </c>
      <c r="F127" s="6">
        <v>50000</v>
      </c>
      <c r="G127" s="6">
        <v>1435</v>
      </c>
      <c r="H127" s="6">
        <v>0</v>
      </c>
      <c r="I127" s="7">
        <f>+F127*0.0304</f>
        <v>1520</v>
      </c>
      <c r="J127" s="7">
        <v>4010.79</v>
      </c>
      <c r="K127" s="7">
        <v>6965.79</v>
      </c>
      <c r="L127" s="8">
        <f>F127-K127</f>
        <v>43034.21</v>
      </c>
      <c r="M127" s="2"/>
    </row>
    <row r="128" spans="1:14" ht="16.5" thickBot="1" x14ac:dyDescent="0.3">
      <c r="A128" s="1"/>
      <c r="B128" s="62"/>
      <c r="C128" s="63"/>
      <c r="D128" s="63"/>
      <c r="E128" s="63"/>
      <c r="F128" s="45">
        <f t="shared" ref="F128:L128" si="29">SUM(F125:F127)</f>
        <v>210000</v>
      </c>
      <c r="G128" s="46">
        <f t="shared" si="29"/>
        <v>6027</v>
      </c>
      <c r="H128" s="46">
        <f t="shared" si="29"/>
        <v>16311.59</v>
      </c>
      <c r="I128" s="27">
        <f t="shared" si="29"/>
        <v>6384</v>
      </c>
      <c r="J128" s="27">
        <f t="shared" si="29"/>
        <v>18968.509999999998</v>
      </c>
      <c r="K128" s="28">
        <f t="shared" si="29"/>
        <v>47691.13</v>
      </c>
      <c r="L128" s="29">
        <f t="shared" si="29"/>
        <v>162308.87</v>
      </c>
      <c r="M128" s="2"/>
      <c r="N128" s="34"/>
    </row>
    <row r="129" spans="1:13" ht="15.75" x14ac:dyDescent="0.25">
      <c r="A129" s="1"/>
      <c r="B129" s="73" t="s">
        <v>48</v>
      </c>
      <c r="C129" s="66"/>
      <c r="D129" s="66"/>
      <c r="E129" s="66"/>
      <c r="F129" s="66"/>
      <c r="G129" s="66"/>
      <c r="H129" s="66"/>
      <c r="I129" s="66"/>
      <c r="J129" s="66"/>
      <c r="K129" s="66"/>
      <c r="L129" s="67"/>
      <c r="M129" s="2"/>
    </row>
    <row r="130" spans="1:13" ht="47.25" x14ac:dyDescent="0.25">
      <c r="A130" s="1"/>
      <c r="B130" s="4" t="s">
        <v>180</v>
      </c>
      <c r="C130" s="5" t="s">
        <v>11</v>
      </c>
      <c r="D130" s="4" t="s">
        <v>227</v>
      </c>
      <c r="E130" s="4" t="s">
        <v>18</v>
      </c>
      <c r="F130" s="6">
        <v>155000</v>
      </c>
      <c r="G130" s="6">
        <v>4448.5</v>
      </c>
      <c r="H130" s="6">
        <v>24562.799999999999</v>
      </c>
      <c r="I130" s="7">
        <v>4712</v>
      </c>
      <c r="J130" s="7">
        <v>28492.59</v>
      </c>
      <c r="K130" s="7">
        <v>62215.89</v>
      </c>
      <c r="L130" s="8">
        <f>F130-K130</f>
        <v>92784.11</v>
      </c>
      <c r="M130" s="2"/>
    </row>
    <row r="131" spans="1:13" ht="47.25" x14ac:dyDescent="0.25">
      <c r="A131" s="1"/>
      <c r="B131" s="4" t="s">
        <v>179</v>
      </c>
      <c r="C131" s="5" t="s">
        <v>11</v>
      </c>
      <c r="D131" s="4" t="s">
        <v>226</v>
      </c>
      <c r="E131" s="4" t="s">
        <v>17</v>
      </c>
      <c r="F131" s="6">
        <v>45000</v>
      </c>
      <c r="G131" s="6">
        <v>1291.5</v>
      </c>
      <c r="H131" s="6">
        <v>0</v>
      </c>
      <c r="I131" s="7">
        <v>1368</v>
      </c>
      <c r="J131" s="7">
        <v>21733.26</v>
      </c>
      <c r="K131" s="7">
        <v>24392.76</v>
      </c>
      <c r="L131" s="8">
        <f>F131-K131</f>
        <v>20607.240000000002</v>
      </c>
      <c r="M131" s="2"/>
    </row>
    <row r="132" spans="1:13" ht="47.25" x14ac:dyDescent="0.25">
      <c r="A132" s="1"/>
      <c r="B132" s="12" t="s">
        <v>181</v>
      </c>
      <c r="C132" s="5" t="s">
        <v>11</v>
      </c>
      <c r="D132" s="4" t="s">
        <v>216</v>
      </c>
      <c r="E132" s="12" t="s">
        <v>17</v>
      </c>
      <c r="F132" s="6">
        <v>37000</v>
      </c>
      <c r="G132" s="6">
        <v>1061.9000000000001</v>
      </c>
      <c r="H132" s="6">
        <v>0</v>
      </c>
      <c r="I132" s="7">
        <v>1124.8</v>
      </c>
      <c r="J132" s="7">
        <v>6566.21</v>
      </c>
      <c r="K132" s="7">
        <v>8752.91</v>
      </c>
      <c r="L132" s="8">
        <f t="shared" ref="L132:L144" si="30">F132-K132</f>
        <v>28247.09</v>
      </c>
      <c r="M132" s="2"/>
    </row>
    <row r="133" spans="1:13" ht="47.25" x14ac:dyDescent="0.25">
      <c r="A133" s="1"/>
      <c r="B133" s="12" t="s">
        <v>182</v>
      </c>
      <c r="C133" s="5" t="s">
        <v>11</v>
      </c>
      <c r="D133" s="4" t="s">
        <v>216</v>
      </c>
      <c r="E133" s="12" t="s">
        <v>17</v>
      </c>
      <c r="F133" s="6">
        <v>40000</v>
      </c>
      <c r="G133" s="6">
        <v>1148</v>
      </c>
      <c r="H133" s="6">
        <v>0</v>
      </c>
      <c r="I133" s="7">
        <v>1216</v>
      </c>
      <c r="J133" s="7">
        <v>17645.849999999999</v>
      </c>
      <c r="K133" s="7">
        <v>20009.849999999999</v>
      </c>
      <c r="L133" s="8">
        <f>F133-K133</f>
        <v>19990.150000000001</v>
      </c>
      <c r="M133" s="2"/>
    </row>
    <row r="134" spans="1:13" ht="31.5" x14ac:dyDescent="0.25">
      <c r="A134" s="1"/>
      <c r="B134" s="4" t="s">
        <v>183</v>
      </c>
      <c r="C134" s="5" t="s">
        <v>11</v>
      </c>
      <c r="D134" s="4" t="s">
        <v>49</v>
      </c>
      <c r="E134" s="4" t="s">
        <v>17</v>
      </c>
      <c r="F134" s="6">
        <v>38000</v>
      </c>
      <c r="G134" s="6">
        <v>1090.5999999999999</v>
      </c>
      <c r="H134" s="6">
        <v>0</v>
      </c>
      <c r="I134" s="7">
        <v>1155.2</v>
      </c>
      <c r="J134" s="7">
        <v>2325</v>
      </c>
      <c r="K134" s="7">
        <v>4570.8</v>
      </c>
      <c r="L134" s="8">
        <f t="shared" si="30"/>
        <v>33429.199999999997</v>
      </c>
      <c r="M134" s="2"/>
    </row>
    <row r="135" spans="1:13" ht="31.5" x14ac:dyDescent="0.25">
      <c r="A135" s="1"/>
      <c r="B135" s="4" t="s">
        <v>228</v>
      </c>
      <c r="C135" s="5" t="s">
        <v>11</v>
      </c>
      <c r="D135" s="4" t="s">
        <v>49</v>
      </c>
      <c r="E135" s="4" t="s">
        <v>18</v>
      </c>
      <c r="F135" s="6">
        <v>38000</v>
      </c>
      <c r="G135" s="6">
        <v>1090.5999999999999</v>
      </c>
      <c r="H135" s="6">
        <v>0</v>
      </c>
      <c r="I135" s="7">
        <v>1155.2</v>
      </c>
      <c r="J135" s="7">
        <v>25</v>
      </c>
      <c r="K135" s="7">
        <v>2270.8000000000002</v>
      </c>
      <c r="L135" s="8">
        <f t="shared" si="30"/>
        <v>35729.199999999997</v>
      </c>
      <c r="M135" s="2"/>
    </row>
    <row r="136" spans="1:13" ht="31.5" x14ac:dyDescent="0.25">
      <c r="A136" s="1"/>
      <c r="B136" s="4" t="s">
        <v>184</v>
      </c>
      <c r="C136" s="5" t="s">
        <v>14</v>
      </c>
      <c r="D136" s="4" t="s">
        <v>49</v>
      </c>
      <c r="E136" s="4" t="s">
        <v>18</v>
      </c>
      <c r="F136" s="6">
        <v>38000</v>
      </c>
      <c r="G136" s="6">
        <v>1090.5999999999999</v>
      </c>
      <c r="H136" s="6">
        <v>0</v>
      </c>
      <c r="I136" s="7">
        <v>1155.2</v>
      </c>
      <c r="J136" s="7">
        <v>7450.16</v>
      </c>
      <c r="K136" s="7">
        <v>9695.9599999999991</v>
      </c>
      <c r="L136" s="8">
        <f t="shared" si="30"/>
        <v>28304.04</v>
      </c>
      <c r="M136" s="2"/>
    </row>
    <row r="137" spans="1:13" ht="31.5" x14ac:dyDescent="0.25">
      <c r="A137" s="1"/>
      <c r="B137" s="4" t="s">
        <v>185</v>
      </c>
      <c r="C137" s="5" t="s">
        <v>14</v>
      </c>
      <c r="D137" s="4" t="s">
        <v>49</v>
      </c>
      <c r="E137" s="4" t="s">
        <v>17</v>
      </c>
      <c r="F137" s="6">
        <v>38000</v>
      </c>
      <c r="G137" s="6">
        <v>1090.5999999999999</v>
      </c>
      <c r="H137" s="6">
        <v>0</v>
      </c>
      <c r="I137" s="7">
        <v>1155.2</v>
      </c>
      <c r="J137" s="7">
        <v>16261.65</v>
      </c>
      <c r="K137" s="7">
        <v>18507.45</v>
      </c>
      <c r="L137" s="8">
        <f t="shared" si="30"/>
        <v>19492.55</v>
      </c>
      <c r="M137" s="2"/>
    </row>
    <row r="138" spans="1:13" ht="31.5" x14ac:dyDescent="0.25">
      <c r="A138" s="1"/>
      <c r="B138" s="4" t="s">
        <v>186</v>
      </c>
      <c r="C138" s="5" t="s">
        <v>14</v>
      </c>
      <c r="D138" s="4" t="s">
        <v>49</v>
      </c>
      <c r="E138" s="4" t="s">
        <v>18</v>
      </c>
      <c r="F138" s="6">
        <v>38000</v>
      </c>
      <c r="G138" s="6">
        <v>1090.5999999999999</v>
      </c>
      <c r="H138" s="6">
        <v>0</v>
      </c>
      <c r="I138" s="7">
        <v>1155.2</v>
      </c>
      <c r="J138" s="7">
        <v>11647.22</v>
      </c>
      <c r="K138" s="7">
        <v>13893.02</v>
      </c>
      <c r="L138" s="8">
        <f t="shared" si="30"/>
        <v>24106.98</v>
      </c>
      <c r="M138" s="2"/>
    </row>
    <row r="139" spans="1:13" ht="31.5" x14ac:dyDescent="0.25">
      <c r="A139" s="1"/>
      <c r="B139" s="4" t="s">
        <v>187</v>
      </c>
      <c r="C139" s="5" t="s">
        <v>14</v>
      </c>
      <c r="D139" s="4" t="s">
        <v>49</v>
      </c>
      <c r="E139" s="4" t="s">
        <v>17</v>
      </c>
      <c r="F139" s="6">
        <v>38000</v>
      </c>
      <c r="G139" s="6">
        <v>1090.5999999999999</v>
      </c>
      <c r="H139" s="6">
        <v>0</v>
      </c>
      <c r="I139" s="7">
        <v>1155.2</v>
      </c>
      <c r="J139" s="7">
        <v>16602.080000000002</v>
      </c>
      <c r="K139" s="7">
        <v>18847.88</v>
      </c>
      <c r="L139" s="8">
        <f t="shared" si="30"/>
        <v>19152.12</v>
      </c>
      <c r="M139" s="2"/>
    </row>
    <row r="140" spans="1:13" ht="31.5" x14ac:dyDescent="0.25">
      <c r="A140" s="1"/>
      <c r="B140" s="4" t="s">
        <v>200</v>
      </c>
      <c r="C140" s="5" t="s">
        <v>11</v>
      </c>
      <c r="D140" s="4" t="s">
        <v>49</v>
      </c>
      <c r="E140" s="4" t="s">
        <v>18</v>
      </c>
      <c r="F140" s="6">
        <v>38000</v>
      </c>
      <c r="G140" s="6">
        <v>1090.5999999999999</v>
      </c>
      <c r="H140" s="6">
        <v>0</v>
      </c>
      <c r="I140" s="7">
        <v>1155.2</v>
      </c>
      <c r="J140" s="7">
        <v>6532.16</v>
      </c>
      <c r="K140" s="7">
        <v>8777.9599999999991</v>
      </c>
      <c r="L140" s="8">
        <f t="shared" si="30"/>
        <v>29222.04</v>
      </c>
      <c r="M140" s="2"/>
    </row>
    <row r="141" spans="1:13" ht="31.5" x14ac:dyDescent="0.25">
      <c r="A141" s="1"/>
      <c r="B141" s="12" t="s">
        <v>188</v>
      </c>
      <c r="C141" s="5" t="s">
        <v>11</v>
      </c>
      <c r="D141" s="12" t="s">
        <v>49</v>
      </c>
      <c r="E141" s="4" t="s">
        <v>17</v>
      </c>
      <c r="F141" s="6">
        <v>35000</v>
      </c>
      <c r="G141" s="6">
        <v>1004.5</v>
      </c>
      <c r="H141" s="6">
        <v>0</v>
      </c>
      <c r="I141" s="7">
        <v>1064</v>
      </c>
      <c r="J141" s="7">
        <v>15132.55</v>
      </c>
      <c r="K141" s="7">
        <v>17201.05</v>
      </c>
      <c r="L141" s="8">
        <f t="shared" si="30"/>
        <v>17798.95</v>
      </c>
      <c r="M141" s="2"/>
    </row>
    <row r="142" spans="1:13" ht="31.5" x14ac:dyDescent="0.25">
      <c r="A142" s="1"/>
      <c r="B142" s="4" t="s">
        <v>189</v>
      </c>
      <c r="C142" s="5" t="s">
        <v>14</v>
      </c>
      <c r="D142" s="4" t="s">
        <v>49</v>
      </c>
      <c r="E142" s="4" t="s">
        <v>18</v>
      </c>
      <c r="F142" s="6">
        <v>38000</v>
      </c>
      <c r="G142" s="6">
        <v>1090.5999999999999</v>
      </c>
      <c r="H142" s="6">
        <v>0</v>
      </c>
      <c r="I142" s="7">
        <v>1155.2</v>
      </c>
      <c r="J142" s="7">
        <v>25</v>
      </c>
      <c r="K142" s="7">
        <v>2270.8000000000002</v>
      </c>
      <c r="L142" s="8">
        <f t="shared" si="30"/>
        <v>35729.199999999997</v>
      </c>
      <c r="M142" s="2"/>
    </row>
    <row r="143" spans="1:13" ht="31.5" x14ac:dyDescent="0.25">
      <c r="A143" s="1"/>
      <c r="B143" s="4" t="s">
        <v>195</v>
      </c>
      <c r="C143" s="5" t="s">
        <v>14</v>
      </c>
      <c r="D143" s="4" t="s">
        <v>49</v>
      </c>
      <c r="E143" s="4" t="s">
        <v>17</v>
      </c>
      <c r="F143" s="6">
        <v>38000</v>
      </c>
      <c r="G143" s="6">
        <v>1090.5999999999999</v>
      </c>
      <c r="H143" s="6">
        <v>0</v>
      </c>
      <c r="I143" s="7">
        <v>1155.2</v>
      </c>
      <c r="J143" s="7">
        <v>21025</v>
      </c>
      <c r="K143" s="7">
        <v>23270.799999999999</v>
      </c>
      <c r="L143" s="8">
        <f t="shared" si="30"/>
        <v>14729.2</v>
      </c>
      <c r="M143" s="2"/>
    </row>
    <row r="144" spans="1:13" ht="31.5" x14ac:dyDescent="0.25">
      <c r="A144" s="1"/>
      <c r="B144" s="4" t="s">
        <v>50</v>
      </c>
      <c r="C144" s="5" t="s">
        <v>14</v>
      </c>
      <c r="D144" s="4" t="s">
        <v>49</v>
      </c>
      <c r="E144" s="4" t="s">
        <v>17</v>
      </c>
      <c r="F144" s="6">
        <v>38000</v>
      </c>
      <c r="G144" s="6">
        <v>1090.5999999999999</v>
      </c>
      <c r="H144" s="6">
        <v>0</v>
      </c>
      <c r="I144" s="7">
        <v>1155.2</v>
      </c>
      <c r="J144" s="7">
        <v>9422.7800000000007</v>
      </c>
      <c r="K144" s="7">
        <v>11668.58</v>
      </c>
      <c r="L144" s="8">
        <f t="shared" si="30"/>
        <v>26331.42</v>
      </c>
      <c r="M144" s="2"/>
    </row>
    <row r="145" spans="1:15" ht="47.25" x14ac:dyDescent="0.25">
      <c r="A145" s="1"/>
      <c r="B145" s="4" t="s">
        <v>190</v>
      </c>
      <c r="C145" s="5" t="s">
        <v>14</v>
      </c>
      <c r="D145" s="4" t="s">
        <v>229</v>
      </c>
      <c r="E145" s="4" t="s">
        <v>17</v>
      </c>
      <c r="F145" s="6">
        <v>45000</v>
      </c>
      <c r="G145" s="6">
        <v>1291.5</v>
      </c>
      <c r="H145" s="6">
        <v>0</v>
      </c>
      <c r="I145" s="7">
        <v>1368</v>
      </c>
      <c r="J145" s="7">
        <v>14216.08</v>
      </c>
      <c r="K145" s="7">
        <v>16875.580000000002</v>
      </c>
      <c r="L145" s="8">
        <f>F145-K145</f>
        <v>28124.42</v>
      </c>
      <c r="M145" s="2"/>
    </row>
    <row r="146" spans="1:15" ht="47.25" x14ac:dyDescent="0.25">
      <c r="A146" s="1"/>
      <c r="B146" s="4" t="s">
        <v>191</v>
      </c>
      <c r="C146" s="13" t="s">
        <v>14</v>
      </c>
      <c r="D146" s="4" t="s">
        <v>216</v>
      </c>
      <c r="E146" s="4" t="s">
        <v>17</v>
      </c>
      <c r="F146" s="6">
        <v>45000</v>
      </c>
      <c r="G146" s="6">
        <v>1291.5</v>
      </c>
      <c r="H146" s="6">
        <v>0</v>
      </c>
      <c r="I146" s="7">
        <v>1368</v>
      </c>
      <c r="J146" s="7">
        <v>5370.77</v>
      </c>
      <c r="K146" s="7">
        <v>8030.27</v>
      </c>
      <c r="L146" s="8">
        <f t="shared" ref="L146:L148" si="31">F146-K146</f>
        <v>36969.729999999996</v>
      </c>
      <c r="M146" s="2"/>
    </row>
    <row r="147" spans="1:15" ht="47.25" x14ac:dyDescent="0.25">
      <c r="A147" s="1"/>
      <c r="B147" s="4" t="s">
        <v>112</v>
      </c>
      <c r="C147" s="13" t="s">
        <v>11</v>
      </c>
      <c r="D147" s="4" t="s">
        <v>216</v>
      </c>
      <c r="E147" s="4" t="s">
        <v>17</v>
      </c>
      <c r="F147" s="6">
        <v>39000</v>
      </c>
      <c r="G147" s="6">
        <v>1119.3</v>
      </c>
      <c r="H147" s="6">
        <v>0</v>
      </c>
      <c r="I147" s="7">
        <v>1185.5999999999999</v>
      </c>
      <c r="J147" s="7">
        <v>14168.19</v>
      </c>
      <c r="K147" s="7">
        <v>16473.09</v>
      </c>
      <c r="L147" s="8">
        <f t="shared" si="31"/>
        <v>22526.91</v>
      </c>
      <c r="M147" s="2"/>
    </row>
    <row r="148" spans="1:15" ht="31.5" x14ac:dyDescent="0.25">
      <c r="A148" s="1"/>
      <c r="B148" s="4" t="s">
        <v>192</v>
      </c>
      <c r="C148" s="13" t="s">
        <v>14</v>
      </c>
      <c r="D148" s="4" t="s">
        <v>49</v>
      </c>
      <c r="E148" s="4" t="s">
        <v>17</v>
      </c>
      <c r="F148" s="6">
        <v>33000</v>
      </c>
      <c r="G148" s="6">
        <v>947.1</v>
      </c>
      <c r="H148" s="6">
        <v>0</v>
      </c>
      <c r="I148" s="7">
        <v>1003.2</v>
      </c>
      <c r="J148" s="7">
        <v>525</v>
      </c>
      <c r="K148" s="7">
        <v>2475.3000000000002</v>
      </c>
      <c r="L148" s="8">
        <f t="shared" si="31"/>
        <v>30524.7</v>
      </c>
      <c r="M148" s="2"/>
    </row>
    <row r="149" spans="1:15" ht="32.25" thickBot="1" x14ac:dyDescent="0.3">
      <c r="A149" s="1"/>
      <c r="B149" s="4" t="s">
        <v>235</v>
      </c>
      <c r="C149" s="5" t="s">
        <v>14</v>
      </c>
      <c r="D149" s="4" t="s">
        <v>131</v>
      </c>
      <c r="E149" s="4" t="s">
        <v>17</v>
      </c>
      <c r="F149" s="6">
        <v>35000</v>
      </c>
      <c r="G149" s="6">
        <f>F149*0.0287</f>
        <v>1004.5</v>
      </c>
      <c r="H149" s="6">
        <v>0</v>
      </c>
      <c r="I149" s="7">
        <f>+F149*0.0304</f>
        <v>1064</v>
      </c>
      <c r="J149" s="7">
        <v>325</v>
      </c>
      <c r="K149" s="7">
        <v>2393.5</v>
      </c>
      <c r="L149" s="8">
        <f>F149-K149</f>
        <v>32606.5</v>
      </c>
      <c r="M149" s="2"/>
    </row>
    <row r="150" spans="1:15" ht="16.5" thickBot="1" x14ac:dyDescent="0.3">
      <c r="A150" s="1"/>
      <c r="B150" s="62"/>
      <c r="C150" s="63"/>
      <c r="D150" s="63"/>
      <c r="E150" s="63"/>
      <c r="F150" s="16">
        <f t="shared" ref="F150:L150" si="32">SUM(F130:F149)</f>
        <v>889000</v>
      </c>
      <c r="G150" s="17">
        <f t="shared" si="32"/>
        <v>25514.299999999996</v>
      </c>
      <c r="H150" s="17">
        <f t="shared" si="32"/>
        <v>24562.799999999999</v>
      </c>
      <c r="I150" s="18">
        <f t="shared" si="32"/>
        <v>27025.600000000006</v>
      </c>
      <c r="J150" s="18">
        <f t="shared" si="32"/>
        <v>215491.54999999996</v>
      </c>
      <c r="K150" s="19">
        <f t="shared" si="32"/>
        <v>292594.25</v>
      </c>
      <c r="L150" s="20">
        <f t="shared" si="32"/>
        <v>596405.74999999988</v>
      </c>
      <c r="M150" s="2"/>
      <c r="N150" s="34"/>
      <c r="O150" s="33"/>
    </row>
    <row r="151" spans="1:15" ht="15.75" x14ac:dyDescent="0.25">
      <c r="A151" s="1"/>
      <c r="B151" s="73" t="s">
        <v>93</v>
      </c>
      <c r="C151" s="66"/>
      <c r="D151" s="66"/>
      <c r="E151" s="66"/>
      <c r="F151" s="66"/>
      <c r="G151" s="66"/>
      <c r="H151" s="66"/>
      <c r="I151" s="66"/>
      <c r="J151" s="66"/>
      <c r="K151" s="66"/>
      <c r="L151" s="67"/>
      <c r="M151" s="2"/>
    </row>
    <row r="152" spans="1:15" ht="47.25" x14ac:dyDescent="0.25">
      <c r="A152" s="1"/>
      <c r="B152" s="4" t="s">
        <v>51</v>
      </c>
      <c r="C152" s="5" t="s">
        <v>11</v>
      </c>
      <c r="D152" s="4" t="s">
        <v>104</v>
      </c>
      <c r="E152" s="4" t="s">
        <v>18</v>
      </c>
      <c r="F152" s="6">
        <v>170000</v>
      </c>
      <c r="G152" s="6">
        <f>F152*0.0287</f>
        <v>4879</v>
      </c>
      <c r="H152" s="6">
        <v>28571.119999999999</v>
      </c>
      <c r="I152" s="7">
        <f>F152*0.0304</f>
        <v>5168</v>
      </c>
      <c r="J152" s="7">
        <v>29925.77</v>
      </c>
      <c r="K152" s="7">
        <v>68543.89</v>
      </c>
      <c r="L152" s="8">
        <f t="shared" ref="L152:L154" si="33">F152-K152</f>
        <v>101456.11</v>
      </c>
      <c r="M152" s="2"/>
    </row>
    <row r="153" spans="1:15" ht="63" x14ac:dyDescent="0.25">
      <c r="A153" s="1"/>
      <c r="B153" s="4" t="s">
        <v>94</v>
      </c>
      <c r="C153" s="5" t="s">
        <v>14</v>
      </c>
      <c r="D153" s="4" t="s">
        <v>230</v>
      </c>
      <c r="E153" s="4" t="s">
        <v>17</v>
      </c>
      <c r="F153" s="6">
        <v>85000</v>
      </c>
      <c r="G153" s="6">
        <f>F153*0.0287</f>
        <v>2439.5</v>
      </c>
      <c r="H153" s="6">
        <v>8097.05</v>
      </c>
      <c r="I153" s="7">
        <f>+F153*0.0304</f>
        <v>2584</v>
      </c>
      <c r="J153" s="7">
        <v>34794.81</v>
      </c>
      <c r="K153" s="7">
        <v>47915.360000000001</v>
      </c>
      <c r="L153" s="8">
        <f t="shared" si="33"/>
        <v>37084.639999999999</v>
      </c>
      <c r="M153" s="2"/>
    </row>
    <row r="154" spans="1:15" ht="31.5" x14ac:dyDescent="0.25">
      <c r="A154" s="1"/>
      <c r="B154" s="4" t="s">
        <v>52</v>
      </c>
      <c r="C154" s="5" t="s">
        <v>11</v>
      </c>
      <c r="D154" s="4" t="s">
        <v>105</v>
      </c>
      <c r="E154" s="4" t="s">
        <v>17</v>
      </c>
      <c r="F154" s="6">
        <v>75000</v>
      </c>
      <c r="G154" s="6">
        <f>F154*0.0287</f>
        <v>2152.5</v>
      </c>
      <c r="H154" s="6">
        <v>5925.42</v>
      </c>
      <c r="I154" s="7">
        <f>+F154*0.0304</f>
        <v>2280</v>
      </c>
      <c r="J154" s="7">
        <v>27599.43</v>
      </c>
      <c r="K154" s="7">
        <v>37957.35</v>
      </c>
      <c r="L154" s="8">
        <f t="shared" si="33"/>
        <v>37042.65</v>
      </c>
      <c r="M154" s="2"/>
    </row>
    <row r="155" spans="1:15" ht="31.5" x14ac:dyDescent="0.25">
      <c r="A155" s="1"/>
      <c r="B155" s="4" t="s">
        <v>95</v>
      </c>
      <c r="C155" s="5" t="s">
        <v>11</v>
      </c>
      <c r="D155" s="4" t="s">
        <v>111</v>
      </c>
      <c r="E155" s="4" t="s">
        <v>17</v>
      </c>
      <c r="F155" s="6">
        <v>48000</v>
      </c>
      <c r="G155" s="6">
        <f>F155*0.0287</f>
        <v>1377.6</v>
      </c>
      <c r="H155" s="6" t="s">
        <v>242</v>
      </c>
      <c r="I155" s="7">
        <f>+F155*0.0304</f>
        <v>1459.2</v>
      </c>
      <c r="J155" s="7">
        <v>6067.77</v>
      </c>
      <c r="K155" s="7">
        <v>8904.57</v>
      </c>
      <c r="L155" s="8">
        <f>F155-K155</f>
        <v>39095.43</v>
      </c>
      <c r="M155" s="2"/>
    </row>
    <row r="156" spans="1:15" ht="31.5" x14ac:dyDescent="0.25">
      <c r="A156" s="1"/>
      <c r="B156" s="4" t="s">
        <v>114</v>
      </c>
      <c r="C156" s="5" t="s">
        <v>11</v>
      </c>
      <c r="D156" s="4" t="s">
        <v>131</v>
      </c>
      <c r="E156" s="4" t="s">
        <v>17</v>
      </c>
      <c r="F156" s="6">
        <v>40000</v>
      </c>
      <c r="G156" s="6">
        <f>F156*0.0287</f>
        <v>1148</v>
      </c>
      <c r="H156" s="6" t="s">
        <v>242</v>
      </c>
      <c r="I156" s="7">
        <f>+F156*0.0304</f>
        <v>1216</v>
      </c>
      <c r="J156" s="7">
        <v>325</v>
      </c>
      <c r="K156" s="7">
        <v>2689</v>
      </c>
      <c r="L156" s="8">
        <f t="shared" ref="L156" si="34">F156-K156</f>
        <v>37311</v>
      </c>
      <c r="M156" s="2"/>
    </row>
    <row r="157" spans="1:15" ht="32.25" thickBot="1" x14ac:dyDescent="0.3">
      <c r="A157" s="1"/>
      <c r="B157" s="4" t="s">
        <v>127</v>
      </c>
      <c r="C157" s="59" t="s">
        <v>11</v>
      </c>
      <c r="D157" s="4" t="s">
        <v>131</v>
      </c>
      <c r="E157" s="59" t="s">
        <v>17</v>
      </c>
      <c r="F157" s="9">
        <v>45000</v>
      </c>
      <c r="G157" s="9">
        <v>1291.5</v>
      </c>
      <c r="H157" s="9" t="s">
        <v>242</v>
      </c>
      <c r="I157" s="10">
        <v>1368</v>
      </c>
      <c r="J157" s="10">
        <v>2244.7800000000002</v>
      </c>
      <c r="K157" s="10">
        <v>4904.28</v>
      </c>
      <c r="L157" s="11">
        <f>F157-K157</f>
        <v>40095.72</v>
      </c>
      <c r="M157" s="2"/>
      <c r="N157" s="34"/>
    </row>
    <row r="158" spans="1:15" ht="16.5" thickBot="1" x14ac:dyDescent="0.3">
      <c r="A158" s="1"/>
      <c r="B158" s="62"/>
      <c r="C158" s="63"/>
      <c r="D158" s="63"/>
      <c r="E158" s="63"/>
      <c r="F158" s="16">
        <f t="shared" ref="F158:L158" si="35">SUM(F152:F157)</f>
        <v>463000</v>
      </c>
      <c r="G158" s="17">
        <f t="shared" si="35"/>
        <v>13288.1</v>
      </c>
      <c r="H158" s="17">
        <f t="shared" si="35"/>
        <v>42593.59</v>
      </c>
      <c r="I158" s="18">
        <f t="shared" si="35"/>
        <v>14075.2</v>
      </c>
      <c r="J158" s="18">
        <f t="shared" si="35"/>
        <v>100957.56000000001</v>
      </c>
      <c r="K158" s="19">
        <f t="shared" si="35"/>
        <v>170914.45</v>
      </c>
      <c r="L158" s="20">
        <f t="shared" si="35"/>
        <v>292085.55</v>
      </c>
      <c r="M158" s="2"/>
      <c r="N158" s="34"/>
    </row>
    <row r="159" spans="1:15" ht="15.75" x14ac:dyDescent="0.25">
      <c r="A159" s="1"/>
      <c r="B159" s="73" t="s">
        <v>96</v>
      </c>
      <c r="C159" s="66"/>
      <c r="D159" s="66"/>
      <c r="E159" s="66"/>
      <c r="F159" s="66"/>
      <c r="G159" s="66"/>
      <c r="H159" s="66"/>
      <c r="I159" s="66"/>
      <c r="J159" s="66"/>
      <c r="K159" s="66"/>
      <c r="L159" s="67"/>
      <c r="M159" s="2"/>
    </row>
    <row r="160" spans="1:15" ht="63.75" thickBot="1" x14ac:dyDescent="0.3">
      <c r="A160" s="1"/>
      <c r="B160" s="4" t="s">
        <v>197</v>
      </c>
      <c r="C160" s="5" t="s">
        <v>11</v>
      </c>
      <c r="D160" s="4" t="s">
        <v>106</v>
      </c>
      <c r="E160" s="4" t="s">
        <v>17</v>
      </c>
      <c r="F160" s="9">
        <v>130000</v>
      </c>
      <c r="G160" s="9">
        <f>F160*0.0287</f>
        <v>3731</v>
      </c>
      <c r="H160" s="9">
        <v>18202.23</v>
      </c>
      <c r="I160" s="10">
        <f>+F160*0.0304</f>
        <v>3952</v>
      </c>
      <c r="J160" s="10">
        <v>30520.69</v>
      </c>
      <c r="K160" s="10">
        <v>56405.919999999998</v>
      </c>
      <c r="L160" s="11">
        <f>F160-K160</f>
        <v>73594.080000000002</v>
      </c>
      <c r="M160" s="2"/>
    </row>
    <row r="161" spans="1:14" ht="16.5" thickBot="1" x14ac:dyDescent="0.3">
      <c r="A161" s="1"/>
      <c r="B161" s="62"/>
      <c r="C161" s="63"/>
      <c r="D161" s="63"/>
      <c r="E161" s="63"/>
      <c r="F161" s="16">
        <f>SUM(F160)</f>
        <v>130000</v>
      </c>
      <c r="G161" s="17">
        <f t="shared" ref="G161:K161" si="36">SUM(G160)</f>
        <v>3731</v>
      </c>
      <c r="H161" s="17">
        <f t="shared" si="36"/>
        <v>18202.23</v>
      </c>
      <c r="I161" s="18">
        <f t="shared" si="36"/>
        <v>3952</v>
      </c>
      <c r="J161" s="18">
        <f t="shared" si="36"/>
        <v>30520.69</v>
      </c>
      <c r="K161" s="19">
        <f t="shared" si="36"/>
        <v>56405.919999999998</v>
      </c>
      <c r="L161" s="20">
        <f>SUM(L160)</f>
        <v>73594.080000000002</v>
      </c>
      <c r="M161" s="2"/>
      <c r="N161" s="34"/>
    </row>
    <row r="162" spans="1:14" ht="15.75" x14ac:dyDescent="0.25">
      <c r="A162" s="1"/>
      <c r="B162" s="73" t="s">
        <v>53</v>
      </c>
      <c r="C162" s="66"/>
      <c r="D162" s="66"/>
      <c r="E162" s="66"/>
      <c r="F162" s="66"/>
      <c r="G162" s="66"/>
      <c r="H162" s="66"/>
      <c r="I162" s="66"/>
      <c r="J162" s="66"/>
      <c r="K162" s="66"/>
      <c r="L162" s="67"/>
      <c r="M162" s="2"/>
    </row>
    <row r="163" spans="1:14" ht="31.5" x14ac:dyDescent="0.25">
      <c r="A163" s="1"/>
      <c r="B163" s="4" t="s">
        <v>118</v>
      </c>
      <c r="C163" s="5" t="s">
        <v>14</v>
      </c>
      <c r="D163" s="4" t="s">
        <v>32</v>
      </c>
      <c r="E163" s="4" t="s">
        <v>31</v>
      </c>
      <c r="F163" s="6">
        <v>28000</v>
      </c>
      <c r="G163" s="6">
        <v>803.6</v>
      </c>
      <c r="H163" s="6">
        <v>0</v>
      </c>
      <c r="I163" s="7">
        <v>851.2</v>
      </c>
      <c r="J163" s="7">
        <v>6500.1</v>
      </c>
      <c r="K163" s="7">
        <v>8154.9</v>
      </c>
      <c r="L163" s="8">
        <f>F163-K163</f>
        <v>19845.099999999999</v>
      </c>
      <c r="M163" s="2"/>
    </row>
    <row r="164" spans="1:14" ht="33.75" customHeight="1" x14ac:dyDescent="0.25">
      <c r="A164" s="1"/>
      <c r="B164" s="4" t="s">
        <v>119</v>
      </c>
      <c r="C164" s="5" t="s">
        <v>14</v>
      </c>
      <c r="D164" s="4" t="s">
        <v>131</v>
      </c>
      <c r="E164" s="4" t="s">
        <v>17</v>
      </c>
      <c r="F164" s="6">
        <v>38000</v>
      </c>
      <c r="G164" s="6">
        <v>1090.5999999999999</v>
      </c>
      <c r="H164" s="6">
        <v>0</v>
      </c>
      <c r="I164" s="7">
        <v>1155.2</v>
      </c>
      <c r="J164" s="7">
        <v>3244.78</v>
      </c>
      <c r="K164" s="7">
        <v>5490.58</v>
      </c>
      <c r="L164" s="8">
        <f t="shared" ref="L164:L167" si="37">F164-K164</f>
        <v>32509.42</v>
      </c>
      <c r="M164" s="2"/>
    </row>
    <row r="165" spans="1:14" ht="31.5" x14ac:dyDescent="0.25">
      <c r="A165" s="1"/>
      <c r="B165" s="4" t="s">
        <v>54</v>
      </c>
      <c r="C165" s="5" t="s">
        <v>14</v>
      </c>
      <c r="D165" s="4" t="s">
        <v>32</v>
      </c>
      <c r="E165" s="4" t="s">
        <v>31</v>
      </c>
      <c r="F165" s="6">
        <v>25000</v>
      </c>
      <c r="G165" s="6">
        <v>717.5</v>
      </c>
      <c r="H165" s="6">
        <v>0</v>
      </c>
      <c r="I165" s="7">
        <v>760</v>
      </c>
      <c r="J165" s="7">
        <v>5136.53</v>
      </c>
      <c r="K165" s="7">
        <v>6614.03</v>
      </c>
      <c r="L165" s="8">
        <f t="shared" si="37"/>
        <v>18385.97</v>
      </c>
      <c r="M165" s="2"/>
    </row>
    <row r="166" spans="1:14" ht="31.5" x14ac:dyDescent="0.25">
      <c r="A166" s="1"/>
      <c r="B166" s="4" t="s">
        <v>120</v>
      </c>
      <c r="C166" s="5" t="s">
        <v>11</v>
      </c>
      <c r="D166" s="4" t="s">
        <v>38</v>
      </c>
      <c r="E166" s="4" t="s">
        <v>31</v>
      </c>
      <c r="F166" s="6">
        <v>25000</v>
      </c>
      <c r="G166" s="6">
        <v>717.5</v>
      </c>
      <c r="H166" s="6">
        <v>0</v>
      </c>
      <c r="I166" s="7">
        <v>760</v>
      </c>
      <c r="J166" s="7">
        <v>5586.98</v>
      </c>
      <c r="K166" s="7">
        <v>7064.48</v>
      </c>
      <c r="L166" s="8">
        <f t="shared" si="37"/>
        <v>17935.52</v>
      </c>
      <c r="M166" s="2"/>
    </row>
    <row r="167" spans="1:14" ht="44.25" customHeight="1" x14ac:dyDescent="0.25">
      <c r="A167" s="1"/>
      <c r="B167" s="4" t="s">
        <v>234</v>
      </c>
      <c r="C167" s="5" t="s">
        <v>14</v>
      </c>
      <c r="D167" s="4" t="s">
        <v>67</v>
      </c>
      <c r="E167" s="4" t="s">
        <v>18</v>
      </c>
      <c r="F167" s="9">
        <v>40000</v>
      </c>
      <c r="G167" s="6">
        <v>1148</v>
      </c>
      <c r="H167" s="9">
        <v>0</v>
      </c>
      <c r="I167" s="7">
        <v>1216</v>
      </c>
      <c r="J167" s="10">
        <v>4935.78</v>
      </c>
      <c r="K167" s="7">
        <v>7299.78</v>
      </c>
      <c r="L167" s="11">
        <f t="shared" si="37"/>
        <v>32700.22</v>
      </c>
      <c r="M167" s="2"/>
    </row>
    <row r="168" spans="1:14" ht="32.25" thickBot="1" x14ac:dyDescent="0.3">
      <c r="A168" s="1"/>
      <c r="B168" s="4" t="s">
        <v>121</v>
      </c>
      <c r="C168" s="5" t="s">
        <v>14</v>
      </c>
      <c r="D168" s="4" t="s">
        <v>131</v>
      </c>
      <c r="E168" s="4" t="s">
        <v>18</v>
      </c>
      <c r="F168" s="6">
        <v>45000</v>
      </c>
      <c r="G168" s="6">
        <v>1291.5</v>
      </c>
      <c r="H168" s="6">
        <v>0</v>
      </c>
      <c r="I168" s="7">
        <v>1368</v>
      </c>
      <c r="J168" s="7">
        <v>12368.53</v>
      </c>
      <c r="K168" s="7">
        <v>15028.03</v>
      </c>
      <c r="L168" s="8">
        <f>F168-K168</f>
        <v>29971.97</v>
      </c>
      <c r="M168" s="2"/>
    </row>
    <row r="169" spans="1:14" ht="16.5" thickBot="1" x14ac:dyDescent="0.3">
      <c r="A169" s="1"/>
      <c r="B169" s="94"/>
      <c r="C169" s="95"/>
      <c r="D169" s="95"/>
      <c r="E169" s="96"/>
      <c r="F169" s="16">
        <f t="shared" ref="F169:L169" si="38">SUM(F163:F168)</f>
        <v>201000</v>
      </c>
      <c r="G169" s="17">
        <f t="shared" si="38"/>
        <v>5768.7</v>
      </c>
      <c r="H169" s="17">
        <f t="shared" si="38"/>
        <v>0</v>
      </c>
      <c r="I169" s="18">
        <f t="shared" si="38"/>
        <v>6110.4</v>
      </c>
      <c r="J169" s="18">
        <f t="shared" si="38"/>
        <v>37772.699999999997</v>
      </c>
      <c r="K169" s="43">
        <f t="shared" si="38"/>
        <v>49651.799999999996</v>
      </c>
      <c r="L169" s="20">
        <f t="shared" si="38"/>
        <v>151348.20000000001</v>
      </c>
      <c r="M169" s="2"/>
    </row>
    <row r="170" spans="1:14" ht="15.75" x14ac:dyDescent="0.25">
      <c r="A170" s="1"/>
      <c r="B170" s="47"/>
      <c r="C170" s="48"/>
      <c r="D170" s="48"/>
      <c r="E170" s="48"/>
      <c r="F170" s="50"/>
      <c r="G170" s="50"/>
      <c r="H170" s="50"/>
      <c r="I170" s="51"/>
      <c r="J170" s="51"/>
      <c r="K170" s="51"/>
      <c r="L170" s="52"/>
      <c r="M170" s="2"/>
    </row>
    <row r="171" spans="1:14" ht="15.75" x14ac:dyDescent="0.25">
      <c r="A171" s="1"/>
      <c r="B171" s="85"/>
      <c r="C171" s="86"/>
      <c r="D171" s="86"/>
      <c r="E171" s="86"/>
      <c r="F171" s="86"/>
      <c r="G171" s="86"/>
      <c r="H171" s="86"/>
      <c r="I171" s="86"/>
      <c r="J171" s="86"/>
      <c r="K171" s="86"/>
      <c r="L171" s="87"/>
      <c r="M171" s="2"/>
    </row>
    <row r="172" spans="1:14" ht="47.25" x14ac:dyDescent="0.25">
      <c r="A172" s="1"/>
      <c r="B172" s="88"/>
      <c r="C172" s="89"/>
      <c r="D172" s="90"/>
      <c r="E172" s="21" t="s">
        <v>55</v>
      </c>
      <c r="F172" s="22">
        <f>F169+F161+F158+F150+F128+F123+F118+F114+F111+F107+F102+F99+F75+F70+F66+F58+F49+F46+F42+F37+F33+F27+F22+F15</f>
        <v>7054380</v>
      </c>
      <c r="G172" s="91"/>
      <c r="H172" s="92"/>
      <c r="I172" s="92"/>
      <c r="J172" s="93"/>
      <c r="K172" s="21" t="s">
        <v>56</v>
      </c>
      <c r="L172" s="23">
        <f>L169+L161+L158+L150+L128+L123+L118+L114+L111+L107+L102+L99+L75+L70+L66+L58+L49+L46+L42+L37+L33+L27+L22+L15</f>
        <v>4681600.47</v>
      </c>
      <c r="M172" s="2"/>
    </row>
    <row r="173" spans="1:14" ht="15.75" x14ac:dyDescent="0.25">
      <c r="A173" s="1"/>
      <c r="B173" s="82"/>
      <c r="C173" s="83"/>
      <c r="D173" s="83"/>
      <c r="E173" s="83"/>
      <c r="F173" s="83"/>
      <c r="G173" s="83"/>
      <c r="H173" s="83"/>
      <c r="I173" s="83"/>
      <c r="J173" s="83"/>
      <c r="K173" s="83"/>
      <c r="L173" s="84"/>
      <c r="M173" s="2"/>
    </row>
    <row r="174" spans="1:14" ht="15.75" x14ac:dyDescent="0.25">
      <c r="A174" s="1"/>
      <c r="B174" s="106" t="s">
        <v>57</v>
      </c>
      <c r="C174" s="106"/>
      <c r="D174" s="106"/>
      <c r="E174" s="106"/>
      <c r="F174" s="36"/>
      <c r="G174" s="36"/>
      <c r="H174" s="36"/>
      <c r="I174" s="36"/>
      <c r="J174" s="36"/>
      <c r="K174" s="36"/>
      <c r="L174" s="37"/>
      <c r="M174" s="2"/>
    </row>
    <row r="175" spans="1:14" ht="15.75" x14ac:dyDescent="0.25">
      <c r="A175" s="1"/>
      <c r="B175" s="110" t="s">
        <v>58</v>
      </c>
      <c r="C175" s="110"/>
      <c r="D175" s="107">
        <v>500860.98</v>
      </c>
      <c r="E175" s="107"/>
      <c r="F175" s="38"/>
      <c r="G175" s="38"/>
      <c r="H175" s="38"/>
      <c r="I175" s="38"/>
      <c r="J175" s="38"/>
      <c r="K175" s="38"/>
      <c r="L175" s="39"/>
      <c r="M175" s="2"/>
    </row>
    <row r="176" spans="1:14" ht="15.75" x14ac:dyDescent="0.25">
      <c r="A176" s="1"/>
      <c r="B176" s="110" t="s">
        <v>59</v>
      </c>
      <c r="C176" s="110"/>
      <c r="D176" s="107">
        <v>65856.39</v>
      </c>
      <c r="E176" s="107"/>
      <c r="F176" s="38"/>
      <c r="G176" s="38"/>
      <c r="H176" s="38"/>
      <c r="I176" s="38"/>
      <c r="J176" s="38"/>
      <c r="K176" s="38"/>
      <c r="L176" s="39"/>
      <c r="M176" s="2"/>
    </row>
    <row r="177" spans="1:15" ht="15.75" x14ac:dyDescent="0.25">
      <c r="A177" s="1"/>
      <c r="B177" s="111" t="s">
        <v>60</v>
      </c>
      <c r="C177" s="111"/>
      <c r="D177" s="108">
        <v>492858.52</v>
      </c>
      <c r="E177" s="108"/>
      <c r="F177" s="38"/>
      <c r="G177" s="38"/>
      <c r="H177" s="38"/>
      <c r="I177" s="38"/>
      <c r="J177" s="38"/>
      <c r="K177" s="38"/>
      <c r="L177" s="39"/>
      <c r="M177" s="2"/>
    </row>
    <row r="178" spans="1:15" ht="15.75" x14ac:dyDescent="0.25">
      <c r="A178" s="1"/>
      <c r="B178" s="106" t="s">
        <v>61</v>
      </c>
      <c r="C178" s="106"/>
      <c r="D178" s="109">
        <f>SUM(D175:D177)</f>
        <v>1059575.8900000001</v>
      </c>
      <c r="E178" s="109"/>
      <c r="F178" s="40"/>
      <c r="G178" s="40"/>
      <c r="H178" s="40"/>
      <c r="I178" s="40"/>
      <c r="J178" s="40"/>
      <c r="K178" s="40"/>
      <c r="L178" s="41"/>
      <c r="M178" s="2"/>
      <c r="O178" t="s">
        <v>64</v>
      </c>
    </row>
    <row r="179" spans="1:15" ht="74.25" customHeight="1" x14ac:dyDescent="0.25">
      <c r="A179" s="1"/>
      <c r="B179" s="64" t="s">
        <v>244</v>
      </c>
      <c r="C179" s="65"/>
      <c r="D179" s="65"/>
      <c r="E179" s="65"/>
      <c r="F179" s="65"/>
      <c r="G179" s="65"/>
      <c r="H179" s="65"/>
      <c r="I179" s="65"/>
      <c r="J179" s="65"/>
      <c r="K179" s="65"/>
      <c r="L179" s="97"/>
      <c r="M179" s="2"/>
    </row>
    <row r="180" spans="1:15" ht="72.75" customHeight="1" x14ac:dyDescent="0.25">
      <c r="A180" s="1"/>
      <c r="B180" s="99"/>
      <c r="C180" s="100"/>
      <c r="D180" s="24" t="s">
        <v>62</v>
      </c>
      <c r="E180" s="103" t="s">
        <v>20</v>
      </c>
      <c r="F180" s="104"/>
      <c r="G180" s="105"/>
      <c r="H180" s="24" t="s">
        <v>63</v>
      </c>
      <c r="I180" s="101" t="s">
        <v>72</v>
      </c>
      <c r="J180" s="102"/>
      <c r="K180" s="102"/>
      <c r="L180" s="100"/>
      <c r="M180" s="2"/>
    </row>
    <row r="181" spans="1:15" ht="15.75" x14ac:dyDescent="0.25">
      <c r="A181" s="1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2"/>
    </row>
    <row r="183" spans="1:15" x14ac:dyDescent="0.25">
      <c r="H183" s="32"/>
    </row>
    <row r="184" spans="1:15" x14ac:dyDescent="0.25">
      <c r="H184" s="32"/>
    </row>
    <row r="185" spans="1:15" x14ac:dyDescent="0.25">
      <c r="H185" s="32"/>
    </row>
  </sheetData>
  <mergeCells count="80">
    <mergeCell ref="B174:E174"/>
    <mergeCell ref="D175:E175"/>
    <mergeCell ref="D176:E176"/>
    <mergeCell ref="D177:E177"/>
    <mergeCell ref="D178:E178"/>
    <mergeCell ref="B175:C175"/>
    <mergeCell ref="B176:C176"/>
    <mergeCell ref="B177:C177"/>
    <mergeCell ref="B178:C178"/>
    <mergeCell ref="B179:L179"/>
    <mergeCell ref="B181:L181"/>
    <mergeCell ref="B180:C180"/>
    <mergeCell ref="I180:L180"/>
    <mergeCell ref="E180:G180"/>
    <mergeCell ref="B169:E169"/>
    <mergeCell ref="B151:L151"/>
    <mergeCell ref="B158:E158"/>
    <mergeCell ref="B159:L159"/>
    <mergeCell ref="B161:E161"/>
    <mergeCell ref="B162:L162"/>
    <mergeCell ref="B173:L173"/>
    <mergeCell ref="B150:E150"/>
    <mergeCell ref="B108:L108"/>
    <mergeCell ref="B111:E111"/>
    <mergeCell ref="B112:L112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71:L171"/>
    <mergeCell ref="B172:D172"/>
    <mergeCell ref="G172:J172"/>
    <mergeCell ref="B107:E107"/>
    <mergeCell ref="B50:L50"/>
    <mergeCell ref="B58:E58"/>
    <mergeCell ref="B59:L59"/>
    <mergeCell ref="B66:E66"/>
    <mergeCell ref="B67:L67"/>
    <mergeCell ref="B70:E70"/>
    <mergeCell ref="B71:L71"/>
    <mergeCell ref="B75:E75"/>
    <mergeCell ref="B76:L76"/>
    <mergeCell ref="B99:E99"/>
    <mergeCell ref="B103:L103"/>
    <mergeCell ref="B100:L100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E27"/>
    <mergeCell ref="B8:L8"/>
    <mergeCell ref="B15:E15"/>
    <mergeCell ref="B16:L16"/>
    <mergeCell ref="B22:E22"/>
    <mergeCell ref="B23:L23"/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</mergeCells>
  <printOptions horizontalCentered="1"/>
  <pageMargins left="0.35433070866141736" right="0.27559055118110237" top="0.25" bottom="0.28999999999999998" header="0.27" footer="0.27559055118110237"/>
  <pageSetup paperSize="5" scale="51" orientation="landscape" r:id="rId1"/>
  <headerFooter>
    <oddFooter>Página &amp;P</oddFooter>
  </headerFooter>
  <rowBreaks count="7" manualBreakCount="7">
    <brk id="33" max="12" man="1"/>
    <brk id="58" max="12" man="1"/>
    <brk id="75" max="12" man="1"/>
    <brk id="102" max="12" man="1"/>
    <brk id="123" max="12" man="1"/>
    <brk id="150" max="12" man="1"/>
    <brk id="16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2026-06-09T15:05:39Z</cp:lastPrinted>
  <dcterms:created xsi:type="dcterms:W3CDTF">2021-07-20T15:29:34Z</dcterms:created>
  <dcterms:modified xsi:type="dcterms:W3CDTF">2026-06-09T19:17:44Z</dcterms:modified>
</cp:coreProperties>
</file>