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ABC RR.HH. 2026\Nómina PORTAL\2026\MAYO\"/>
    </mc:Choice>
  </mc:AlternateContent>
  <xr:revisionPtr revIDLastSave="0" documentId="13_ncr:1_{99661F5E-6715-4920-9D3F-50E4D082DF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Hoja1!$A$1:$O$50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N40" i="1"/>
  <c r="L33" i="1"/>
  <c r="J33" i="1"/>
  <c r="H33" i="1"/>
  <c r="K32" i="1"/>
  <c r="K33" i="1" s="1"/>
  <c r="I32" i="1"/>
  <c r="I33" i="1" s="1"/>
  <c r="H30" i="1"/>
  <c r="J30" i="1"/>
  <c r="M29" i="1"/>
  <c r="N29" i="1" s="1"/>
  <c r="L30" i="1"/>
  <c r="M27" i="1"/>
  <c r="N27" i="1" s="1"/>
  <c r="M25" i="1"/>
  <c r="L25" i="1"/>
  <c r="J25" i="1"/>
  <c r="H25" i="1"/>
  <c r="N24" i="1"/>
  <c r="N25" i="1" s="1"/>
  <c r="K24" i="1"/>
  <c r="K25" i="1" s="1"/>
  <c r="I24" i="1"/>
  <c r="I25" i="1" s="1"/>
  <c r="M22" i="1"/>
  <c r="L22" i="1"/>
  <c r="J22" i="1"/>
  <c r="H22" i="1"/>
  <c r="N21" i="1"/>
  <c r="N22" i="1" s="1"/>
  <c r="K21" i="1"/>
  <c r="K22" i="1" s="1"/>
  <c r="I21" i="1"/>
  <c r="I22" i="1" s="1"/>
  <c r="M19" i="1"/>
  <c r="L19" i="1"/>
  <c r="J19" i="1"/>
  <c r="H19" i="1"/>
  <c r="N18" i="1"/>
  <c r="N19" i="1" s="1"/>
  <c r="K18" i="1"/>
  <c r="K19" i="1" s="1"/>
  <c r="I18" i="1"/>
  <c r="I19" i="1" s="1"/>
  <c r="M13" i="1"/>
  <c r="L13" i="1"/>
  <c r="K13" i="1"/>
  <c r="J13" i="1"/>
  <c r="H13" i="1"/>
  <c r="N12" i="1"/>
  <c r="N13" i="1" s="1"/>
  <c r="I12" i="1"/>
  <c r="I13" i="1" s="1"/>
  <c r="M32" i="1" l="1"/>
  <c r="N32" i="1" s="1"/>
  <c r="N33" i="1" s="1"/>
  <c r="M30" i="1"/>
  <c r="N28" i="1"/>
  <c r="N30" i="1" s="1"/>
  <c r="K28" i="1"/>
  <c r="K30" i="1" s="1"/>
  <c r="I28" i="1"/>
  <c r="I30" i="1" s="1"/>
  <c r="I38" i="1"/>
  <c r="K38" i="1"/>
  <c r="K39" i="1" s="1"/>
  <c r="H39" i="1"/>
  <c r="J39" i="1"/>
  <c r="L39" i="1"/>
  <c r="C47" i="1"/>
  <c r="L36" i="1"/>
  <c r="J36" i="1"/>
  <c r="H36" i="1"/>
  <c r="K35" i="1"/>
  <c r="K36" i="1" s="1"/>
  <c r="I35" i="1"/>
  <c r="I36" i="1" s="1"/>
  <c r="I15" i="1"/>
  <c r="I9" i="1"/>
  <c r="L10" i="1"/>
  <c r="J10" i="1"/>
  <c r="H10" i="1"/>
  <c r="K10" i="1"/>
  <c r="M33" i="1" l="1"/>
  <c r="M39" i="1"/>
  <c r="N35" i="1"/>
  <c r="N36" i="1" s="1"/>
  <c r="I39" i="1"/>
  <c r="N9" i="1"/>
  <c r="N10" i="1" s="1"/>
  <c r="I10" i="1"/>
  <c r="L16" i="1"/>
  <c r="J16" i="1"/>
  <c r="H16" i="1"/>
  <c r="K15" i="1"/>
  <c r="I16" i="1"/>
  <c r="N38" i="1" l="1"/>
  <c r="N39" i="1" s="1"/>
  <c r="M36" i="1"/>
  <c r="M10" i="1"/>
  <c r="N15" i="1"/>
  <c r="K16" i="1"/>
  <c r="M16" i="1" l="1"/>
  <c r="N16" i="1"/>
</calcChain>
</file>

<file path=xl/sharedStrings.xml><?xml version="1.0" encoding="utf-8"?>
<sst xmlns="http://schemas.openxmlformats.org/spreadsheetml/2006/main" count="87" uniqueCount="68">
  <si>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</si>
  <si>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</si>
  <si>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</si>
  <si>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</si>
  <si>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</si>
  <si>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</si>
  <si>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</si>
  <si>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</si>
  <si>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</si>
  <si>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</si>
  <si>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</si>
  <si>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</si>
  <si>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</si>
  <si>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</si>
  <si>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</si>
  <si>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</si>
  <si>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</si>
  <si>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</si>
  <si>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</si>
  <si>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</si>
  <si>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</si>
  <si>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</si>
  <si>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</si>
  <si>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</si>
  <si>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</si>
  <si>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</si>
  <si>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</si>
  <si>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</si>
  <si>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</si>
  <si>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</si>
  <si>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</si>
  <si>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</si>
  <si>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GÉNERO</t>
  </si>
  <si>
    <t>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</si>
  <si>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</si>
  <si>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</si>
  <si>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</si>
  <si>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</si>
  <si>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</si>
  <si>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DEPARTAMENTO DE PROMOCIÓN</t>
  </si>
  <si>
    <t>SALMA CRISTAL ENCARNACION TAVERAS</t>
  </si>
  <si>
    <t>ANALISTA DE TRATADOS COMERCIALES</t>
  </si>
  <si>
    <t>PAOLA RODRÍGUEZ</t>
  </si>
  <si>
    <t>ENCARGADA OFICINA REGIONAL SANTIAGO</t>
  </si>
  <si>
    <t>ENCARGADO (A) DEPARTAMENTO DE INTELIGENCIA DE MERCADOS</t>
  </si>
  <si>
    <t>DEPARTAMENTO DE TRANSFORMACION DIGITAL -CNZFE</t>
  </si>
  <si>
    <t>DAVIS WILLIAM AYBAR PEREYRA</t>
  </si>
  <si>
    <t xml:space="preserve">ADMINISTRADOR DE REDES </t>
  </si>
  <si>
    <t>DIVISIÓN ANÁLISIS DE COMUNICACIONES</t>
  </si>
  <si>
    <t xml:space="preserve">GRISMELL ELIANA RAMIREZ ENCARNACION </t>
  </si>
  <si>
    <t xml:space="preserve">TECNICO DE COMUNICACIONES </t>
  </si>
  <si>
    <t>OFICINA REGIONAL CIBAO NORTE -CNZFE</t>
  </si>
  <si>
    <t xml:space="preserve">CYNTHIA CACERES LANTIGUA </t>
  </si>
  <si>
    <t>ANALISTA LEGAL I</t>
  </si>
  <si>
    <t xml:space="preserve">DEPARTAMENTO JURIDICO </t>
  </si>
  <si>
    <t>EUGENIA VIRGINIA PEREZ SISA</t>
  </si>
  <si>
    <t xml:space="preserve">ANALISTA LEGAL </t>
  </si>
  <si>
    <t xml:space="preserve">DENISSE RODRIGUEZ DE LA CRUZ </t>
  </si>
  <si>
    <t xml:space="preserve">ENCARGADA </t>
  </si>
  <si>
    <t>CONTRTADO</t>
  </si>
  <si>
    <t>JAIME ARTURO BORBON PAGAN</t>
  </si>
  <si>
    <t xml:space="preserve">HOMBRE </t>
  </si>
  <si>
    <t xml:space="preserve">ANALISTA </t>
  </si>
  <si>
    <t xml:space="preserve">DEPARTAMENTO DE RECURSOS HUMANOS </t>
  </si>
  <si>
    <t xml:space="preserve">GREYVI DAYANARA CRUZ SUARDI </t>
  </si>
  <si>
    <t xml:space="preserve">ANALISTA DE RECURSOS HUMANOS </t>
  </si>
  <si>
    <t>CERTIFICO QUE ESTA NÓMINA DE PAGO ESTA CORRECTA Y COMPLETA Y QUE LAS PERSONAS ENUMERADAS AL 31 MAYO 2026 FIGURAN EN LOS RECORDS DE EMPLEADOS TEMPORALES.</t>
  </si>
  <si>
    <t>NÓMINA EMPLEADOS TEMPORALES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</si>
</sst>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vertical="center" wrapText="1"/>
      <protection locked="0"/>
    </xf>
    <xf numFmtId="14" fontId="7" fillId="0" borderId="6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vertical="center" wrapText="1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1053914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"/>
  <sheetViews>
    <sheetView tabSelected="1" zoomScale="136" zoomScaleNormal="136" workbookViewId="0">
      <selection activeCell="K38" sqref="K38"/>
    </sheetView>
  </sheetViews>
  <sheetFormatPr baseColWidth="10" defaultColWidth="11.42578125" defaultRowHeight="15" x14ac:dyDescent="0.25"/>
  <cols>
    <col min="1" max="1" width="1.7109375" customWidth="1"/>
    <col min="2" max="2" width="32.140625" bestFit="1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7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7" ht="26.25" x14ac:dyDescent="0.25">
      <c r="A2" s="1"/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9"/>
      <c r="O2" s="2"/>
    </row>
    <row r="3" spans="1:17" ht="15.75" customHeight="1" x14ac:dyDescent="0.25">
      <c r="A3" s="1"/>
      <c r="B3" s="51" t="s">
        <v>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49"/>
      <c r="O3" s="2"/>
    </row>
    <row r="4" spans="1:17" ht="23.25" customHeight="1" x14ac:dyDescent="0.25">
      <c r="A4" s="1"/>
      <c r="B4" s="52" t="s">
        <v>67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0"/>
      <c r="O4" s="2"/>
    </row>
    <row r="5" spans="1:17" ht="15.75" customHeight="1" x14ac:dyDescent="0.25">
      <c r="A5" s="1"/>
      <c r="B5" s="38" t="s">
        <v>2</v>
      </c>
      <c r="C5" s="38" t="s">
        <v>32</v>
      </c>
      <c r="D5" s="38" t="s">
        <v>3</v>
      </c>
      <c r="E5" s="38" t="s">
        <v>4</v>
      </c>
      <c r="F5" s="38" t="s">
        <v>27</v>
      </c>
      <c r="G5" s="38" t="s">
        <v>28</v>
      </c>
      <c r="H5" s="39" t="s">
        <v>5</v>
      </c>
      <c r="I5" s="39" t="s">
        <v>6</v>
      </c>
      <c r="J5" s="39"/>
      <c r="K5" s="39"/>
      <c r="L5" s="39" t="s">
        <v>7</v>
      </c>
      <c r="M5" s="39" t="s">
        <v>8</v>
      </c>
      <c r="N5" s="40" t="s">
        <v>9</v>
      </c>
      <c r="O5" s="2"/>
    </row>
    <row r="6" spans="1:17" ht="15" customHeight="1" x14ac:dyDescent="0.25">
      <c r="A6" s="1"/>
      <c r="B6" s="38"/>
      <c r="C6" s="38"/>
      <c r="D6" s="38"/>
      <c r="E6" s="38"/>
      <c r="F6" s="38"/>
      <c r="G6" s="38"/>
      <c r="H6" s="39"/>
      <c r="I6" s="41" t="s">
        <v>10</v>
      </c>
      <c r="J6" s="41" t="s">
        <v>11</v>
      </c>
      <c r="K6" s="41" t="s">
        <v>12</v>
      </c>
      <c r="L6" s="39"/>
      <c r="M6" s="39"/>
      <c r="N6" s="40"/>
      <c r="O6" s="2"/>
    </row>
    <row r="7" spans="1:17" ht="15" customHeight="1" x14ac:dyDescent="0.25">
      <c r="A7" s="1"/>
      <c r="B7" s="38"/>
      <c r="C7" s="38"/>
      <c r="D7" s="38"/>
      <c r="E7" s="38"/>
      <c r="F7" s="38"/>
      <c r="G7" s="38"/>
      <c r="H7" s="39"/>
      <c r="I7" s="42"/>
      <c r="J7" s="42"/>
      <c r="K7" s="42"/>
      <c r="L7" s="39"/>
      <c r="M7" s="39"/>
      <c r="N7" s="40"/>
      <c r="O7" s="2"/>
    </row>
    <row r="8" spans="1:17" ht="15.75" x14ac:dyDescent="0.25">
      <c r="A8" s="1"/>
      <c r="B8" s="48" t="s">
        <v>31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2"/>
    </row>
    <row r="9" spans="1:17" ht="69.75" customHeight="1" x14ac:dyDescent="0.25">
      <c r="A9" s="1"/>
      <c r="B9" s="8" t="s">
        <v>37</v>
      </c>
      <c r="C9" s="22" t="s">
        <v>14</v>
      </c>
      <c r="D9" s="9" t="s">
        <v>43</v>
      </c>
      <c r="E9" s="9" t="s">
        <v>17</v>
      </c>
      <c r="F9" s="18">
        <v>45292</v>
      </c>
      <c r="G9" s="18">
        <v>45444</v>
      </c>
      <c r="H9" s="10">
        <v>34666.67</v>
      </c>
      <c r="I9" s="5">
        <f>H9*0.0287</f>
        <v>994.93342899999993</v>
      </c>
      <c r="J9" s="6">
        <v>0</v>
      </c>
      <c r="K9" s="6">
        <v>1053.8699999999999</v>
      </c>
      <c r="L9" s="6">
        <v>5774.78</v>
      </c>
      <c r="M9" s="6">
        <v>7803.58</v>
      </c>
      <c r="N9" s="7">
        <f t="shared" ref="N9" si="0">H9-M9</f>
        <v>26863.089999999997</v>
      </c>
      <c r="O9" s="2"/>
      <c r="Q9" s="19"/>
    </row>
    <row r="10" spans="1:17" ht="15.75" x14ac:dyDescent="0.25">
      <c r="A10" s="1"/>
      <c r="B10" s="8"/>
      <c r="C10" s="22"/>
      <c r="D10" s="9"/>
      <c r="E10" s="9"/>
      <c r="F10" s="18"/>
      <c r="G10" s="18"/>
      <c r="H10" s="13">
        <f>SUM(H9:H9)</f>
        <v>34666.67</v>
      </c>
      <c r="I10" s="13">
        <f>SUM(I9)</f>
        <v>994.93342899999993</v>
      </c>
      <c r="J10" s="13">
        <f>SUM(J9:J9)</f>
        <v>0</v>
      </c>
      <c r="K10" s="16">
        <f>SUM(K9:K9)</f>
        <v>1053.8699999999999</v>
      </c>
      <c r="L10" s="16">
        <f>SUM(L9:L9)</f>
        <v>5774.78</v>
      </c>
      <c r="M10" s="16">
        <f>SUM(M9:M9)</f>
        <v>7803.58</v>
      </c>
      <c r="N10" s="17">
        <f>SUM(N9:N9)</f>
        <v>26863.089999999997</v>
      </c>
      <c r="O10" s="2"/>
      <c r="Q10" s="19"/>
    </row>
    <row r="11" spans="1:17" ht="15.75" customHeight="1" x14ac:dyDescent="0.25">
      <c r="A11" s="1"/>
      <c r="B11" s="35" t="s">
        <v>45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7"/>
      <c r="O11" s="2"/>
    </row>
    <row r="12" spans="1:17" ht="34.5" customHeight="1" x14ac:dyDescent="0.25">
      <c r="A12" s="1"/>
      <c r="B12" s="8" t="s">
        <v>46</v>
      </c>
      <c r="C12" s="22" t="s">
        <v>13</v>
      </c>
      <c r="D12" s="9" t="s">
        <v>47</v>
      </c>
      <c r="E12" s="9" t="s">
        <v>17</v>
      </c>
      <c r="F12" s="18">
        <v>46143</v>
      </c>
      <c r="G12" s="18">
        <v>46327</v>
      </c>
      <c r="H12" s="10">
        <v>80000</v>
      </c>
      <c r="I12" s="5">
        <f>H12*0.0287</f>
        <v>2296</v>
      </c>
      <c r="J12" s="6">
        <v>7400.87</v>
      </c>
      <c r="K12" s="6">
        <v>2432</v>
      </c>
      <c r="L12" s="6">
        <v>25</v>
      </c>
      <c r="M12" s="6">
        <v>12153.87</v>
      </c>
      <c r="N12" s="7">
        <f t="shared" ref="N12" si="1">H12-M12</f>
        <v>67846.13</v>
      </c>
      <c r="O12" s="2"/>
    </row>
    <row r="13" spans="1:17" ht="15.75" customHeight="1" x14ac:dyDescent="0.25">
      <c r="A13" s="1"/>
      <c r="B13" s="8"/>
      <c r="C13" s="22"/>
      <c r="D13" s="9"/>
      <c r="E13" s="9"/>
      <c r="F13" s="18"/>
      <c r="G13" s="18"/>
      <c r="H13" s="13">
        <f>SUM(H12:H12)</f>
        <v>80000</v>
      </c>
      <c r="I13" s="13">
        <f>SUM(I12)</f>
        <v>2296</v>
      </c>
      <c r="J13" s="13">
        <f>SUM(J12:J12)</f>
        <v>7400.87</v>
      </c>
      <c r="K13" s="16">
        <f>SUM(K12:K12)</f>
        <v>2432</v>
      </c>
      <c r="L13" s="16">
        <f>SUM(L12:L12)</f>
        <v>25</v>
      </c>
      <c r="M13" s="16">
        <f>SUM(M12:M12)</f>
        <v>12153.87</v>
      </c>
      <c r="N13" s="17">
        <f>SUM(N12:N12)</f>
        <v>67846.13</v>
      </c>
      <c r="O13" s="2"/>
    </row>
    <row r="14" spans="1:17" ht="15.75" customHeight="1" x14ac:dyDescent="0.25">
      <c r="A14" s="1"/>
      <c r="B14" s="35" t="s">
        <v>15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7"/>
      <c r="O14" s="2"/>
    </row>
    <row r="15" spans="1:17" ht="50.25" customHeight="1" x14ac:dyDescent="0.25">
      <c r="A15" s="1"/>
      <c r="B15" s="8" t="s">
        <v>38</v>
      </c>
      <c r="C15" s="22" t="s">
        <v>13</v>
      </c>
      <c r="D15" s="9" t="s">
        <v>16</v>
      </c>
      <c r="E15" s="9" t="s">
        <v>17</v>
      </c>
      <c r="F15" s="18">
        <v>44201</v>
      </c>
      <c r="G15" s="18">
        <v>44207</v>
      </c>
      <c r="H15" s="10">
        <v>155000</v>
      </c>
      <c r="I15" s="5">
        <f>H15*0.0287</f>
        <v>4448.5</v>
      </c>
      <c r="J15" s="6">
        <v>24070.9</v>
      </c>
      <c r="K15" s="6">
        <f t="shared" ref="K15" si="2">+H15*0.0304</f>
        <v>4712</v>
      </c>
      <c r="L15" s="6">
        <v>18353.919999999998</v>
      </c>
      <c r="M15" s="6">
        <v>51585.32</v>
      </c>
      <c r="N15" s="7">
        <f t="shared" ref="N15" si="3">H15-M15</f>
        <v>103414.68</v>
      </c>
      <c r="O15" s="2"/>
      <c r="Q15" s="19"/>
    </row>
    <row r="16" spans="1:17" ht="15.75" x14ac:dyDescent="0.25">
      <c r="A16" s="1"/>
      <c r="B16" s="32"/>
      <c r="C16" s="33"/>
      <c r="D16" s="33"/>
      <c r="E16" s="33"/>
      <c r="F16" s="33"/>
      <c r="G16" s="34"/>
      <c r="H16" s="13">
        <f>SUM(H15:H15)</f>
        <v>155000</v>
      </c>
      <c r="I16" s="13">
        <f>SUM(I15)</f>
        <v>4448.5</v>
      </c>
      <c r="J16" s="13">
        <f>SUM(J15:J15)</f>
        <v>24070.9</v>
      </c>
      <c r="K16" s="16">
        <f>SUM(K15:K15)</f>
        <v>4712</v>
      </c>
      <c r="L16" s="16">
        <f>SUM(L15:L15)</f>
        <v>18353.919999999998</v>
      </c>
      <c r="M16" s="16">
        <f>SUM(M15:M15)</f>
        <v>51585.32</v>
      </c>
      <c r="N16" s="17">
        <f>SUM(N15:N15)</f>
        <v>103414.68</v>
      </c>
      <c r="O16" s="2"/>
      <c r="P16" s="21"/>
    </row>
    <row r="17" spans="1:16" ht="15.75" x14ac:dyDescent="0.25">
      <c r="A17" s="1"/>
      <c r="B17" s="29" t="s">
        <v>48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"/>
      <c r="P17" s="21"/>
    </row>
    <row r="18" spans="1:16" ht="47.25" x14ac:dyDescent="0.25">
      <c r="A18" s="1"/>
      <c r="B18" s="4" t="s">
        <v>49</v>
      </c>
      <c r="C18" s="22" t="s">
        <v>14</v>
      </c>
      <c r="D18" s="28" t="s">
        <v>50</v>
      </c>
      <c r="E18" s="4" t="s">
        <v>17</v>
      </c>
      <c r="F18" s="18">
        <v>46143</v>
      </c>
      <c r="G18" s="18">
        <v>46327</v>
      </c>
      <c r="H18" s="5">
        <v>55000</v>
      </c>
      <c r="I18" s="5">
        <f>H18*0.0287</f>
        <v>1578.5</v>
      </c>
      <c r="J18" s="5">
        <v>2559.6799999999998</v>
      </c>
      <c r="K18" s="6">
        <f>+H18*0.0304</f>
        <v>1672</v>
      </c>
      <c r="L18" s="6">
        <v>25</v>
      </c>
      <c r="M18" s="6">
        <v>5835.18</v>
      </c>
      <c r="N18" s="7">
        <f>H18-M18</f>
        <v>49164.82</v>
      </c>
      <c r="O18" s="2"/>
      <c r="P18" s="21"/>
    </row>
    <row r="19" spans="1:16" ht="15.75" x14ac:dyDescent="0.25">
      <c r="A19" s="1"/>
      <c r="B19" s="32"/>
      <c r="C19" s="33"/>
      <c r="D19" s="33"/>
      <c r="E19" s="33"/>
      <c r="F19" s="33"/>
      <c r="G19" s="34"/>
      <c r="H19" s="13">
        <f t="shared" ref="H19:N19" si="4">SUM(H18:H18)</f>
        <v>55000</v>
      </c>
      <c r="I19" s="13">
        <f t="shared" si="4"/>
        <v>1578.5</v>
      </c>
      <c r="J19" s="13">
        <f t="shared" si="4"/>
        <v>2559.6799999999998</v>
      </c>
      <c r="K19" s="16">
        <f t="shared" si="4"/>
        <v>1672</v>
      </c>
      <c r="L19" s="16">
        <f t="shared" si="4"/>
        <v>25</v>
      </c>
      <c r="M19" s="16">
        <f t="shared" si="4"/>
        <v>5835.18</v>
      </c>
      <c r="N19" s="17">
        <f t="shared" si="4"/>
        <v>49164.82</v>
      </c>
      <c r="O19" s="2"/>
      <c r="P19" s="21"/>
    </row>
    <row r="20" spans="1:16" ht="15.75" x14ac:dyDescent="0.25">
      <c r="A20" s="1"/>
      <c r="B20" s="29" t="s">
        <v>51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2"/>
      <c r="P20" s="21"/>
    </row>
    <row r="21" spans="1:16" ht="15.75" x14ac:dyDescent="0.25">
      <c r="A21" s="1"/>
      <c r="B21" s="4" t="s">
        <v>52</v>
      </c>
      <c r="C21" s="22" t="s">
        <v>14</v>
      </c>
      <c r="D21" s="28" t="s">
        <v>53</v>
      </c>
      <c r="E21" s="4" t="s">
        <v>17</v>
      </c>
      <c r="F21" s="18">
        <v>46143</v>
      </c>
      <c r="G21" s="18">
        <v>46327</v>
      </c>
      <c r="H21" s="5">
        <v>60000</v>
      </c>
      <c r="I21" s="5">
        <f>H21*0.0287</f>
        <v>1722</v>
      </c>
      <c r="J21" s="5">
        <v>3486.68</v>
      </c>
      <c r="K21" s="6">
        <f>+H21*0.0304</f>
        <v>1824</v>
      </c>
      <c r="L21" s="6">
        <v>25</v>
      </c>
      <c r="M21" s="6">
        <v>7057.68</v>
      </c>
      <c r="N21" s="7">
        <f>H21-M21</f>
        <v>52942.32</v>
      </c>
      <c r="O21" s="2"/>
      <c r="P21" s="21"/>
    </row>
    <row r="22" spans="1:16" ht="15.75" x14ac:dyDescent="0.25">
      <c r="A22" s="1"/>
      <c r="B22" s="32"/>
      <c r="C22" s="33"/>
      <c r="D22" s="33"/>
      <c r="E22" s="33"/>
      <c r="F22" s="33"/>
      <c r="G22" s="34"/>
      <c r="H22" s="13">
        <f t="shared" ref="H22:N22" si="5">SUM(H21:H21)</f>
        <v>60000</v>
      </c>
      <c r="I22" s="13">
        <f t="shared" si="5"/>
        <v>1722</v>
      </c>
      <c r="J22" s="13">
        <f t="shared" si="5"/>
        <v>3486.68</v>
      </c>
      <c r="K22" s="16">
        <f t="shared" si="5"/>
        <v>1824</v>
      </c>
      <c r="L22" s="16">
        <f t="shared" si="5"/>
        <v>25</v>
      </c>
      <c r="M22" s="16">
        <f t="shared" si="5"/>
        <v>7057.68</v>
      </c>
      <c r="N22" s="17">
        <f t="shared" si="5"/>
        <v>52942.32</v>
      </c>
      <c r="O22" s="2"/>
      <c r="P22" s="21"/>
    </row>
    <row r="23" spans="1:16" ht="15.75" customHeight="1" x14ac:dyDescent="0.25">
      <c r="A23" s="1"/>
      <c r="B23" s="29" t="s">
        <v>54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1"/>
      <c r="O23" s="2"/>
      <c r="P23" s="21"/>
    </row>
    <row r="24" spans="1:16" ht="15.75" x14ac:dyDescent="0.25">
      <c r="A24" s="1"/>
      <c r="B24" s="4" t="s">
        <v>55</v>
      </c>
      <c r="C24" s="22" t="s">
        <v>14</v>
      </c>
      <c r="D24" s="28" t="s">
        <v>56</v>
      </c>
      <c r="E24" s="4" t="s">
        <v>17</v>
      </c>
      <c r="F24" s="18">
        <v>46143</v>
      </c>
      <c r="G24" s="18">
        <v>46327</v>
      </c>
      <c r="H24" s="5">
        <v>80000</v>
      </c>
      <c r="I24" s="5">
        <f>H24*0.0287</f>
        <v>2296</v>
      </c>
      <c r="J24" s="5">
        <v>7400.87</v>
      </c>
      <c r="K24" s="6">
        <f>+H24*0.0304</f>
        <v>2432</v>
      </c>
      <c r="L24" s="6">
        <v>25</v>
      </c>
      <c r="M24" s="6">
        <v>12153.87</v>
      </c>
      <c r="N24" s="7">
        <f>H24-M24</f>
        <v>67846.13</v>
      </c>
      <c r="O24" s="2"/>
      <c r="P24" s="21"/>
    </row>
    <row r="25" spans="1:16" ht="15.75" x14ac:dyDescent="0.25">
      <c r="A25" s="1"/>
      <c r="B25" s="32"/>
      <c r="C25" s="33"/>
      <c r="D25" s="33"/>
      <c r="E25" s="33"/>
      <c r="F25" s="33"/>
      <c r="G25" s="34"/>
      <c r="H25" s="13">
        <f t="shared" ref="H25:N25" si="6">SUM(H24:H24)</f>
        <v>80000</v>
      </c>
      <c r="I25" s="13">
        <f t="shared" si="6"/>
        <v>2296</v>
      </c>
      <c r="J25" s="13">
        <f t="shared" si="6"/>
        <v>7400.87</v>
      </c>
      <c r="K25" s="16">
        <f t="shared" si="6"/>
        <v>2432</v>
      </c>
      <c r="L25" s="16">
        <f t="shared" si="6"/>
        <v>25</v>
      </c>
      <c r="M25" s="16">
        <f t="shared" si="6"/>
        <v>12153.87</v>
      </c>
      <c r="N25" s="17">
        <f t="shared" si="6"/>
        <v>67846.13</v>
      </c>
      <c r="O25" s="2"/>
      <c r="P25" s="21"/>
    </row>
    <row r="26" spans="1:16" ht="15.75" x14ac:dyDescent="0.25">
      <c r="A26" s="1"/>
      <c r="B26" s="35" t="s">
        <v>39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2"/>
      <c r="P26" s="21"/>
    </row>
    <row r="27" spans="1:16" ht="31.5" x14ac:dyDescent="0.25">
      <c r="A27" s="1"/>
      <c r="B27" s="4" t="s">
        <v>57</v>
      </c>
      <c r="C27" s="22" t="s">
        <v>14</v>
      </c>
      <c r="D27" s="9" t="s">
        <v>58</v>
      </c>
      <c r="E27" s="9" t="s">
        <v>59</v>
      </c>
      <c r="F27" s="18">
        <v>46143</v>
      </c>
      <c r="G27" s="18">
        <v>46327</v>
      </c>
      <c r="H27" s="10">
        <v>170000</v>
      </c>
      <c r="I27" s="5">
        <v>4879</v>
      </c>
      <c r="J27" s="10">
        <v>28571.119999999999</v>
      </c>
      <c r="K27" s="6">
        <v>5168</v>
      </c>
      <c r="L27" s="6">
        <v>25</v>
      </c>
      <c r="M27" s="6">
        <f>I27+J27+K27+L27</f>
        <v>38643.119999999995</v>
      </c>
      <c r="N27" s="7">
        <f>H27-M27</f>
        <v>131356.88</v>
      </c>
      <c r="O27" s="2"/>
      <c r="P27" s="21"/>
    </row>
    <row r="28" spans="1:16" ht="47.25" x14ac:dyDescent="0.25">
      <c r="A28" s="1"/>
      <c r="B28" s="4" t="s">
        <v>40</v>
      </c>
      <c r="C28" s="22" t="s">
        <v>14</v>
      </c>
      <c r="D28" s="9" t="s">
        <v>41</v>
      </c>
      <c r="E28" s="9" t="s">
        <v>17</v>
      </c>
      <c r="F28" s="18">
        <v>45778</v>
      </c>
      <c r="G28" s="18">
        <v>45962</v>
      </c>
      <c r="H28" s="10">
        <v>70000</v>
      </c>
      <c r="I28" s="5">
        <f>H28*0.0287</f>
        <v>2009</v>
      </c>
      <c r="J28" s="10">
        <v>0</v>
      </c>
      <c r="K28" s="6">
        <f>H28*0.0304</f>
        <v>2128</v>
      </c>
      <c r="L28" s="6">
        <v>25</v>
      </c>
      <c r="M28" s="6">
        <v>4162</v>
      </c>
      <c r="N28" s="7">
        <f t="shared" ref="N28" si="7">H28-M28</f>
        <v>65838</v>
      </c>
      <c r="O28" s="2"/>
      <c r="P28" s="21"/>
    </row>
    <row r="29" spans="1:16" ht="15.75" x14ac:dyDescent="0.25">
      <c r="A29" s="1"/>
      <c r="B29" s="24" t="s">
        <v>60</v>
      </c>
      <c r="C29" s="25" t="s">
        <v>61</v>
      </c>
      <c r="D29" s="26" t="s">
        <v>62</v>
      </c>
      <c r="E29" s="26" t="s">
        <v>17</v>
      </c>
      <c r="F29" s="27">
        <v>46143</v>
      </c>
      <c r="G29" s="27">
        <v>46327</v>
      </c>
      <c r="H29" s="10">
        <v>80000</v>
      </c>
      <c r="I29" s="5">
        <v>2296</v>
      </c>
      <c r="J29" s="10">
        <v>7400.87</v>
      </c>
      <c r="K29" s="6">
        <v>2432</v>
      </c>
      <c r="L29" s="6">
        <v>25</v>
      </c>
      <c r="M29" s="6">
        <f>I29+J29+K29+L29</f>
        <v>12153.869999999999</v>
      </c>
      <c r="N29" s="7">
        <f>H29-M29</f>
        <v>67846.13</v>
      </c>
      <c r="O29" s="2"/>
      <c r="P29" s="21"/>
    </row>
    <row r="30" spans="1:16" ht="15.75" x14ac:dyDescent="0.25">
      <c r="A30" s="1"/>
      <c r="B30" s="24"/>
      <c r="C30" s="25"/>
      <c r="D30" s="26"/>
      <c r="E30" s="26"/>
      <c r="F30" s="27"/>
      <c r="G30" s="27"/>
      <c r="H30" s="13">
        <f t="shared" ref="H30:N30" si="8">SUM(H27:H29)</f>
        <v>320000</v>
      </c>
      <c r="I30" s="13">
        <f t="shared" si="8"/>
        <v>9184</v>
      </c>
      <c r="J30" s="13">
        <f t="shared" si="8"/>
        <v>35971.99</v>
      </c>
      <c r="K30" s="16">
        <f t="shared" si="8"/>
        <v>9728</v>
      </c>
      <c r="L30" s="16">
        <f t="shared" si="8"/>
        <v>75</v>
      </c>
      <c r="M30" s="16">
        <f t="shared" si="8"/>
        <v>54958.989999999991</v>
      </c>
      <c r="N30" s="17">
        <f t="shared" si="8"/>
        <v>265041.01</v>
      </c>
      <c r="O30" s="2"/>
      <c r="P30" s="21"/>
    </row>
    <row r="31" spans="1:16" ht="15.75" x14ac:dyDescent="0.25">
      <c r="A31" s="1"/>
      <c r="B31" s="29" t="s">
        <v>63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1"/>
      <c r="O31" s="2"/>
      <c r="P31" s="21"/>
    </row>
    <row r="32" spans="1:16" ht="47.25" x14ac:dyDescent="0.25">
      <c r="A32" s="1"/>
      <c r="B32" s="4" t="s">
        <v>64</v>
      </c>
      <c r="C32" s="22" t="s">
        <v>14</v>
      </c>
      <c r="D32" s="28" t="s">
        <v>65</v>
      </c>
      <c r="E32" s="4" t="s">
        <v>17</v>
      </c>
      <c r="F32" s="18">
        <v>46143</v>
      </c>
      <c r="G32" s="18">
        <v>46327</v>
      </c>
      <c r="H32" s="5">
        <v>80000</v>
      </c>
      <c r="I32" s="5">
        <f>H32*0.0287</f>
        <v>2296</v>
      </c>
      <c r="J32" s="5">
        <v>7400.87</v>
      </c>
      <c r="K32" s="6">
        <f>+H32*0.0304</f>
        <v>2432</v>
      </c>
      <c r="L32" s="6">
        <v>25</v>
      </c>
      <c r="M32" s="6">
        <f>I32+J32+K32+L32</f>
        <v>12153.869999999999</v>
      </c>
      <c r="N32" s="7">
        <f>H32-M32</f>
        <v>67846.13</v>
      </c>
      <c r="O32" s="2"/>
      <c r="P32" s="21"/>
    </row>
    <row r="33" spans="1:19" ht="15.75" x14ac:dyDescent="0.25">
      <c r="A33" s="1"/>
      <c r="B33" s="32"/>
      <c r="C33" s="33"/>
      <c r="D33" s="33"/>
      <c r="E33" s="33"/>
      <c r="F33" s="33"/>
      <c r="G33" s="34"/>
      <c r="H33" s="13">
        <f t="shared" ref="H33:N33" si="9">SUM(H32:H32)</f>
        <v>80000</v>
      </c>
      <c r="I33" s="13">
        <f t="shared" si="9"/>
        <v>2296</v>
      </c>
      <c r="J33" s="13">
        <f t="shared" si="9"/>
        <v>7400.87</v>
      </c>
      <c r="K33" s="16">
        <f t="shared" si="9"/>
        <v>2432</v>
      </c>
      <c r="L33" s="16">
        <f t="shared" si="9"/>
        <v>25</v>
      </c>
      <c r="M33" s="16">
        <f t="shared" si="9"/>
        <v>12153.869999999999</v>
      </c>
      <c r="N33" s="17">
        <f t="shared" si="9"/>
        <v>67846.13</v>
      </c>
      <c r="O33" s="2"/>
      <c r="P33" s="21"/>
    </row>
    <row r="34" spans="1:19" ht="15.75" x14ac:dyDescent="0.25">
      <c r="A34" s="1"/>
      <c r="B34" s="35" t="s">
        <v>35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7"/>
      <c r="O34" s="2"/>
      <c r="P34" s="21"/>
    </row>
    <row r="35" spans="1:19" ht="47.25" x14ac:dyDescent="0.25">
      <c r="A35" s="1"/>
      <c r="B35" s="4" t="s">
        <v>34</v>
      </c>
      <c r="C35" s="22" t="s">
        <v>14</v>
      </c>
      <c r="D35" s="9" t="s">
        <v>36</v>
      </c>
      <c r="E35" s="9" t="s">
        <v>17</v>
      </c>
      <c r="F35" s="18">
        <v>45215</v>
      </c>
      <c r="G35" s="18">
        <v>45398</v>
      </c>
      <c r="H35" s="10">
        <v>55000</v>
      </c>
      <c r="I35" s="5">
        <f>H35*0.0287</f>
        <v>1578.5</v>
      </c>
      <c r="J35" s="10">
        <v>0</v>
      </c>
      <c r="K35" s="6">
        <f>H35*0.0304</f>
        <v>1672</v>
      </c>
      <c r="L35" s="6">
        <v>1227.28</v>
      </c>
      <c r="M35" s="6">
        <v>4477.78</v>
      </c>
      <c r="N35" s="7">
        <f t="shared" ref="N35" si="10">H35-M35</f>
        <v>50522.22</v>
      </c>
      <c r="O35" s="2"/>
      <c r="P35" s="21"/>
    </row>
    <row r="36" spans="1:19" ht="15.75" x14ac:dyDescent="0.25">
      <c r="A36" s="1"/>
      <c r="B36" s="32"/>
      <c r="C36" s="33"/>
      <c r="D36" s="33"/>
      <c r="E36" s="33"/>
      <c r="F36" s="33"/>
      <c r="G36" s="34"/>
      <c r="H36" s="13">
        <f>H35</f>
        <v>55000</v>
      </c>
      <c r="I36" s="13">
        <f>I35</f>
        <v>1578.5</v>
      </c>
      <c r="J36" s="13">
        <f t="shared" ref="J36:N36" si="11">J35</f>
        <v>0</v>
      </c>
      <c r="K36" s="16">
        <f>K35</f>
        <v>1672</v>
      </c>
      <c r="L36" s="16">
        <f t="shared" si="11"/>
        <v>1227.28</v>
      </c>
      <c r="M36" s="16">
        <f t="shared" si="11"/>
        <v>4477.78</v>
      </c>
      <c r="N36" s="17">
        <f t="shared" si="11"/>
        <v>50522.22</v>
      </c>
      <c r="O36" s="2"/>
      <c r="P36" s="21"/>
    </row>
    <row r="37" spans="1:19" ht="15.75" customHeight="1" x14ac:dyDescent="0.25">
      <c r="A37" s="1"/>
      <c r="B37" s="29" t="s">
        <v>33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1"/>
      <c r="O37" s="2"/>
    </row>
    <row r="38" spans="1:19" ht="69" customHeight="1" x14ac:dyDescent="0.25">
      <c r="A38" s="1"/>
      <c r="B38" s="4" t="s">
        <v>42</v>
      </c>
      <c r="C38" s="22" t="s">
        <v>14</v>
      </c>
      <c r="D38" s="28" t="s">
        <v>44</v>
      </c>
      <c r="E38" s="4" t="s">
        <v>17</v>
      </c>
      <c r="F38" s="18">
        <v>44201</v>
      </c>
      <c r="G38" s="18">
        <v>44207</v>
      </c>
      <c r="H38" s="5">
        <v>155000</v>
      </c>
      <c r="I38" s="5">
        <f>H38*0.0287</f>
        <v>4448.5</v>
      </c>
      <c r="J38" s="5">
        <v>25042.74</v>
      </c>
      <c r="K38" s="6">
        <f>+H38*0.0304</f>
        <v>4712</v>
      </c>
      <c r="L38" s="6">
        <v>25</v>
      </c>
      <c r="M38" s="6">
        <v>34228.239999999998</v>
      </c>
      <c r="N38" s="7">
        <f>H38-M38</f>
        <v>120771.76000000001</v>
      </c>
      <c r="O38" s="2"/>
      <c r="Q38" s="19"/>
    </row>
    <row r="39" spans="1:19" ht="15.75" x14ac:dyDescent="0.25">
      <c r="A39" s="1"/>
      <c r="B39" s="32"/>
      <c r="C39" s="33"/>
      <c r="D39" s="33"/>
      <c r="E39" s="33"/>
      <c r="F39" s="33"/>
      <c r="G39" s="34"/>
      <c r="H39" s="13">
        <f t="shared" ref="H39:N39" si="12">SUM(H38:H38)</f>
        <v>155000</v>
      </c>
      <c r="I39" s="13">
        <f t="shared" si="12"/>
        <v>4448.5</v>
      </c>
      <c r="J39" s="13">
        <f t="shared" si="12"/>
        <v>25042.74</v>
      </c>
      <c r="K39" s="16">
        <f t="shared" si="12"/>
        <v>4712</v>
      </c>
      <c r="L39" s="16">
        <f t="shared" si="12"/>
        <v>25</v>
      </c>
      <c r="M39" s="16">
        <f t="shared" si="12"/>
        <v>34228.239999999998</v>
      </c>
      <c r="N39" s="17">
        <f t="shared" si="12"/>
        <v>120771.76000000001</v>
      </c>
      <c r="O39" s="2"/>
      <c r="P39" s="21"/>
      <c r="S39" s="19"/>
    </row>
    <row r="40" spans="1:19" ht="47.25" customHeight="1" x14ac:dyDescent="0.25">
      <c r="A40" s="1"/>
      <c r="B40" s="62"/>
      <c r="C40" s="63"/>
      <c r="D40" s="64"/>
      <c r="E40" s="65" t="s">
        <v>18</v>
      </c>
      <c r="F40" s="66"/>
      <c r="G40" s="67"/>
      <c r="H40" s="13">
        <f>H30+H36+H39+H16+H10+H33+H25+H22+H19+H13</f>
        <v>1074666.67</v>
      </c>
      <c r="I40" s="68"/>
      <c r="J40" s="69"/>
      <c r="K40" s="70"/>
      <c r="L40" s="65" t="s">
        <v>19</v>
      </c>
      <c r="M40" s="67"/>
      <c r="N40" s="13">
        <f>+N30+N36+N39+N16+N10+N13+N19+N22+N25+N33</f>
        <v>872258.2899999998</v>
      </c>
      <c r="O40" s="2"/>
    </row>
    <row r="41" spans="1:19" ht="9" customHeight="1" x14ac:dyDescent="0.25">
      <c r="A41" s="1"/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1"/>
      <c r="O41" s="2"/>
    </row>
    <row r="42" spans="1:19" ht="15" customHeight="1" x14ac:dyDescent="0.25">
      <c r="A42" s="1"/>
      <c r="B42" s="71" t="s">
        <v>20</v>
      </c>
      <c r="C42" s="72"/>
      <c r="D42" s="73"/>
      <c r="E42" s="77"/>
      <c r="F42" s="78"/>
      <c r="G42" s="78"/>
      <c r="H42" s="78"/>
      <c r="I42" s="78"/>
      <c r="J42" s="78"/>
      <c r="K42" s="78"/>
      <c r="L42" s="78"/>
      <c r="M42" s="78"/>
      <c r="N42" s="79"/>
      <c r="O42" s="2"/>
    </row>
    <row r="43" spans="1:19" ht="15" customHeight="1" x14ac:dyDescent="0.25">
      <c r="A43" s="1"/>
      <c r="B43" s="74"/>
      <c r="C43" s="75"/>
      <c r="D43" s="76"/>
      <c r="E43" s="80"/>
      <c r="F43" s="81"/>
      <c r="G43" s="81"/>
      <c r="H43" s="81"/>
      <c r="I43" s="81"/>
      <c r="J43" s="81"/>
      <c r="K43" s="81"/>
      <c r="L43" s="81"/>
      <c r="M43" s="81"/>
      <c r="N43" s="82"/>
      <c r="O43" s="2"/>
    </row>
    <row r="44" spans="1:19" ht="19.5" customHeight="1" x14ac:dyDescent="0.25">
      <c r="A44" s="1"/>
      <c r="B44" s="23" t="s">
        <v>21</v>
      </c>
      <c r="C44" s="43">
        <v>76301.33</v>
      </c>
      <c r="D44" s="44"/>
      <c r="E44" s="80"/>
      <c r="F44" s="81"/>
      <c r="G44" s="81"/>
      <c r="H44" s="81"/>
      <c r="I44" s="81"/>
      <c r="J44" s="81"/>
      <c r="K44" s="81"/>
      <c r="L44" s="81"/>
      <c r="M44" s="81"/>
      <c r="N44" s="82"/>
      <c r="O44" s="2"/>
      <c r="P44" s="20"/>
      <c r="Q44" s="20"/>
      <c r="R44" s="20"/>
      <c r="S44" s="20"/>
    </row>
    <row r="45" spans="1:19" ht="28.5" customHeight="1" x14ac:dyDescent="0.25">
      <c r="A45" s="1"/>
      <c r="B45" s="11" t="s">
        <v>22</v>
      </c>
      <c r="C45" s="43">
        <v>9606.76</v>
      </c>
      <c r="D45" s="44"/>
      <c r="E45" s="80"/>
      <c r="F45" s="81"/>
      <c r="G45" s="81"/>
      <c r="H45" s="81"/>
      <c r="I45" s="81"/>
      <c r="J45" s="81"/>
      <c r="K45" s="81"/>
      <c r="L45" s="81"/>
      <c r="M45" s="81"/>
      <c r="N45" s="82"/>
      <c r="O45" s="2"/>
      <c r="P45" s="20"/>
      <c r="Q45" s="20"/>
      <c r="R45" s="20"/>
      <c r="S45" s="20"/>
    </row>
    <row r="46" spans="1:19" ht="33.75" customHeight="1" x14ac:dyDescent="0.25">
      <c r="A46" s="1"/>
      <c r="B46" s="12" t="s">
        <v>23</v>
      </c>
      <c r="C46" s="43">
        <v>76193.87</v>
      </c>
      <c r="D46" s="44"/>
      <c r="E46" s="80"/>
      <c r="F46" s="81"/>
      <c r="G46" s="81"/>
      <c r="H46" s="81"/>
      <c r="I46" s="81"/>
      <c r="J46" s="81"/>
      <c r="K46" s="81"/>
      <c r="L46" s="81"/>
      <c r="M46" s="81"/>
      <c r="N46" s="82"/>
      <c r="O46" s="2"/>
      <c r="P46" s="20"/>
      <c r="Q46" s="20"/>
      <c r="R46" s="20"/>
      <c r="S46" s="20"/>
    </row>
    <row r="47" spans="1:19" ht="20.25" customHeight="1" x14ac:dyDescent="0.25">
      <c r="A47" s="1"/>
      <c r="B47" s="14" t="s">
        <v>24</v>
      </c>
      <c r="C47" s="45">
        <f>SUM(C44:D46)</f>
        <v>162101.96</v>
      </c>
      <c r="D47" s="46"/>
      <c r="E47" s="83"/>
      <c r="F47" s="84"/>
      <c r="G47" s="84"/>
      <c r="H47" s="84"/>
      <c r="I47" s="84"/>
      <c r="J47" s="84"/>
      <c r="K47" s="84"/>
      <c r="L47" s="84"/>
      <c r="M47" s="84"/>
      <c r="N47" s="85"/>
      <c r="O47" s="2"/>
      <c r="Q47" s="20"/>
      <c r="R47" s="20"/>
    </row>
    <row r="48" spans="1:19" ht="36" customHeight="1" x14ac:dyDescent="0.25">
      <c r="A48" s="1"/>
      <c r="B48" s="35" t="s">
        <v>66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7"/>
      <c r="O48" s="2"/>
      <c r="Q48" s="20"/>
    </row>
    <row r="49" spans="1:15" ht="98.25" customHeight="1" x14ac:dyDescent="0.25">
      <c r="A49" s="1"/>
      <c r="B49" s="54"/>
      <c r="C49" s="55"/>
      <c r="D49" s="15" t="s">
        <v>25</v>
      </c>
      <c r="E49" s="59" t="s">
        <v>29</v>
      </c>
      <c r="F49" s="60"/>
      <c r="G49" s="60"/>
      <c r="H49" s="60"/>
      <c r="I49" s="61"/>
      <c r="J49" s="15" t="s">
        <v>26</v>
      </c>
      <c r="K49" s="56" t="s">
        <v>30</v>
      </c>
      <c r="L49" s="57"/>
      <c r="M49" s="57"/>
      <c r="N49" s="58"/>
      <c r="O49" s="2"/>
    </row>
    <row r="50" spans="1:15" ht="11.25" customHeight="1" x14ac:dyDescent="0.25">
      <c r="A50" s="1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2"/>
    </row>
  </sheetData>
  <mergeCells count="51">
    <mergeCell ref="B50:N50"/>
    <mergeCell ref="B26:N26"/>
    <mergeCell ref="B34:N34"/>
    <mergeCell ref="B36:G36"/>
    <mergeCell ref="B48:N48"/>
    <mergeCell ref="B49:C49"/>
    <mergeCell ref="K49:N49"/>
    <mergeCell ref="E49:I49"/>
    <mergeCell ref="B40:D40"/>
    <mergeCell ref="E40:G40"/>
    <mergeCell ref="L40:M40"/>
    <mergeCell ref="I40:K40"/>
    <mergeCell ref="B41:N41"/>
    <mergeCell ref="B42:D43"/>
    <mergeCell ref="E42:N47"/>
    <mergeCell ref="C44:D44"/>
    <mergeCell ref="C45:D45"/>
    <mergeCell ref="C46:D46"/>
    <mergeCell ref="C47:D47"/>
    <mergeCell ref="B2:M2"/>
    <mergeCell ref="B11:N11"/>
    <mergeCell ref="B16:G16"/>
    <mergeCell ref="B39:G39"/>
    <mergeCell ref="B37:N37"/>
    <mergeCell ref="I6:I7"/>
    <mergeCell ref="B8:N8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N5:N7"/>
    <mergeCell ref="I5:K5"/>
    <mergeCell ref="L5:L7"/>
    <mergeCell ref="M5:M7"/>
    <mergeCell ref="K6:K7"/>
    <mergeCell ref="J6:J7"/>
    <mergeCell ref="B23:N23"/>
    <mergeCell ref="B25:G25"/>
    <mergeCell ref="B31:N31"/>
    <mergeCell ref="B33:G33"/>
    <mergeCell ref="B14:N14"/>
    <mergeCell ref="B17:N17"/>
    <mergeCell ref="B19:G19"/>
    <mergeCell ref="B20:N20"/>
    <mergeCell ref="B22:G22"/>
  </mergeCells>
  <printOptions horizontalCentered="1"/>
  <pageMargins left="0.26" right="0.17" top="0.5" bottom="1.41" header="0.3" footer="0.3"/>
  <pageSetup paperSize="5" scale="62" orientation="landscape" r:id="rId1"/>
  <headerFooter>
    <oddFooter>Página &amp;P</oddFooter>
  </headerFooter>
  <rowBreaks count="1" manualBreakCount="1">
    <brk id="30" max="14" man="1"/>
  </rowBreaks>
  <ignoredErrors>
    <ignoredError sqref="C4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2026-06-09T14:57:34Z</cp:lastPrinted>
  <dcterms:created xsi:type="dcterms:W3CDTF">2021-07-20T15:29:34Z</dcterms:created>
  <dcterms:modified xsi:type="dcterms:W3CDTF">2026-06-09T19:19:04Z</dcterms:modified>
</cp:coreProperties>
</file>