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SEPTIEMBRE\"/>
    </mc:Choice>
  </mc:AlternateContent>
  <xr:revisionPtr revIDLastSave="0" documentId="13_ncr:1_{AC63C5E8-9D7C-406B-BC7E-9CE5226BB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Hoja1!$A$1:$M$175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4" i="1" l="1"/>
  <c r="H144" i="1"/>
  <c r="I144" i="1"/>
  <c r="G104" i="1"/>
  <c r="K144" i="1"/>
  <c r="F144" i="1"/>
  <c r="K22" i="1"/>
  <c r="G147" i="1"/>
  <c r="H36" i="1"/>
  <c r="H72" i="1"/>
  <c r="L162" i="1"/>
  <c r="L160" i="1"/>
  <c r="L159" i="1"/>
  <c r="L158" i="1"/>
  <c r="L157" i="1"/>
  <c r="L143" i="1"/>
  <c r="G143" i="1"/>
  <c r="H102" i="1"/>
  <c r="D172" i="1"/>
  <c r="L50" i="1"/>
  <c r="J144" i="1"/>
  <c r="K117" i="1"/>
  <c r="J117" i="1"/>
  <c r="H117" i="1"/>
  <c r="F117" i="1"/>
  <c r="K32" i="1"/>
  <c r="J32" i="1"/>
  <c r="H32" i="1"/>
  <c r="G32" i="1"/>
  <c r="F32" i="1"/>
  <c r="J22" i="1"/>
  <c r="I22" i="1"/>
  <c r="H22" i="1"/>
  <c r="F22" i="1"/>
  <c r="F36" i="1"/>
  <c r="J36" i="1"/>
  <c r="K36" i="1"/>
  <c r="L12" i="1"/>
  <c r="L9" i="1"/>
  <c r="K63" i="1"/>
  <c r="J63" i="1"/>
  <c r="I63" i="1"/>
  <c r="H63" i="1"/>
  <c r="G63" i="1"/>
  <c r="F63" i="1"/>
  <c r="K94" i="1"/>
  <c r="J94" i="1"/>
  <c r="I94" i="1"/>
  <c r="G94" i="1"/>
  <c r="F94" i="1"/>
  <c r="K102" i="1"/>
  <c r="J102" i="1"/>
  <c r="I102" i="1"/>
  <c r="G102" i="1"/>
  <c r="F102" i="1"/>
  <c r="K55" i="1"/>
  <c r="J55" i="1"/>
  <c r="I55" i="1"/>
  <c r="H55" i="1"/>
  <c r="G55" i="1"/>
  <c r="F55" i="1"/>
  <c r="J44" i="1"/>
  <c r="L96" i="1"/>
  <c r="F72" i="1"/>
  <c r="J72" i="1"/>
  <c r="K72" i="1"/>
  <c r="L70" i="1"/>
  <c r="F152" i="1"/>
  <c r="H152" i="1"/>
  <c r="J152" i="1"/>
  <c r="K152" i="1"/>
  <c r="F97" i="1"/>
  <c r="H97" i="1"/>
  <c r="I97" i="1"/>
  <c r="J97" i="1"/>
  <c r="K97" i="1"/>
  <c r="L151" i="1"/>
  <c r="L52" i="1"/>
  <c r="F67" i="1"/>
  <c r="H67" i="1"/>
  <c r="J67" i="1"/>
  <c r="K67" i="1"/>
  <c r="L125" i="1"/>
  <c r="L124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J163" i="1" l="1"/>
  <c r="L141" i="1"/>
  <c r="K113" i="1"/>
  <c r="J113" i="1"/>
  <c r="H113" i="1"/>
  <c r="F113" i="1"/>
  <c r="L97" i="1"/>
  <c r="G96" i="1"/>
  <c r="G97" i="1" s="1"/>
  <c r="G46" i="1"/>
  <c r="L150" i="1" l="1"/>
  <c r="I150" i="1"/>
  <c r="G150" i="1"/>
  <c r="L66" i="1" l="1"/>
  <c r="H163" i="1"/>
  <c r="F163" i="1"/>
  <c r="I142" i="1" l="1"/>
  <c r="G142" i="1"/>
  <c r="L85" i="1"/>
  <c r="G18" i="1"/>
  <c r="I71" i="1"/>
  <c r="I65" i="1"/>
  <c r="I67" i="1" s="1"/>
  <c r="I43" i="1"/>
  <c r="I42" i="1"/>
  <c r="G154" i="1"/>
  <c r="G149" i="1"/>
  <c r="G148" i="1"/>
  <c r="I146" i="1"/>
  <c r="G146" i="1"/>
  <c r="I121" i="1"/>
  <c r="I120" i="1"/>
  <c r="G120" i="1"/>
  <c r="G119" i="1"/>
  <c r="G116" i="1"/>
  <c r="G115" i="1"/>
  <c r="G117" i="1" s="1"/>
  <c r="I112" i="1"/>
  <c r="G112" i="1"/>
  <c r="I111" i="1"/>
  <c r="G111" i="1"/>
  <c r="I108" i="1"/>
  <c r="G108" i="1"/>
  <c r="I28" i="1"/>
  <c r="I29" i="1"/>
  <c r="G19" i="1"/>
  <c r="G21" i="1"/>
  <c r="G20" i="1"/>
  <c r="G35" i="1"/>
  <c r="G36" i="1" s="1"/>
  <c r="G71" i="1"/>
  <c r="G69" i="1"/>
  <c r="G67" i="1"/>
  <c r="G105" i="1"/>
  <c r="G17" i="1"/>
  <c r="G43" i="1"/>
  <c r="G42" i="1"/>
  <c r="L142" i="1" l="1"/>
  <c r="L144" i="1" s="1"/>
  <c r="G22" i="1"/>
  <c r="G72" i="1"/>
  <c r="G152" i="1"/>
  <c r="G113" i="1"/>
  <c r="I113" i="1"/>
  <c r="G163" i="1"/>
  <c r="K26" i="1"/>
  <c r="L93" i="1"/>
  <c r="L84" i="1"/>
  <c r="L92" i="1"/>
  <c r="J15" i="1"/>
  <c r="H15" i="1"/>
  <c r="G15" i="1"/>
  <c r="F15" i="1"/>
  <c r="I15" i="1"/>
  <c r="H94" i="1"/>
  <c r="L146" i="1" l="1"/>
  <c r="J26" i="1"/>
  <c r="H26" i="1"/>
  <c r="F26" i="1"/>
  <c r="L25" i="1"/>
  <c r="J122" i="1"/>
  <c r="H122" i="1"/>
  <c r="F122" i="1"/>
  <c r="L91" i="1"/>
  <c r="L17" i="1"/>
  <c r="L54" i="1"/>
  <c r="I31" i="1"/>
  <c r="F155" i="1"/>
  <c r="F109" i="1"/>
  <c r="F106" i="1"/>
  <c r="F47" i="1"/>
  <c r="F44" i="1"/>
  <c r="F40" i="1"/>
  <c r="L49" i="1"/>
  <c r="L34" i="1"/>
  <c r="F166" i="1" l="1"/>
  <c r="L31" i="1"/>
  <c r="L51" i="1"/>
  <c r="L62" i="1"/>
  <c r="L57" i="1" l="1"/>
  <c r="L100" i="1" l="1"/>
  <c r="J155" i="1"/>
  <c r="H155" i="1"/>
  <c r="I154" i="1"/>
  <c r="I155" i="1" s="1"/>
  <c r="G155" i="1"/>
  <c r="I149" i="1"/>
  <c r="I148" i="1"/>
  <c r="I147" i="1"/>
  <c r="I119" i="1"/>
  <c r="G122" i="1"/>
  <c r="L112" i="1"/>
  <c r="J109" i="1"/>
  <c r="H109" i="1"/>
  <c r="I116" i="1"/>
  <c r="I115" i="1"/>
  <c r="J106" i="1"/>
  <c r="H106" i="1"/>
  <c r="I105" i="1"/>
  <c r="I104" i="1"/>
  <c r="L90" i="1"/>
  <c r="L86" i="1"/>
  <c r="I69" i="1"/>
  <c r="I72" i="1" s="1"/>
  <c r="L60" i="1"/>
  <c r="J47" i="1"/>
  <c r="H47" i="1"/>
  <c r="G47" i="1"/>
  <c r="I46" i="1"/>
  <c r="H44" i="1"/>
  <c r="L43" i="1"/>
  <c r="I44" i="1"/>
  <c r="J40" i="1"/>
  <c r="H40" i="1"/>
  <c r="I35" i="1"/>
  <c r="I36" i="1" s="1"/>
  <c r="I30" i="1"/>
  <c r="I32" i="1" s="1"/>
  <c r="G26" i="1"/>
  <c r="L18" i="1"/>
  <c r="I117" i="1" l="1"/>
  <c r="I152" i="1"/>
  <c r="K163" i="1"/>
  <c r="I163" i="1"/>
  <c r="L19" i="1"/>
  <c r="I47" i="1"/>
  <c r="L79" i="1"/>
  <c r="L87" i="1"/>
  <c r="I26" i="1"/>
  <c r="L89" i="1"/>
  <c r="L30" i="1"/>
  <c r="L81" i="1"/>
  <c r="L88" i="1"/>
  <c r="L80" i="1"/>
  <c r="I122" i="1"/>
  <c r="L28" i="1"/>
  <c r="L58" i="1"/>
  <c r="L101" i="1"/>
  <c r="L14" i="1"/>
  <c r="L53" i="1"/>
  <c r="L29" i="1"/>
  <c r="L82" i="1"/>
  <c r="L74" i="1"/>
  <c r="G40" i="1"/>
  <c r="L115" i="1"/>
  <c r="L120" i="1"/>
  <c r="G106" i="1"/>
  <c r="I40" i="1"/>
  <c r="I109" i="1"/>
  <c r="G44" i="1"/>
  <c r="L147" i="1"/>
  <c r="L10" i="1"/>
  <c r="L39" i="1"/>
  <c r="L148" i="1"/>
  <c r="L38" i="1"/>
  <c r="L99" i="1"/>
  <c r="L61" i="1"/>
  <c r="L78" i="1"/>
  <c r="L83" i="1"/>
  <c r="G109" i="1"/>
  <c r="L75" i="1"/>
  <c r="I106" i="1"/>
  <c r="L119" i="1"/>
  <c r="L149" i="1"/>
  <c r="L76" i="1"/>
  <c r="L105" i="1"/>
  <c r="L32" i="1" l="1"/>
  <c r="L102" i="1"/>
  <c r="L152" i="1"/>
  <c r="L21" i="1"/>
  <c r="K15" i="1"/>
  <c r="L72" i="1"/>
  <c r="L24" i="1"/>
  <c r="L26" i="1" s="1"/>
  <c r="L121" i="1"/>
  <c r="L122" i="1" s="1"/>
  <c r="K122" i="1"/>
  <c r="L116" i="1"/>
  <c r="L117" i="1" s="1"/>
  <c r="L40" i="1"/>
  <c r="L163" i="1"/>
  <c r="L77" i="1"/>
  <c r="L94" i="1" s="1"/>
  <c r="L13" i="1"/>
  <c r="L15" i="1" s="1"/>
  <c r="L111" i="1"/>
  <c r="L113" i="1" s="1"/>
  <c r="L20" i="1"/>
  <c r="K106" i="1"/>
  <c r="K40" i="1"/>
  <c r="L65" i="1"/>
  <c r="L67" i="1" s="1"/>
  <c r="L104" i="1"/>
  <c r="L106" i="1" s="1"/>
  <c r="L35" i="1"/>
  <c r="L36" i="1" s="1"/>
  <c r="L59" i="1"/>
  <c r="L63" i="1" s="1"/>
  <c r="L154" i="1"/>
  <c r="L155" i="1" s="1"/>
  <c r="K155" i="1"/>
  <c r="L108" i="1"/>
  <c r="L109" i="1" s="1"/>
  <c r="K109" i="1"/>
  <c r="K47" i="1"/>
  <c r="L46" i="1"/>
  <c r="L47" i="1" s="1"/>
  <c r="L42" i="1"/>
  <c r="L44" i="1" s="1"/>
  <c r="K44" i="1"/>
  <c r="L22" i="1" l="1"/>
  <c r="L55" i="1"/>
  <c r="L166" i="1" s="1"/>
</calcChain>
</file>

<file path=xl/sharedStrings.xml><?xml version="1.0" encoding="utf-8"?>
<sst xmlns="http://schemas.openxmlformats.org/spreadsheetml/2006/main" count="487" uniqueCount="238">
  <si>
    <t>DEPARTAMENTO DE RECURSOS HUMANOS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</si>
  <si>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</si>
  <si>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</si>
  <si>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</si>
  <si>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</si>
  <si>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</si>
  <si>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</si>
  <si>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</si>
  <si>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</si>
  <si>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</si>
  <si>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</si>
  <si>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</si>
  <si>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DIRECTOR EJECUTIVO</t>
  </si>
  <si>
    <t>LIBRE NOMBRAMIENTO</t>
  </si>
  <si>
    <t>MUJER</t>
  </si>
  <si>
    <t>SUBDIRECTORA EJECUTIVA</t>
  </si>
  <si>
    <t>SECRETARIA EJECUTIVA</t>
  </si>
  <si>
    <t>FIJO</t>
  </si>
  <si>
    <t>CARRERA</t>
  </si>
  <si>
    <t>SECRETARIA</t>
  </si>
  <si>
    <t>LISSETTE EVANGELISTA</t>
  </si>
  <si>
    <t>ENCARGADA DEPTO DE RECURSOS HUMANOS</t>
  </si>
  <si>
    <t>EDWIN CORDERO</t>
  </si>
  <si>
    <t>ESTENIO CASTILLO</t>
  </si>
  <si>
    <t>MIGUEL URBAEZ</t>
  </si>
  <si>
    <t>RUDITH SEVERINO</t>
  </si>
  <si>
    <t>OMAR GERALDO</t>
  </si>
  <si>
    <t>CHALIBEL MOYA</t>
  </si>
  <si>
    <t>DEPARTAMENTO ADMINISTATIVO Y FINANCIERO</t>
  </si>
  <si>
    <t>RAQUEL FIGUEREO</t>
  </si>
  <si>
    <t>ENCARGADA DIV. COMPRAS Y CONTRATACIONES</t>
  </si>
  <si>
    <t>ESTATUTO SIMPLIFICADO</t>
  </si>
  <si>
    <t>CONSERJE</t>
  </si>
  <si>
    <t>EDUVIGIS PASCUAL</t>
  </si>
  <si>
    <t>FOTOCOPIADOR</t>
  </si>
  <si>
    <t>MENSAJERO INTERNO</t>
  </si>
  <si>
    <t>RECEPCIONISTA</t>
  </si>
  <si>
    <t>MENSAJERO EXTERNO</t>
  </si>
  <si>
    <t>CAMARERO</t>
  </si>
  <si>
    <t>EVANGELINA MOTA</t>
  </si>
  <si>
    <t>ALEXANDER BURGOS</t>
  </si>
  <si>
    <t>DEPARTAMENTO DE ZONAS FRANCAS Y PARQUES</t>
  </si>
  <si>
    <t>ENCARGADO DEPTO. ZONAS FRANCAS Y PARQUES</t>
  </si>
  <si>
    <t>CARLOS DE LA CRUZ</t>
  </si>
  <si>
    <t>HILDA MARIÑEZ</t>
  </si>
  <si>
    <t>MARIBEL RAMIA</t>
  </si>
  <si>
    <t>JHONNY GUERRERO</t>
  </si>
  <si>
    <t>DEPARTAMENTO SERVICIOS AL USUARIO</t>
  </si>
  <si>
    <t>AUXILIAR DE PARQUES</t>
  </si>
  <si>
    <t>YANIRE DE LA CRUZ</t>
  </si>
  <si>
    <t>PABLO GUERRERO</t>
  </si>
  <si>
    <t>RAFAEL CORDERO</t>
  </si>
  <si>
    <t>OFICINA REGIONAL SANTIAGO</t>
  </si>
  <si>
    <t>PAMELA CABRERA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</si>
  <si>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</si>
  <si>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</si>
  <si>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</si>
  <si>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</si>
  <si>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</si>
  <si>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</si>
  <si>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</si>
  <si>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</si>
  <si>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</si>
  <si>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 xml:space="preserve"> </t>
  </si>
  <si>
    <t>ELVITA NATALIA ROMERO</t>
  </si>
  <si>
    <t>ANALISTA FINANCIERO</t>
  </si>
  <si>
    <t>TÉCNICO DE RECURSOS HUMANOS</t>
  </si>
  <si>
    <t>DISEÑADOR GRÁFICO</t>
  </si>
  <si>
    <t>CHOFER I</t>
  </si>
  <si>
    <t>ANALISTA DE SERVICIOS A ZONAS FRANCAS ESPECIALES</t>
  </si>
  <si>
    <t>NOMBRE Y APELLIDO</t>
  </si>
  <si>
    <t>DIVISIÓN  DE SERVICIOS A ZONAS FRANCAS ESPECIALES</t>
  </si>
  <si>
    <t>DIRECCIÓN EJECUTIVA</t>
  </si>
  <si>
    <t>DEPARTAMENTO JURÍDICO</t>
  </si>
  <si>
    <t>DEPARTAMENTO DE PLANIFICACIÓN Y DESARROLLO</t>
  </si>
  <si>
    <t>DIVISIÓN DE COMUNICACIONES</t>
  </si>
  <si>
    <t>LAURA MUÑOZ</t>
  </si>
  <si>
    <t>DIVISIÓN DE ADMINISTRACIÓN DE SERVICIOS TIC</t>
  </si>
  <si>
    <t>DIVISIÓN DE OPERACIONES TIC</t>
  </si>
  <si>
    <t>DIVISIÓN DE CONTABILIDAD</t>
  </si>
  <si>
    <t>DIVISIÓN DE PRESUPUESTO</t>
  </si>
  <si>
    <t>DIVISIÓN DE COMPRAS Y CONTRATACIONES</t>
  </si>
  <si>
    <t>ADELINDA PÉREZ</t>
  </si>
  <si>
    <t>AMALIA HOLGUÍN</t>
  </si>
  <si>
    <t>DIVISIÓN DE SERVICIOS GENERALES</t>
  </si>
  <si>
    <t>SECCIÓN DE TESORERIA</t>
  </si>
  <si>
    <t>SECCIÓN DE CORRESPONDENCIA</t>
  </si>
  <si>
    <t>MARIO RODRÍGUEZ</t>
  </si>
  <si>
    <t>DIVISIÓN REGULACION TEXTILES, CALZADOS Y PIELES</t>
  </si>
  <si>
    <t>DIVISIÓN AUTORIZACIONES A PARQUES</t>
  </si>
  <si>
    <t>DEPARTAMENTO DE ESTADÍSTICAS DE ZONAS FRANCAS</t>
  </si>
  <si>
    <t>MARIA FERNÁNDEZ</t>
  </si>
  <si>
    <t>RUBEN GARCÍA</t>
  </si>
  <si>
    <t>DIVISIÓN DE ELABORACIÓN DE INFORMES TÉCNICOS</t>
  </si>
  <si>
    <t>GÉNERO</t>
  </si>
  <si>
    <t>RESOLUCIÓN CONSEJO</t>
  </si>
  <si>
    <t>ENCARGADA DE DIVISIÓN  DE OPERACIONES TIC</t>
  </si>
  <si>
    <t>ENCARGADA DIVISIÓN DE PRESUPUESTO</t>
  </si>
  <si>
    <t>TÉCNICO DE COMPRAS Y CONTRATACIONES</t>
  </si>
  <si>
    <t>ENCARGADO DE DIVISIÓN DE SERVICIOS A ZONAS FRANCAS ESPECIALES</t>
  </si>
  <si>
    <t>ENCARGADO DE DIVISIÓN DE AUTORIZACIONES A PARQUES</t>
  </si>
  <si>
    <t>ENCARGADO DPTO. ESTADÍSTICAS DE ZONAS FRANCAS</t>
  </si>
  <si>
    <t>ANALISTA DATOS ESTADÍSTICOS</t>
  </si>
  <si>
    <t>ENCARGADO DIVISIÓN DE ELABORACIÓN DE INFORMES TÉCNICOS</t>
  </si>
  <si>
    <t>RESPONSABLE DE ACCESO A LA INFORMACIÓN</t>
  </si>
  <si>
    <t>JOSE LUÍS GONZÁLEZ</t>
  </si>
  <si>
    <t>CONSEJO NACIONAL DE ZONAS FRANCAS DE EXPORTACIÓN</t>
  </si>
  <si>
    <t>GESTOR DE REDES SOCIALES</t>
  </si>
  <si>
    <t>TÉCNICO DATOS ESTADÍSTICOS</t>
  </si>
  <si>
    <t>ROBERT NICOLAS NOVAS TRINIDAD</t>
  </si>
  <si>
    <t>JULIO ANDRES ROSARIO ORTIZ</t>
  </si>
  <si>
    <t xml:space="preserve">DEPARTAMENTO DE TRANSFORMACION DIGITAL </t>
  </si>
  <si>
    <t>ANNERIS ROSANNA UREÑA ACOSTA</t>
  </si>
  <si>
    <t>PETRA MARIA ROSARIO ALEJO ROSARIO</t>
  </si>
  <si>
    <t>CLARIBEL MARIA DE LA CRUZ RODRIGUEZ</t>
  </si>
  <si>
    <t>NORBERTO FERMIN MEDINA DIAZ</t>
  </si>
  <si>
    <t>YRIS DEL CARMEN MORETA VARGAS</t>
  </si>
  <si>
    <t>YUDELKA BELTRE SANTANA</t>
  </si>
  <si>
    <t>NICOLE CASTILLO DURAN</t>
  </si>
  <si>
    <t>SILVIO LEON LOPEZ</t>
  </si>
  <si>
    <t>MIGUEL ADOLFO RODRIGUEZ LLUBERES</t>
  </si>
  <si>
    <t>MANUEL DE JESUS BURGOS CORPORAN</t>
  </si>
  <si>
    <t>CESAR JOEL JANSEN BENITEZ</t>
  </si>
  <si>
    <t>JOSE LUIS PINEDA GUERRERO</t>
  </si>
  <si>
    <t>LUIS EDUARDO CESPEDES CONCEPCION</t>
  </si>
  <si>
    <t>AUXILIAR ADMINISTRATIVO (A)</t>
  </si>
  <si>
    <t>EDUARDO ABREU BAUTISTA</t>
  </si>
  <si>
    <t>MANUEL ARTURO ALVAREZ RAMIREZ</t>
  </si>
  <si>
    <t>LEYDA CUBILETE COLON</t>
  </si>
  <si>
    <t>MARIA CRISTINA ALTAGRACIA  JIMENEZ</t>
  </si>
  <si>
    <t>ANGEL ALBERTO ALCANTARA MEDRANO</t>
  </si>
  <si>
    <t>RUBEN MANUEL CABELO</t>
  </si>
  <si>
    <t>ELIAS PEGUERO ACOSTA</t>
  </si>
  <si>
    <t>CARLOS ALBERTO LAPAIX DE LOS SANTOS</t>
  </si>
  <si>
    <t>RODOLFO AUGUSTO MENDIETA AMANCIO</t>
  </si>
  <si>
    <t>PABLO REYES  CASTILLO</t>
  </si>
  <si>
    <t>EVIZ FRANCISCO CARRASCO</t>
  </si>
  <si>
    <t>ARMANDO DE LOS SANTOS CABRAL</t>
  </si>
  <si>
    <t>JOSE RAMON SANTANA DE LOS SANTOS</t>
  </si>
  <si>
    <t>DANIEL GOMERA HERNANDEZ</t>
  </si>
  <si>
    <t>KENDRICK ALEXANDER SANCHEZ CALDERON</t>
  </si>
  <si>
    <t>ANA ISABEL GOMEZ BRITO</t>
  </si>
  <si>
    <t>LUIS RAMON ALMONTE PARRA</t>
  </si>
  <si>
    <t>DULCE ANADINA FRANCISCO GARCES</t>
  </si>
  <si>
    <t>AUXILIAR ALMACEN Y SUMINISTRO</t>
  </si>
  <si>
    <t>MENSAJERO  EXTERNO</t>
  </si>
  <si>
    <t>CHOFER</t>
  </si>
  <si>
    <t>AYUDANTE ALMACEN</t>
  </si>
  <si>
    <t xml:space="preserve">
HUGO DANIEL INOA HERNANDEZ                          </t>
  </si>
  <si>
    <t xml:space="preserve">NARDA VALENZUELA                                                 </t>
  </si>
  <si>
    <t>CONTADOR (A)</t>
  </si>
  <si>
    <t xml:space="preserve">ANA DILSA CUEVAS SCARFULLERY                       </t>
  </si>
  <si>
    <t xml:space="preserve">DAREVILL LOWENKIS PEÑA VILLALONA                </t>
  </si>
  <si>
    <t>DIVISIÓN DE GESTION DE COBROS Y FACTURACIÓN</t>
  </si>
  <si>
    <t>JOHANNA MONTES DE OCA MENDEZ</t>
  </si>
  <si>
    <t>YARISOL LOPEZ MARTINEZ</t>
  </si>
  <si>
    <t>NOELIA BENCOSME POLANCO</t>
  </si>
  <si>
    <t xml:space="preserve">
LEYBI LINAREZ ROSARIO                                       </t>
  </si>
  <si>
    <t xml:space="preserve">LISBET ALTAGRACIA PERALTA CALDERON          </t>
  </si>
  <si>
    <t xml:space="preserve">HERIDANNY MARIA RODRIGUEZ SANCHEZ          </t>
  </si>
  <si>
    <t xml:space="preserve">IRIS LOPEZ GARCIA                                                </t>
  </si>
  <si>
    <t xml:space="preserve">CRISTIAN ALBERTO PIMENTEL DUME                   </t>
  </si>
  <si>
    <t>CORINA MARTINEZ POLANCO</t>
  </si>
  <si>
    <t>ALBELIS MICHELLE BALBUENA MARTINEZ</t>
  </si>
  <si>
    <t>ANALISTA PRESUPUESTO</t>
  </si>
  <si>
    <t>ROSA IDALIA ALMONTE MOYA</t>
  </si>
  <si>
    <t>MARIBEL BELTRE YAN</t>
  </si>
  <si>
    <t>WALESKA ELIANA BENZAN ROBLES</t>
  </si>
  <si>
    <t>JOEL LUGO SANCHEZ</t>
  </si>
  <si>
    <t>ROSA MILTHA REYES RODRIGUEZ</t>
  </si>
  <si>
    <t>LEPIDO DE LA CRUZ PERALTA</t>
  </si>
  <si>
    <t>NELSON ANTONIO ESTEVEZ HERNANDEZ</t>
  </si>
  <si>
    <t>RALYN JAVIER GARCIA CAMILO</t>
  </si>
  <si>
    <t>JOSE LUIS MATEO DIPRE</t>
  </si>
  <si>
    <t>RAMON JACINTO SANTIAGO OVALLES</t>
  </si>
  <si>
    <t>WINELIA MARIA ORTIZ ALMONTE</t>
  </si>
  <si>
    <t>MAYRA ALTAGRACIA SANCHEZ HERNANDEZ</t>
  </si>
  <si>
    <t>KENNY JIMENEZ JIMENEZ</t>
  </si>
  <si>
    <t>YANET MERCEDES RAMOS GONZALEZ</t>
  </si>
  <si>
    <t>LUIS EDUARDO ABREU ARIAS</t>
  </si>
  <si>
    <t>ANDREA GUZMAN REYES</t>
  </si>
  <si>
    <t>FRAYNI ALTAGRACIA PAONESSA ABREU</t>
  </si>
  <si>
    <t>CRISTIANA DE LA ALT AYBAR KIDD</t>
  </si>
  <si>
    <t>YAMELY YADIRA JORGE GOMEZ</t>
  </si>
  <si>
    <t>AMAURYS FRANCISCO RODRIGUEZ PIMENTEL</t>
  </si>
  <si>
    <t>LISSETTE ALTAGRACIA EVANGELISTA  NIETO</t>
  </si>
  <si>
    <t>MINERVA JIOBEN DE SIERRA</t>
  </si>
  <si>
    <t>MARYLIN ALTAGRACIA MERCEDES REYES</t>
  </si>
  <si>
    <t>JORGE LUIS MONTERO VICENTE</t>
  </si>
  <si>
    <t xml:space="preserve">YENIFEL CAROLINA RODRIGUEZ DE OLEO           </t>
  </si>
  <si>
    <t>MARIA ELENNI OTAÑO CUEVAS</t>
  </si>
  <si>
    <t>ROMER MARIEL GUILLEN UREÑA</t>
  </si>
  <si>
    <t xml:space="preserve">HOMBRE </t>
  </si>
  <si>
    <t>ENCARGADO DEPARTAMENTO JURIDICO</t>
  </si>
  <si>
    <t>TÉCNICO DE PLANIFICACION Y DESARROLLO</t>
  </si>
  <si>
    <t xml:space="preserve">ADMINISTRADOR DE REDES Y COMUNICACIONES </t>
  </si>
  <si>
    <t>ENCARGADO (A) DIVISIÓN ADMINISTRACIÓN DE SERVICIOS
TIC</t>
  </si>
  <si>
    <t>TÉCNICO ADMINISTRATIVO</t>
  </si>
  <si>
    <t>ENCARGADO SECCIÓN SERVICIOS GENERALES</t>
  </si>
  <si>
    <t xml:space="preserve">EDITA ALTAGRACIA PEÑA UREÑA                           </t>
  </si>
  <si>
    <t>ENCARGADO DE LA DIVISIÓN DE CONTABILIDAD</t>
  </si>
  <si>
    <t>ENCARGADO (A) DIVISIÓN DE DESARROLLO INSTITUCIONAL</t>
  </si>
  <si>
    <t>AUXILIAR DE TRANSPORTACIÓN</t>
  </si>
  <si>
    <t>ENE. DIVISIÓN DE GESTIÓN DE COBROS Y FACTURACIÓN</t>
  </si>
  <si>
    <t>TÉCNICO DE TESORERIA</t>
  </si>
  <si>
    <t>ENCARGADO SECCIÓN DE TESORERÍA</t>
  </si>
  <si>
    <t>ANALISTA DE REGULACIÓN TEXTIL</t>
  </si>
  <si>
    <t>AUXILIAR DE ATENCION AL CIUDANO</t>
  </si>
  <si>
    <t>ENCARGADO DPTO. TRANSFORMACIÓN DIGITAL</t>
  </si>
  <si>
    <t>TÉCNICO DE  CONTABILIDAD</t>
  </si>
  <si>
    <t>TÉCNICO CONTROL DE BIENES</t>
  </si>
  <si>
    <t>TÉCNICO CONTABILIDAD</t>
  </si>
  <si>
    <t xml:space="preserve">SUPERVISOR DE MANTENIMIENTO  </t>
  </si>
  <si>
    <t>TÉCNICO DE COBROS</t>
  </si>
  <si>
    <t>TÉCNICO DE ARCHIVISTICA</t>
  </si>
  <si>
    <t>ENC. DIVISIÓN REGULACIÓN TEXTIL</t>
  </si>
  <si>
    <t>ANALISTA AUTORIZACIONES A PARQUES</t>
  </si>
  <si>
    <t>OFICIAL DE ATENCIÓN AL CIUDADANO</t>
  </si>
  <si>
    <t>ENCARGADO (A) DE SERVICIO AL USUARIO</t>
  </si>
  <si>
    <t>JUNIOR RAMON NUÑEZ CRUZ</t>
  </si>
  <si>
    <t>TÉCNICO DE ATENCIÓN AL CIUDADANO</t>
  </si>
  <si>
    <t xml:space="preserve">ENCARGADA DE SECCIÓN DE CAPTURA Y ANALISIS DE DATOS </t>
  </si>
  <si>
    <t xml:space="preserve">ENCARGADA DE DIVISIÓN DE ELABORACIÓN DE DOCUMENTOS LEGALES </t>
  </si>
  <si>
    <t xml:space="preserve">ANALISTA DE RECURSOS HUMANOS </t>
  </si>
  <si>
    <t>ROSSE MARY CORNIEL</t>
  </si>
  <si>
    <t xml:space="preserve">CAMILA QUEZADA SORIANO                                    </t>
  </si>
  <si>
    <t xml:space="preserve">ANALISTA DE ELABORACIÓN DE INFORME TECNICO </t>
  </si>
  <si>
    <t>TÉCNICO(A) EMISIÓN DE CERTIFICACIÓN</t>
  </si>
  <si>
    <t>RISOLETTA AZADED RAMIREZ</t>
  </si>
  <si>
    <t xml:space="preserve">MUEJR </t>
  </si>
  <si>
    <t xml:space="preserve">ANALISTA DE COMPRAS Y CONTRATACIONES </t>
  </si>
  <si>
    <t>JOHANNES MARINUS KELNER DE BENITO</t>
  </si>
  <si>
    <t xml:space="preserve">             -</t>
  </si>
  <si>
    <t xml:space="preserve">YENIRSE ADAIRYS TEJEDA VILLAR </t>
  </si>
  <si>
    <t>XAVIER MEDINA</t>
  </si>
  <si>
    <t xml:space="preserve">DARY ESTEFANY PAYANO VALENZUELA </t>
  </si>
  <si>
    <t>NÓMINA EMPLEADOS FIJOS SEPTIEMBRE 2026</t>
  </si>
  <si>
    <t>CERTIFICO QUE ESTA NÓMINA DE PAGO ESTA CORRECTA Y COMPLETA Y QUE LAS PERSONAS ENUMERADAS  AL 30 DE SEPTIEMBRE 2026 FIGURAN EN LOS RECORDS DE EMPLEADOS FIJO QUE MANTIENE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</si>
</sst>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7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165" fontId="7" fillId="0" borderId="3" xfId="1" applyFont="1" applyFill="1" applyBorder="1" applyAlignment="1" applyProtection="1">
      <alignment horizontal="center" vertical="center"/>
      <protection locked="0"/>
    </xf>
    <xf numFmtId="165" fontId="7" fillId="0" borderId="3" xfId="1" applyFont="1" applyFill="1" applyBorder="1" applyAlignment="1" applyProtection="1">
      <alignment vertical="center"/>
    </xf>
    <xf numFmtId="165" fontId="7" fillId="0" borderId="3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165" fontId="7" fillId="0" borderId="2" xfId="1" applyFont="1" applyFill="1" applyBorder="1" applyAlignment="1" applyProtection="1">
      <alignment horizontal="center" vertical="center"/>
    </xf>
    <xf numFmtId="165" fontId="7" fillId="0" borderId="3" xfId="1" applyFont="1" applyFill="1" applyBorder="1" applyAlignment="1" applyProtection="1">
      <alignment vertical="center"/>
      <protection locked="0"/>
    </xf>
    <xf numFmtId="165" fontId="6" fillId="4" borderId="8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vertical="center"/>
    </xf>
    <xf numFmtId="165" fontId="6" fillId="4" borderId="10" xfId="1" applyFont="1" applyFill="1" applyBorder="1" applyAlignment="1" applyProtection="1">
      <alignment vertical="center"/>
    </xf>
    <xf numFmtId="165" fontId="6" fillId="4" borderId="11" xfId="0" applyNumberFormat="1" applyFont="1" applyFill="1" applyBorder="1" applyAlignment="1">
      <alignment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165" fontId="6" fillId="4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65" fontId="6" fillId="4" borderId="9" xfId="1" applyFont="1" applyFill="1" applyBorder="1" applyAlignment="1" applyProtection="1">
      <alignment vertical="center"/>
      <protection locked="0"/>
    </xf>
    <xf numFmtId="165" fontId="6" fillId="4" borderId="17" xfId="1" applyFont="1" applyFill="1" applyBorder="1" applyAlignment="1" applyProtection="1">
      <alignment horizontal="center" vertical="center"/>
      <protection locked="0"/>
    </xf>
    <xf numFmtId="165" fontId="6" fillId="4" borderId="17" xfId="1" applyFont="1" applyFill="1" applyBorder="1" applyAlignment="1" applyProtection="1">
      <alignment vertical="center"/>
    </xf>
    <xf numFmtId="165" fontId="6" fillId="4" borderId="18" xfId="1" applyFont="1" applyFill="1" applyBorder="1" applyAlignment="1" applyProtection="1">
      <alignment vertical="center"/>
    </xf>
    <xf numFmtId="165" fontId="6" fillId="4" borderId="19" xfId="0" applyNumberFormat="1" applyFont="1" applyFill="1" applyBorder="1" applyAlignment="1">
      <alignment vertical="center"/>
    </xf>
    <xf numFmtId="165" fontId="7" fillId="0" borderId="2" xfId="1" applyFont="1" applyFill="1" applyBorder="1" applyAlignment="1" applyProtection="1">
      <alignment vertical="center"/>
      <protection locked="0"/>
    </xf>
    <xf numFmtId="165" fontId="6" fillId="4" borderId="10" xfId="1" applyFont="1" applyFill="1" applyBorder="1" applyAlignment="1" applyProtection="1">
      <alignment vertical="center"/>
      <protection locked="0"/>
    </xf>
    <xf numFmtId="164" fontId="0" fillId="0" borderId="0" xfId="0" applyNumberFormat="1"/>
    <xf numFmtId="0" fontId="0" fillId="3" borderId="0" xfId="0" applyFill="1"/>
    <xf numFmtId="0" fontId="0" fillId="5" borderId="0" xfId="0" applyFill="1"/>
    <xf numFmtId="165" fontId="6" fillId="4" borderId="20" xfId="1" applyFont="1" applyFill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 applyProtection="1">
      <alignment vertical="center" wrapText="1"/>
      <protection locked="0"/>
    </xf>
    <xf numFmtId="0" fontId="6" fillId="3" borderId="15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16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13" xfId="0" applyFont="1" applyFill="1" applyBorder="1" applyAlignment="1" applyProtection="1">
      <alignment vertical="center" wrapText="1"/>
      <protection locked="0"/>
    </xf>
    <xf numFmtId="165" fontId="6" fillId="4" borderId="11" xfId="1" applyFont="1" applyFill="1" applyBorder="1" applyAlignment="1" applyProtection="1">
      <alignment vertical="center"/>
    </xf>
    <xf numFmtId="165" fontId="6" fillId="4" borderId="21" xfId="1" applyFont="1" applyFill="1" applyBorder="1" applyAlignment="1" applyProtection="1">
      <alignment vertical="center"/>
    </xf>
    <xf numFmtId="165" fontId="8" fillId="0" borderId="2" xfId="1" applyFont="1" applyFill="1" applyBorder="1" applyAlignment="1" applyProtection="1">
      <alignment vertical="center"/>
    </xf>
    <xf numFmtId="165" fontId="6" fillId="4" borderId="20" xfId="1" applyFont="1" applyFill="1" applyBorder="1" applyAlignment="1" applyProtection="1">
      <alignment horizontal="center" vertical="center"/>
    </xf>
    <xf numFmtId="165" fontId="6" fillId="4" borderId="17" xfId="1" applyFont="1" applyFill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5" fontId="6" fillId="2" borderId="1" xfId="1" applyFont="1" applyFill="1" applyBorder="1" applyAlignment="1" applyProtection="1">
      <alignment horizontal="center" vertical="center"/>
      <protection locked="0"/>
    </xf>
    <xf numFmtId="165" fontId="6" fillId="2" borderId="1" xfId="1" applyFont="1" applyFill="1" applyBorder="1" applyAlignment="1" applyProtection="1">
      <alignment vertical="center"/>
    </xf>
    <xf numFmtId="165" fontId="6" fillId="2" borderId="13" xfId="0" applyNumberFormat="1" applyFont="1" applyFill="1" applyBorder="1" applyAlignment="1">
      <alignment vertical="center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165" fontId="6" fillId="4" borderId="2" xfId="1" applyFont="1" applyFill="1" applyBorder="1" applyAlignment="1" applyProtection="1">
      <alignment vertical="center"/>
    </xf>
    <xf numFmtId="165" fontId="6" fillId="4" borderId="19" xfId="1" applyFont="1" applyFill="1" applyBorder="1" applyAlignment="1" applyProtection="1">
      <alignment vertical="center"/>
    </xf>
    <xf numFmtId="165" fontId="7" fillId="0" borderId="2" xfId="1" applyFont="1" applyFill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2" fillId="3" borderId="0" xfId="0" applyFont="1" applyFill="1"/>
    <xf numFmtId="0" fontId="7" fillId="3" borderId="2" xfId="0" applyFont="1" applyFill="1" applyBorder="1" applyAlignment="1" applyProtection="1">
      <alignment horizontal="left"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165" fontId="7" fillId="3" borderId="2" xfId="1" applyFont="1" applyFill="1" applyBorder="1" applyAlignment="1" applyProtection="1">
      <alignment vertical="center"/>
    </xf>
    <xf numFmtId="165" fontId="7" fillId="3" borderId="2" xfId="0" applyNumberFormat="1" applyFont="1" applyFill="1" applyBorder="1" applyAlignment="1">
      <alignment vertical="center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2" xfId="1" applyFont="1" applyFill="1" applyBorder="1" applyAlignment="1" applyProtection="1">
      <alignment horizontal="right" vertical="center" wrapText="1"/>
      <protection locked="0"/>
    </xf>
    <xf numFmtId="165" fontId="6" fillId="4" borderId="2" xfId="1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159361</xdr:colOff>
      <xdr:row>1</xdr:row>
      <xdr:rowOff>171450</xdr:rowOff>
    </xdr:from>
    <xdr:to>
      <xdr:col>1</xdr:col>
      <xdr:colOff>1024531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216511</xdr:colOff>
      <xdr:row>1</xdr:row>
      <xdr:rowOff>171450</xdr:rowOff>
    </xdr:from>
    <xdr:to>
      <xdr:col>11</xdr:col>
      <xdr:colOff>1081681</xdr:colOff>
      <xdr:row>3</xdr:row>
      <xdr:rowOff>82550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AD85ADE9-C1EC-4A62-9BC0-B5304302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9"/>
  <sheetViews>
    <sheetView tabSelected="1" view="pageBreakPreview" topLeftCell="A137" zoomScale="120" zoomScaleNormal="130" zoomScaleSheetLayoutView="120" workbookViewId="0">
      <selection activeCell="D178" sqref="D178"/>
    </sheetView>
  </sheetViews>
  <sheetFormatPr baseColWidth="10" defaultColWidth="11.42578125" defaultRowHeight="15" x14ac:dyDescent="0.25"/>
  <cols>
    <col min="1" max="1" width="1.7109375" customWidth="1"/>
    <col min="2" max="2" width="27.140625" customWidth="1"/>
    <col min="3" max="3" width="10.140625" customWidth="1"/>
    <col min="4" max="4" width="21.140625" customWidth="1"/>
    <col min="5" max="5" width="18" customWidth="1"/>
    <col min="6" max="6" width="16.85546875" bestFit="1" customWidth="1"/>
    <col min="7" max="7" width="14" customWidth="1"/>
    <col min="8" max="10" width="14.42578125" customWidth="1"/>
    <col min="11" max="11" width="15.28515625" customWidth="1"/>
    <col min="12" max="12" width="17" bestFit="1" customWidth="1"/>
    <col min="13" max="13" width="1.5703125" customWidth="1"/>
    <col min="14" max="14" width="0" hidden="1" customWidth="1"/>
    <col min="15" max="15" width="15.5703125" bestFit="1" customWidth="1"/>
  </cols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</row>
    <row r="2" spans="1:15" ht="26.25" x14ac:dyDescent="0.25">
      <c r="A2" s="1"/>
      <c r="B2" s="81" t="s">
        <v>106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2"/>
    </row>
    <row r="3" spans="1:15" ht="15.75" x14ac:dyDescent="0.25">
      <c r="A3" s="1"/>
      <c r="B3" s="82" t="s">
        <v>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2"/>
    </row>
    <row r="4" spans="1:15" ht="15.75" x14ac:dyDescent="0.25">
      <c r="A4" s="1"/>
      <c r="B4" s="83" t="s">
        <v>236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2"/>
      <c r="O4" s="49"/>
    </row>
    <row r="5" spans="1:15" ht="15.75" x14ac:dyDescent="0.25">
      <c r="A5" s="1"/>
      <c r="B5" s="79" t="s">
        <v>70</v>
      </c>
      <c r="C5" s="79" t="s">
        <v>94</v>
      </c>
      <c r="D5" s="79" t="s">
        <v>1</v>
      </c>
      <c r="E5" s="79" t="s">
        <v>2</v>
      </c>
      <c r="F5" s="80" t="s">
        <v>3</v>
      </c>
      <c r="G5" s="80" t="s">
        <v>4</v>
      </c>
      <c r="H5" s="80"/>
      <c r="I5" s="80"/>
      <c r="J5" s="80" t="s">
        <v>5</v>
      </c>
      <c r="K5" s="80" t="s">
        <v>6</v>
      </c>
      <c r="L5" s="84" t="s">
        <v>7</v>
      </c>
      <c r="M5" s="2"/>
    </row>
    <row r="6" spans="1:15" x14ac:dyDescent="0.25">
      <c r="A6" s="1"/>
      <c r="B6" s="79"/>
      <c r="C6" s="79"/>
      <c r="D6" s="79"/>
      <c r="E6" s="79"/>
      <c r="F6" s="80"/>
      <c r="G6" s="85" t="s">
        <v>8</v>
      </c>
      <c r="H6" s="85" t="s">
        <v>9</v>
      </c>
      <c r="I6" s="85" t="s">
        <v>10</v>
      </c>
      <c r="J6" s="80"/>
      <c r="K6" s="80"/>
      <c r="L6" s="84"/>
      <c r="M6" s="2"/>
    </row>
    <row r="7" spans="1:15" x14ac:dyDescent="0.25">
      <c r="A7" s="1"/>
      <c r="B7" s="79"/>
      <c r="C7" s="79"/>
      <c r="D7" s="79"/>
      <c r="E7" s="79"/>
      <c r="F7" s="80"/>
      <c r="G7" s="86"/>
      <c r="H7" s="86"/>
      <c r="I7" s="86"/>
      <c r="J7" s="80"/>
      <c r="K7" s="80"/>
      <c r="L7" s="84"/>
      <c r="M7" s="2"/>
    </row>
    <row r="8" spans="1:15" ht="15.75" x14ac:dyDescent="0.25">
      <c r="A8" s="1"/>
      <c r="B8" s="73" t="s">
        <v>72</v>
      </c>
      <c r="C8" s="74"/>
      <c r="D8" s="74"/>
      <c r="E8" s="74"/>
      <c r="F8" s="74"/>
      <c r="G8" s="74"/>
      <c r="H8" s="74"/>
      <c r="I8" s="74"/>
      <c r="J8" s="74"/>
      <c r="K8" s="74"/>
      <c r="L8" s="77"/>
      <c r="M8" s="2"/>
    </row>
    <row r="9" spans="1:15" ht="31.5" x14ac:dyDescent="0.25">
      <c r="A9" s="1"/>
      <c r="B9" s="4" t="s">
        <v>231</v>
      </c>
      <c r="C9" s="5" t="s">
        <v>11</v>
      </c>
      <c r="D9" s="4" t="s">
        <v>12</v>
      </c>
      <c r="E9" s="4" t="s">
        <v>13</v>
      </c>
      <c r="F9" s="6">
        <v>327800</v>
      </c>
      <c r="G9" s="6">
        <v>9407.86</v>
      </c>
      <c r="H9" s="6">
        <v>66415.960000000006</v>
      </c>
      <c r="I9" s="44">
        <v>7059.79</v>
      </c>
      <c r="J9" s="7">
        <v>32631.040000000001</v>
      </c>
      <c r="K9" s="7">
        <v>115514.65</v>
      </c>
      <c r="L9" s="8">
        <f t="shared" ref="L9:L14" si="0">F9-K9</f>
        <v>212285.35</v>
      </c>
      <c r="M9" s="2"/>
    </row>
    <row r="10" spans="1:15" ht="31.5" x14ac:dyDescent="0.25">
      <c r="A10" s="1"/>
      <c r="B10" s="4" t="s">
        <v>155</v>
      </c>
      <c r="C10" s="5" t="s">
        <v>14</v>
      </c>
      <c r="D10" s="4" t="s">
        <v>15</v>
      </c>
      <c r="E10" s="4" t="s">
        <v>95</v>
      </c>
      <c r="F10" s="6">
        <v>239580</v>
      </c>
      <c r="G10" s="6">
        <v>6875.95</v>
      </c>
      <c r="H10" s="6">
        <v>44513.99</v>
      </c>
      <c r="I10" s="7">
        <v>7059.79</v>
      </c>
      <c r="J10" s="7">
        <v>10114.83</v>
      </c>
      <c r="K10" s="7">
        <v>68564.56</v>
      </c>
      <c r="L10" s="8">
        <f t="shared" si="0"/>
        <v>171015.44</v>
      </c>
      <c r="M10" s="2"/>
    </row>
    <row r="11" spans="1:15" ht="47.25" x14ac:dyDescent="0.25">
      <c r="A11" s="1"/>
      <c r="B11" s="4" t="s">
        <v>156</v>
      </c>
      <c r="C11" s="5" t="s">
        <v>14</v>
      </c>
      <c r="D11" s="4" t="s">
        <v>104</v>
      </c>
      <c r="E11" s="4" t="s">
        <v>18</v>
      </c>
      <c r="F11" s="6">
        <v>80000</v>
      </c>
      <c r="G11" s="6">
        <v>2296</v>
      </c>
      <c r="H11" s="6">
        <v>6920.92</v>
      </c>
      <c r="I11" s="7">
        <v>2432</v>
      </c>
      <c r="J11" s="7">
        <v>20326.23</v>
      </c>
      <c r="K11" s="7">
        <v>31975.15</v>
      </c>
      <c r="L11" s="8">
        <v>48024.85</v>
      </c>
      <c r="M11" s="2"/>
    </row>
    <row r="12" spans="1:15" ht="31.5" x14ac:dyDescent="0.25">
      <c r="A12" s="1"/>
      <c r="B12" s="4" t="s">
        <v>233</v>
      </c>
      <c r="C12" s="5" t="s">
        <v>14</v>
      </c>
      <c r="D12" s="4" t="s">
        <v>16</v>
      </c>
      <c r="E12" s="4" t="s">
        <v>17</v>
      </c>
      <c r="F12" s="6">
        <v>105000</v>
      </c>
      <c r="G12" s="6">
        <v>3013.5</v>
      </c>
      <c r="H12" s="6">
        <v>13281.49</v>
      </c>
      <c r="I12" s="44">
        <v>3192</v>
      </c>
      <c r="J12" s="7">
        <v>3761.63</v>
      </c>
      <c r="K12" s="7">
        <v>23248.62</v>
      </c>
      <c r="L12" s="8">
        <f t="shared" si="0"/>
        <v>81751.38</v>
      </c>
      <c r="M12" s="2"/>
    </row>
    <row r="13" spans="1:15" ht="31.5" x14ac:dyDescent="0.25">
      <c r="A13" s="1"/>
      <c r="B13" s="4" t="s">
        <v>154</v>
      </c>
      <c r="C13" s="5" t="s">
        <v>14</v>
      </c>
      <c r="D13" s="4" t="s">
        <v>16</v>
      </c>
      <c r="E13" s="4" t="s">
        <v>17</v>
      </c>
      <c r="F13" s="6">
        <v>80000</v>
      </c>
      <c r="G13" s="6">
        <v>2296</v>
      </c>
      <c r="H13" s="6">
        <v>7400.87</v>
      </c>
      <c r="I13" s="7">
        <v>2432</v>
      </c>
      <c r="J13" s="7">
        <v>23180.41</v>
      </c>
      <c r="K13" s="7">
        <v>35309.279999999999</v>
      </c>
      <c r="L13" s="8">
        <f t="shared" si="0"/>
        <v>44690.720000000001</v>
      </c>
      <c r="M13" s="2"/>
    </row>
    <row r="14" spans="1:15" ht="16.5" thickBot="1" x14ac:dyDescent="0.3">
      <c r="A14" s="1"/>
      <c r="B14" s="4" t="s">
        <v>64</v>
      </c>
      <c r="C14" s="5" t="s">
        <v>14</v>
      </c>
      <c r="D14" s="4" t="s">
        <v>19</v>
      </c>
      <c r="E14" s="4" t="s">
        <v>17</v>
      </c>
      <c r="F14" s="9">
        <v>65000</v>
      </c>
      <c r="G14" s="6">
        <v>1865.5</v>
      </c>
      <c r="H14" s="9">
        <v>4427.58</v>
      </c>
      <c r="I14" s="7">
        <v>1976</v>
      </c>
      <c r="J14" s="10">
        <v>7303.56</v>
      </c>
      <c r="K14" s="10">
        <v>15572.64</v>
      </c>
      <c r="L14" s="11">
        <f t="shared" si="0"/>
        <v>49427.360000000001</v>
      </c>
      <c r="M14" s="2"/>
    </row>
    <row r="15" spans="1:15" ht="16.5" thickBot="1" x14ac:dyDescent="0.3">
      <c r="A15" s="1"/>
      <c r="B15" s="67"/>
      <c r="C15" s="68"/>
      <c r="D15" s="68"/>
      <c r="E15" s="68"/>
      <c r="F15" s="16">
        <f t="shared" ref="F15:L15" si="1">SUM(F9:F14)</f>
        <v>897380</v>
      </c>
      <c r="G15" s="17">
        <f t="shared" si="1"/>
        <v>25754.81</v>
      </c>
      <c r="H15" s="17">
        <f t="shared" si="1"/>
        <v>142960.81</v>
      </c>
      <c r="I15" s="18">
        <f t="shared" si="1"/>
        <v>24151.58</v>
      </c>
      <c r="J15" s="18">
        <f t="shared" si="1"/>
        <v>97317.700000000012</v>
      </c>
      <c r="K15" s="19">
        <f t="shared" si="1"/>
        <v>290184.90000000002</v>
      </c>
      <c r="L15" s="20">
        <f t="shared" si="1"/>
        <v>607195.1</v>
      </c>
      <c r="M15" s="2"/>
      <c r="N15" s="34"/>
    </row>
    <row r="16" spans="1:15" ht="15.75" x14ac:dyDescent="0.25">
      <c r="A16" s="1"/>
      <c r="B16" s="78" t="s">
        <v>73</v>
      </c>
      <c r="C16" s="71"/>
      <c r="D16" s="71"/>
      <c r="E16" s="71"/>
      <c r="F16" s="71"/>
      <c r="G16" s="71"/>
      <c r="H16" s="71"/>
      <c r="I16" s="71"/>
      <c r="J16" s="71"/>
      <c r="K16" s="71"/>
      <c r="L16" s="72"/>
      <c r="M16" s="2"/>
    </row>
    <row r="17" spans="1:14" ht="47.25" x14ac:dyDescent="0.25">
      <c r="A17" s="1"/>
      <c r="B17" s="12" t="s">
        <v>161</v>
      </c>
      <c r="C17" s="5" t="s">
        <v>11</v>
      </c>
      <c r="D17" s="12" t="s">
        <v>193</v>
      </c>
      <c r="E17" s="4" t="s">
        <v>17</v>
      </c>
      <c r="F17" s="6">
        <v>155000</v>
      </c>
      <c r="G17" s="6">
        <f>+F17*0.0287</f>
        <v>4448.5</v>
      </c>
      <c r="H17" s="6">
        <v>25042.74</v>
      </c>
      <c r="I17" s="7">
        <v>4712</v>
      </c>
      <c r="J17" s="7">
        <v>35325</v>
      </c>
      <c r="K17" s="7">
        <v>69528.240000000005</v>
      </c>
      <c r="L17" s="8">
        <f>F17-K17</f>
        <v>85471.76</v>
      </c>
      <c r="M17" s="2"/>
    </row>
    <row r="18" spans="1:14" ht="78.75" x14ac:dyDescent="0.25">
      <c r="A18" s="1"/>
      <c r="B18" s="4" t="s">
        <v>158</v>
      </c>
      <c r="C18" s="5" t="s">
        <v>14</v>
      </c>
      <c r="D18" s="4" t="s">
        <v>222</v>
      </c>
      <c r="E18" s="4" t="s">
        <v>18</v>
      </c>
      <c r="F18" s="6">
        <v>75000</v>
      </c>
      <c r="G18" s="6">
        <f>F18*0.0287</f>
        <v>2152.5</v>
      </c>
      <c r="H18" s="6">
        <v>6309.38</v>
      </c>
      <c r="I18" s="7">
        <v>2280</v>
      </c>
      <c r="J18" s="7">
        <v>5225</v>
      </c>
      <c r="K18" s="7">
        <v>15966.88</v>
      </c>
      <c r="L18" s="8">
        <f>F18-K18</f>
        <v>59033.120000000003</v>
      </c>
      <c r="M18" s="2"/>
    </row>
    <row r="19" spans="1:14" ht="47.25" x14ac:dyDescent="0.25">
      <c r="A19" s="1"/>
      <c r="B19" s="4" t="s">
        <v>157</v>
      </c>
      <c r="C19" s="5" t="s">
        <v>14</v>
      </c>
      <c r="D19" s="4" t="s">
        <v>226</v>
      </c>
      <c r="E19" s="4" t="s">
        <v>17</v>
      </c>
      <c r="F19" s="6">
        <v>40000</v>
      </c>
      <c r="G19" s="6">
        <f>F19*0.0287</f>
        <v>1148</v>
      </c>
      <c r="H19" s="6">
        <v>154.68</v>
      </c>
      <c r="I19" s="7">
        <v>1216</v>
      </c>
      <c r="J19" s="7">
        <v>14065.69</v>
      </c>
      <c r="K19" s="7">
        <v>16584.37</v>
      </c>
      <c r="L19" s="8">
        <f>F19-K19</f>
        <v>23415.63</v>
      </c>
      <c r="M19" s="2"/>
    </row>
    <row r="20" spans="1:14" ht="31.5" x14ac:dyDescent="0.25">
      <c r="A20" s="1"/>
      <c r="B20" s="4" t="s">
        <v>159</v>
      </c>
      <c r="C20" s="5" t="s">
        <v>14</v>
      </c>
      <c r="D20" s="4" t="s">
        <v>227</v>
      </c>
      <c r="E20" s="4" t="s">
        <v>17</v>
      </c>
      <c r="F20" s="6">
        <v>45000</v>
      </c>
      <c r="G20" s="6">
        <f>F20*0.0287</f>
        <v>1291.5</v>
      </c>
      <c r="H20" s="6">
        <v>1148.33</v>
      </c>
      <c r="I20" s="7">
        <v>1368</v>
      </c>
      <c r="J20" s="7">
        <v>1325</v>
      </c>
      <c r="K20" s="7">
        <v>5132.83</v>
      </c>
      <c r="L20" s="8">
        <f t="shared" ref="L20:L21" si="2">F20-K20</f>
        <v>39867.17</v>
      </c>
      <c r="M20" s="2"/>
    </row>
    <row r="21" spans="1:14" ht="32.25" thickBot="1" x14ac:dyDescent="0.3">
      <c r="A21" s="1"/>
      <c r="B21" s="4" t="s">
        <v>160</v>
      </c>
      <c r="C21" s="5" t="s">
        <v>14</v>
      </c>
      <c r="D21" s="4" t="s">
        <v>125</v>
      </c>
      <c r="E21" s="4" t="s">
        <v>17</v>
      </c>
      <c r="F21" s="6">
        <v>45000</v>
      </c>
      <c r="G21" s="6">
        <f>F21*0.0287</f>
        <v>1291.5</v>
      </c>
      <c r="H21" s="6">
        <v>0</v>
      </c>
      <c r="I21" s="7">
        <v>1368</v>
      </c>
      <c r="J21" s="7">
        <v>6407.19</v>
      </c>
      <c r="K21" s="7">
        <v>9066.69</v>
      </c>
      <c r="L21" s="8">
        <f t="shared" si="2"/>
        <v>35933.31</v>
      </c>
      <c r="M21" s="2"/>
    </row>
    <row r="22" spans="1:14" ht="16.5" thickBot="1" x14ac:dyDescent="0.3">
      <c r="A22" s="1"/>
      <c r="B22" s="67"/>
      <c r="C22" s="68"/>
      <c r="D22" s="68"/>
      <c r="E22" s="68"/>
      <c r="F22" s="16">
        <f t="shared" ref="F22:J22" si="3">SUM(F17:F21)</f>
        <v>360000</v>
      </c>
      <c r="G22" s="17">
        <f t="shared" si="3"/>
        <v>10332</v>
      </c>
      <c r="H22" s="17">
        <f t="shared" si="3"/>
        <v>32655.130000000005</v>
      </c>
      <c r="I22" s="18">
        <f t="shared" si="3"/>
        <v>10944</v>
      </c>
      <c r="J22" s="18">
        <f t="shared" si="3"/>
        <v>62347.880000000005</v>
      </c>
      <c r="K22" s="19">
        <f>SUM(K17:K21)</f>
        <v>116279.01000000001</v>
      </c>
      <c r="L22" s="20">
        <f>SUM(L17:L21)</f>
        <v>243720.99</v>
      </c>
      <c r="M22" s="2"/>
      <c r="N22" s="34"/>
    </row>
    <row r="23" spans="1:14" ht="15.75" x14ac:dyDescent="0.25">
      <c r="A23" s="1"/>
      <c r="B23" s="78" t="s">
        <v>74</v>
      </c>
      <c r="C23" s="71"/>
      <c r="D23" s="71"/>
      <c r="E23" s="71"/>
      <c r="F23" s="71"/>
      <c r="G23" s="71"/>
      <c r="H23" s="71"/>
      <c r="I23" s="71"/>
      <c r="J23" s="71"/>
      <c r="K23" s="71"/>
      <c r="L23" s="72"/>
      <c r="M23" s="2"/>
    </row>
    <row r="24" spans="1:14" ht="63" x14ac:dyDescent="0.25">
      <c r="A24" s="1"/>
      <c r="B24" s="4" t="s">
        <v>162</v>
      </c>
      <c r="C24" s="5" t="s">
        <v>14</v>
      </c>
      <c r="D24" s="61" t="s">
        <v>201</v>
      </c>
      <c r="E24" s="4" t="s">
        <v>18</v>
      </c>
      <c r="F24" s="6">
        <v>75000</v>
      </c>
      <c r="G24" s="6">
        <v>2152.5</v>
      </c>
      <c r="H24" s="6">
        <v>5541.46</v>
      </c>
      <c r="I24" s="7">
        <v>2280</v>
      </c>
      <c r="J24" s="7">
        <v>20490.09</v>
      </c>
      <c r="K24" s="10">
        <v>30464.05</v>
      </c>
      <c r="L24" s="8">
        <f>F24-K24</f>
        <v>44535.95</v>
      </c>
      <c r="M24" s="2"/>
    </row>
    <row r="25" spans="1:14" ht="48" thickBot="1" x14ac:dyDescent="0.3">
      <c r="A25" s="1"/>
      <c r="B25" s="4" t="s">
        <v>184</v>
      </c>
      <c r="C25" s="5" t="s">
        <v>11</v>
      </c>
      <c r="D25" s="61" t="s">
        <v>194</v>
      </c>
      <c r="E25" s="4" t="s">
        <v>17</v>
      </c>
      <c r="F25" s="9">
        <v>55000</v>
      </c>
      <c r="G25" s="9">
        <v>1578.5</v>
      </c>
      <c r="H25" s="9">
        <v>0</v>
      </c>
      <c r="I25" s="7">
        <v>1672</v>
      </c>
      <c r="J25" s="10">
        <v>5549.56</v>
      </c>
      <c r="K25" s="10">
        <v>8800.06</v>
      </c>
      <c r="L25" s="11">
        <f>F25-K25</f>
        <v>46199.94</v>
      </c>
      <c r="M25" s="2"/>
    </row>
    <row r="26" spans="1:14" ht="16.5" thickBot="1" x14ac:dyDescent="0.3">
      <c r="A26" s="1"/>
      <c r="B26" s="67"/>
      <c r="C26" s="68"/>
      <c r="D26" s="68"/>
      <c r="E26" s="68"/>
      <c r="F26" s="16">
        <f t="shared" ref="F26:L26" si="4">SUM(F24:F25)</f>
        <v>130000</v>
      </c>
      <c r="G26" s="17">
        <f t="shared" si="4"/>
        <v>3731</v>
      </c>
      <c r="H26" s="17">
        <f t="shared" si="4"/>
        <v>5541.46</v>
      </c>
      <c r="I26" s="18">
        <f t="shared" si="4"/>
        <v>3952</v>
      </c>
      <c r="J26" s="18">
        <f t="shared" si="4"/>
        <v>26039.65</v>
      </c>
      <c r="K26" s="19">
        <f t="shared" si="4"/>
        <v>39264.11</v>
      </c>
      <c r="L26" s="20">
        <f t="shared" si="4"/>
        <v>90735.89</v>
      </c>
      <c r="M26" s="2"/>
    </row>
    <row r="27" spans="1:14" ht="15.75" x14ac:dyDescent="0.25">
      <c r="A27" s="1"/>
      <c r="B27" s="69" t="s">
        <v>0</v>
      </c>
      <c r="C27" s="70"/>
      <c r="D27" s="70"/>
      <c r="E27" s="70"/>
      <c r="F27" s="71"/>
      <c r="G27" s="71"/>
      <c r="H27" s="71"/>
      <c r="I27" s="71"/>
      <c r="J27" s="71"/>
      <c r="K27" s="71"/>
      <c r="L27" s="72"/>
      <c r="M27" s="2"/>
    </row>
    <row r="28" spans="1:14" ht="47.25" x14ac:dyDescent="0.25">
      <c r="A28" s="1"/>
      <c r="B28" s="4" t="s">
        <v>185</v>
      </c>
      <c r="C28" s="5" t="s">
        <v>14</v>
      </c>
      <c r="D28" s="4" t="s">
        <v>21</v>
      </c>
      <c r="E28" s="4" t="s">
        <v>17</v>
      </c>
      <c r="F28" s="6">
        <v>155000</v>
      </c>
      <c r="G28" s="6">
        <v>4448.5</v>
      </c>
      <c r="H28" s="6">
        <v>24562.799999999999</v>
      </c>
      <c r="I28" s="7">
        <f>F28*0.0304</f>
        <v>4712</v>
      </c>
      <c r="J28" s="7">
        <v>51186.28</v>
      </c>
      <c r="K28" s="7">
        <v>84909.58</v>
      </c>
      <c r="L28" s="8">
        <f>F28-K28</f>
        <v>70090.42</v>
      </c>
      <c r="M28" s="2"/>
    </row>
    <row r="29" spans="1:14" ht="47.25" x14ac:dyDescent="0.25">
      <c r="A29" s="1"/>
      <c r="B29" s="4" t="s">
        <v>165</v>
      </c>
      <c r="C29" s="5" t="s">
        <v>14</v>
      </c>
      <c r="D29" s="4" t="s">
        <v>223</v>
      </c>
      <c r="E29" s="4" t="s">
        <v>17</v>
      </c>
      <c r="F29" s="6">
        <v>47000</v>
      </c>
      <c r="G29" s="6">
        <v>1348.9</v>
      </c>
      <c r="H29" s="6">
        <v>1142.6300000000001</v>
      </c>
      <c r="I29" s="7">
        <f>F29*0.0304</f>
        <v>1428.8</v>
      </c>
      <c r="J29" s="7">
        <v>33312.07</v>
      </c>
      <c r="K29" s="7">
        <v>37232.400000000001</v>
      </c>
      <c r="L29" s="8">
        <f>F29-K29</f>
        <v>9767.5999999999985</v>
      </c>
      <c r="M29" s="2"/>
    </row>
    <row r="30" spans="1:14" ht="47.25" x14ac:dyDescent="0.25">
      <c r="A30" s="1"/>
      <c r="B30" s="4" t="s">
        <v>166</v>
      </c>
      <c r="C30" s="5" t="s">
        <v>14</v>
      </c>
      <c r="D30" s="4" t="s">
        <v>66</v>
      </c>
      <c r="E30" s="4" t="s">
        <v>17</v>
      </c>
      <c r="F30" s="6">
        <v>50000</v>
      </c>
      <c r="G30" s="6">
        <v>1435</v>
      </c>
      <c r="H30" s="6">
        <v>1854</v>
      </c>
      <c r="I30" s="7">
        <f>+F30*0.0304</f>
        <v>1520</v>
      </c>
      <c r="J30" s="7">
        <v>5782.14</v>
      </c>
      <c r="K30" s="7">
        <v>10591.14</v>
      </c>
      <c r="L30" s="8">
        <f t="shared" ref="L30:L31" si="5">F30-K30</f>
        <v>39408.86</v>
      </c>
      <c r="M30" s="2"/>
    </row>
    <row r="31" spans="1:14" ht="48" thickBot="1" x14ac:dyDescent="0.3">
      <c r="A31" s="1"/>
      <c r="B31" s="4" t="s">
        <v>167</v>
      </c>
      <c r="C31" s="5" t="s">
        <v>14</v>
      </c>
      <c r="D31" s="4" t="s">
        <v>66</v>
      </c>
      <c r="E31" s="4" t="s">
        <v>17</v>
      </c>
      <c r="F31" s="9">
        <v>42000</v>
      </c>
      <c r="G31" s="9">
        <v>1205.4000000000001</v>
      </c>
      <c r="H31" s="9">
        <v>724.92</v>
      </c>
      <c r="I31" s="10">
        <f>+F31*0.0304</f>
        <v>1276.8</v>
      </c>
      <c r="J31" s="10">
        <v>6856.97</v>
      </c>
      <c r="K31" s="7">
        <v>10064.09</v>
      </c>
      <c r="L31" s="11">
        <f t="shared" si="5"/>
        <v>31935.91</v>
      </c>
      <c r="M31" s="2"/>
    </row>
    <row r="32" spans="1:14" ht="16.5" thickBot="1" x14ac:dyDescent="0.3">
      <c r="A32" s="1"/>
      <c r="B32" s="67"/>
      <c r="C32" s="68"/>
      <c r="D32" s="68"/>
      <c r="E32" s="68"/>
      <c r="F32" s="16">
        <f t="shared" ref="F32:L32" si="6">SUM(F28:F31)</f>
        <v>294000</v>
      </c>
      <c r="G32" s="17">
        <f t="shared" si="6"/>
        <v>8437.7999999999993</v>
      </c>
      <c r="H32" s="17">
        <f t="shared" si="6"/>
        <v>28284.35</v>
      </c>
      <c r="I32" s="18">
        <f t="shared" si="6"/>
        <v>8937.6</v>
      </c>
      <c r="J32" s="18">
        <f t="shared" si="6"/>
        <v>97137.46</v>
      </c>
      <c r="K32" s="19">
        <f t="shared" si="6"/>
        <v>142797.21</v>
      </c>
      <c r="L32" s="20">
        <f t="shared" si="6"/>
        <v>151202.78999999998</v>
      </c>
      <c r="M32" s="2"/>
    </row>
    <row r="33" spans="1:13" ht="15.75" x14ac:dyDescent="0.25">
      <c r="A33" s="1"/>
      <c r="B33" s="69" t="s">
        <v>75</v>
      </c>
      <c r="C33" s="70"/>
      <c r="D33" s="70"/>
      <c r="E33" s="70"/>
      <c r="F33" s="71"/>
      <c r="G33" s="71"/>
      <c r="H33" s="71"/>
      <c r="I33" s="71"/>
      <c r="J33" s="71"/>
      <c r="K33" s="71"/>
      <c r="L33" s="72"/>
      <c r="M33" s="2"/>
    </row>
    <row r="34" spans="1:13" ht="31.5" x14ac:dyDescent="0.25">
      <c r="A34" s="1"/>
      <c r="B34" s="12" t="s">
        <v>76</v>
      </c>
      <c r="C34" s="5" t="s">
        <v>14</v>
      </c>
      <c r="D34" s="12" t="s">
        <v>107</v>
      </c>
      <c r="E34" s="4" t="s">
        <v>17</v>
      </c>
      <c r="F34" s="9">
        <v>55000</v>
      </c>
      <c r="G34" s="6">
        <v>1578.5</v>
      </c>
      <c r="H34" s="9">
        <v>2559.6799999999998</v>
      </c>
      <c r="I34" s="7">
        <v>1672</v>
      </c>
      <c r="J34" s="10">
        <v>15840.39</v>
      </c>
      <c r="K34" s="10">
        <v>21650.57</v>
      </c>
      <c r="L34" s="11">
        <f>F34-K34</f>
        <v>33349.43</v>
      </c>
      <c r="M34" s="2"/>
    </row>
    <row r="35" spans="1:13" ht="32.25" thickBot="1" x14ac:dyDescent="0.3">
      <c r="A35" s="1"/>
      <c r="B35" s="4" t="s">
        <v>22</v>
      </c>
      <c r="C35" s="5" t="s">
        <v>11</v>
      </c>
      <c r="D35" s="4" t="s">
        <v>67</v>
      </c>
      <c r="E35" s="4" t="s">
        <v>17</v>
      </c>
      <c r="F35" s="6">
        <v>46000</v>
      </c>
      <c r="G35" s="6">
        <f>+F35*0.0287</f>
        <v>1320.2</v>
      </c>
      <c r="H35" s="6">
        <v>958</v>
      </c>
      <c r="I35" s="7">
        <f>+F35*0.0304</f>
        <v>1398.4</v>
      </c>
      <c r="J35" s="7">
        <v>2425</v>
      </c>
      <c r="K35" s="7">
        <v>6102.08</v>
      </c>
      <c r="L35" s="8">
        <f>F35-K35</f>
        <v>39897.919999999998</v>
      </c>
      <c r="M35" s="2"/>
    </row>
    <row r="36" spans="1:13" ht="16.5" thickBot="1" x14ac:dyDescent="0.3">
      <c r="A36" s="1"/>
      <c r="B36" s="67"/>
      <c r="C36" s="68"/>
      <c r="D36" s="68"/>
      <c r="E36" s="68"/>
      <c r="F36" s="16">
        <f t="shared" ref="F36:L36" si="7">SUM(F34:F35)</f>
        <v>101000</v>
      </c>
      <c r="G36" s="17">
        <f t="shared" si="7"/>
        <v>2898.7</v>
      </c>
      <c r="H36" s="17">
        <f t="shared" si="7"/>
        <v>3517.68</v>
      </c>
      <c r="I36" s="18">
        <f t="shared" si="7"/>
        <v>3070.4</v>
      </c>
      <c r="J36" s="18">
        <f t="shared" si="7"/>
        <v>18265.39</v>
      </c>
      <c r="K36" s="19">
        <f t="shared" si="7"/>
        <v>27752.65</v>
      </c>
      <c r="L36" s="20">
        <f t="shared" si="7"/>
        <v>73247.350000000006</v>
      </c>
      <c r="M36" s="2"/>
    </row>
    <row r="37" spans="1:13" ht="15.75" x14ac:dyDescent="0.25">
      <c r="A37" s="1"/>
      <c r="B37" s="73" t="s">
        <v>111</v>
      </c>
      <c r="C37" s="74"/>
      <c r="D37" s="74"/>
      <c r="E37" s="74"/>
      <c r="F37" s="75"/>
      <c r="G37" s="75"/>
      <c r="H37" s="75"/>
      <c r="I37" s="75"/>
      <c r="J37" s="75"/>
      <c r="K37" s="75"/>
      <c r="L37" s="76"/>
      <c r="M37" s="2"/>
    </row>
    <row r="38" spans="1:13" ht="47.25" x14ac:dyDescent="0.25">
      <c r="A38" s="1"/>
      <c r="B38" s="4" t="s">
        <v>23</v>
      </c>
      <c r="C38" s="5" t="s">
        <v>11</v>
      </c>
      <c r="D38" s="4" t="s">
        <v>208</v>
      </c>
      <c r="E38" s="4" t="s">
        <v>18</v>
      </c>
      <c r="F38" s="6">
        <v>155000</v>
      </c>
      <c r="G38" s="6">
        <v>4448.5</v>
      </c>
      <c r="H38" s="6">
        <v>24082.85</v>
      </c>
      <c r="I38" s="7">
        <v>4712</v>
      </c>
      <c r="J38" s="7">
        <v>27756.39</v>
      </c>
      <c r="K38" s="10">
        <v>60999.74</v>
      </c>
      <c r="L38" s="8">
        <f>F38-K38</f>
        <v>94000.260000000009</v>
      </c>
      <c r="M38" s="2"/>
    </row>
    <row r="39" spans="1:13" ht="48" thickBot="1" x14ac:dyDescent="0.3">
      <c r="A39" s="1"/>
      <c r="B39" s="12" t="s">
        <v>24</v>
      </c>
      <c r="C39" s="5" t="s">
        <v>11</v>
      </c>
      <c r="D39" s="12" t="s">
        <v>195</v>
      </c>
      <c r="E39" s="12" t="s">
        <v>17</v>
      </c>
      <c r="F39" s="9">
        <v>40000</v>
      </c>
      <c r="G39" s="6">
        <v>1148</v>
      </c>
      <c r="H39" s="9">
        <v>442.65</v>
      </c>
      <c r="I39" s="10">
        <v>1216</v>
      </c>
      <c r="J39" s="10">
        <v>7816.69</v>
      </c>
      <c r="K39" s="10">
        <v>10623.34</v>
      </c>
      <c r="L39" s="11">
        <f>F39-K39</f>
        <v>29376.66</v>
      </c>
      <c r="M39" s="2"/>
    </row>
    <row r="40" spans="1:13" ht="16.5" thickBot="1" x14ac:dyDescent="0.3">
      <c r="A40" s="1"/>
      <c r="B40" s="67"/>
      <c r="C40" s="68"/>
      <c r="D40" s="68"/>
      <c r="E40" s="68"/>
      <c r="F40" s="16">
        <f t="shared" ref="F40:L40" si="8">SUM(F38:F39)</f>
        <v>195000</v>
      </c>
      <c r="G40" s="17">
        <f t="shared" si="8"/>
        <v>5596.5</v>
      </c>
      <c r="H40" s="17">
        <f t="shared" si="8"/>
        <v>24525.5</v>
      </c>
      <c r="I40" s="18">
        <f t="shared" si="8"/>
        <v>5928</v>
      </c>
      <c r="J40" s="18">
        <f t="shared" si="8"/>
        <v>35573.08</v>
      </c>
      <c r="K40" s="19">
        <f t="shared" si="8"/>
        <v>71623.08</v>
      </c>
      <c r="L40" s="20">
        <f t="shared" si="8"/>
        <v>123376.92000000001</v>
      </c>
      <c r="M40" s="2"/>
    </row>
    <row r="41" spans="1:13" ht="15.75" x14ac:dyDescent="0.25">
      <c r="A41" s="1"/>
      <c r="B41" s="69" t="s">
        <v>77</v>
      </c>
      <c r="C41" s="70"/>
      <c r="D41" s="70"/>
      <c r="E41" s="70"/>
      <c r="F41" s="71"/>
      <c r="G41" s="71"/>
      <c r="H41" s="71"/>
      <c r="I41" s="71"/>
      <c r="J41" s="71"/>
      <c r="K41" s="71"/>
      <c r="L41" s="72"/>
      <c r="M41" s="2"/>
    </row>
    <row r="42" spans="1:13" ht="78.75" x14ac:dyDescent="0.25">
      <c r="A42" s="1"/>
      <c r="B42" s="12" t="s">
        <v>25</v>
      </c>
      <c r="C42" s="5" t="s">
        <v>11</v>
      </c>
      <c r="D42" s="12" t="s">
        <v>196</v>
      </c>
      <c r="E42" s="12" t="s">
        <v>18</v>
      </c>
      <c r="F42" s="6">
        <v>110000</v>
      </c>
      <c r="G42" s="6">
        <f t="shared" ref="G42:G43" si="9">+F42*0.0287</f>
        <v>3157</v>
      </c>
      <c r="H42" s="6">
        <v>13977.67</v>
      </c>
      <c r="I42" s="10">
        <f>+F42*0.0304</f>
        <v>3344</v>
      </c>
      <c r="J42" s="7">
        <v>9285</v>
      </c>
      <c r="K42" s="10">
        <v>29763.67</v>
      </c>
      <c r="L42" s="8">
        <f>F42-K42</f>
        <v>80236.33</v>
      </c>
      <c r="M42" s="2"/>
    </row>
    <row r="43" spans="1:13" ht="48" thickBot="1" x14ac:dyDescent="0.3">
      <c r="A43" s="1"/>
      <c r="B43" s="12" t="s">
        <v>26</v>
      </c>
      <c r="C43" s="5" t="s">
        <v>11</v>
      </c>
      <c r="D43" s="12" t="s">
        <v>195</v>
      </c>
      <c r="E43" s="4" t="s">
        <v>18</v>
      </c>
      <c r="F43" s="9">
        <v>45000</v>
      </c>
      <c r="G43" s="6">
        <f t="shared" si="9"/>
        <v>1291.5</v>
      </c>
      <c r="H43" s="9">
        <v>1148.33</v>
      </c>
      <c r="I43" s="10">
        <f>+F43*0.0304</f>
        <v>1368</v>
      </c>
      <c r="J43" s="10">
        <v>1325</v>
      </c>
      <c r="K43" s="10">
        <v>5132.83</v>
      </c>
      <c r="L43" s="11">
        <f>F43-K43</f>
        <v>39867.17</v>
      </c>
      <c r="M43" s="2"/>
    </row>
    <row r="44" spans="1:13" ht="16.5" thickBot="1" x14ac:dyDescent="0.3">
      <c r="A44" s="1"/>
      <c r="B44" s="67"/>
      <c r="C44" s="68"/>
      <c r="D44" s="68"/>
      <c r="E44" s="68"/>
      <c r="F44" s="16">
        <f>SUM(F42:F43)</f>
        <v>155000</v>
      </c>
      <c r="G44" s="17">
        <f t="shared" ref="G44:K44" si="10">SUM(G42:G43)</f>
        <v>4448.5</v>
      </c>
      <c r="H44" s="17">
        <f t="shared" si="10"/>
        <v>15126</v>
      </c>
      <c r="I44" s="18">
        <f t="shared" si="10"/>
        <v>4712</v>
      </c>
      <c r="J44" s="18">
        <f>SUM(J42:J43)</f>
        <v>10610</v>
      </c>
      <c r="K44" s="19">
        <f t="shared" si="10"/>
        <v>34896.5</v>
      </c>
      <c r="L44" s="20">
        <f>SUM(L42:L43)</f>
        <v>120103.5</v>
      </c>
      <c r="M44" s="2"/>
    </row>
    <row r="45" spans="1:13" ht="15.75" x14ac:dyDescent="0.25">
      <c r="A45" s="1"/>
      <c r="B45" s="69" t="s">
        <v>78</v>
      </c>
      <c r="C45" s="70"/>
      <c r="D45" s="70"/>
      <c r="E45" s="70"/>
      <c r="F45" s="71"/>
      <c r="G45" s="71"/>
      <c r="H45" s="71"/>
      <c r="I45" s="71"/>
      <c r="J45" s="71"/>
      <c r="K45" s="71"/>
      <c r="L45" s="72"/>
      <c r="M45" s="2"/>
    </row>
    <row r="46" spans="1:13" ht="48" thickBot="1" x14ac:dyDescent="0.3">
      <c r="A46" s="1"/>
      <c r="B46" s="12" t="s">
        <v>27</v>
      </c>
      <c r="C46" s="5" t="s">
        <v>14</v>
      </c>
      <c r="D46" s="12" t="s">
        <v>96</v>
      </c>
      <c r="E46" s="12" t="s">
        <v>18</v>
      </c>
      <c r="F46" s="9">
        <v>110000</v>
      </c>
      <c r="G46" s="9">
        <f>+F46*0.0287</f>
        <v>3157</v>
      </c>
      <c r="H46" s="9">
        <v>14457.62</v>
      </c>
      <c r="I46" s="10">
        <f>+F46*0.0304</f>
        <v>3344</v>
      </c>
      <c r="J46" s="10">
        <v>6793.74</v>
      </c>
      <c r="K46" s="10">
        <v>27752.36</v>
      </c>
      <c r="L46" s="11">
        <f>F46-K46</f>
        <v>82247.64</v>
      </c>
      <c r="M46" s="2"/>
    </row>
    <row r="47" spans="1:13" ht="16.5" thickBot="1" x14ac:dyDescent="0.3">
      <c r="A47" s="1"/>
      <c r="B47" s="67"/>
      <c r="C47" s="68"/>
      <c r="D47" s="68"/>
      <c r="E47" s="68"/>
      <c r="F47" s="16">
        <f>SUM(F46:F46)</f>
        <v>110000</v>
      </c>
      <c r="G47" s="17">
        <f t="shared" ref="G47:K47" si="11">SUM(G46:G46)</f>
        <v>3157</v>
      </c>
      <c r="H47" s="17">
        <f t="shared" si="11"/>
        <v>14457.62</v>
      </c>
      <c r="I47" s="18">
        <f t="shared" si="11"/>
        <v>3344</v>
      </c>
      <c r="J47" s="18">
        <f t="shared" si="11"/>
        <v>6793.74</v>
      </c>
      <c r="K47" s="19">
        <f t="shared" si="11"/>
        <v>27752.36</v>
      </c>
      <c r="L47" s="20">
        <f>SUM(L46:L46)</f>
        <v>82247.64</v>
      </c>
      <c r="M47" s="2"/>
    </row>
    <row r="48" spans="1:13" ht="15.75" x14ac:dyDescent="0.25">
      <c r="A48" s="1"/>
      <c r="B48" s="69" t="s">
        <v>28</v>
      </c>
      <c r="C48" s="70"/>
      <c r="D48" s="70"/>
      <c r="E48" s="70"/>
      <c r="F48" s="71"/>
      <c r="G48" s="71"/>
      <c r="H48" s="71"/>
      <c r="I48" s="71"/>
      <c r="J48" s="71"/>
      <c r="K48" s="71"/>
      <c r="L48" s="72"/>
      <c r="M48" s="2"/>
    </row>
    <row r="49" spans="1:14" ht="63" x14ac:dyDescent="0.25">
      <c r="A49" s="1"/>
      <c r="B49" s="12" t="s">
        <v>120</v>
      </c>
      <c r="C49" s="5" t="s">
        <v>11</v>
      </c>
      <c r="D49" s="61" t="s">
        <v>198</v>
      </c>
      <c r="E49" s="4" t="s">
        <v>17</v>
      </c>
      <c r="F49" s="6">
        <v>45000</v>
      </c>
      <c r="G49" s="6">
        <v>1291.5</v>
      </c>
      <c r="H49" s="6">
        <v>1148.33</v>
      </c>
      <c r="I49" s="7">
        <v>1368</v>
      </c>
      <c r="J49" s="7">
        <v>5796.98</v>
      </c>
      <c r="K49" s="7">
        <v>9604.81</v>
      </c>
      <c r="L49" s="8">
        <f>F49-K49</f>
        <v>35395.19</v>
      </c>
      <c r="M49" s="2"/>
    </row>
    <row r="50" spans="1:14" ht="31.5" x14ac:dyDescent="0.25">
      <c r="A50" s="1"/>
      <c r="B50" s="4" t="s">
        <v>117</v>
      </c>
      <c r="C50" s="5" t="s">
        <v>14</v>
      </c>
      <c r="D50" s="4" t="s">
        <v>65</v>
      </c>
      <c r="E50" s="4" t="s">
        <v>18</v>
      </c>
      <c r="F50" s="6">
        <v>60000</v>
      </c>
      <c r="G50" s="6">
        <v>1722</v>
      </c>
      <c r="H50" s="6">
        <v>3486.68</v>
      </c>
      <c r="I50" s="7">
        <v>1824</v>
      </c>
      <c r="J50" s="7">
        <v>14918.73</v>
      </c>
      <c r="K50" s="7">
        <v>21951.41</v>
      </c>
      <c r="L50" s="8">
        <f>F50-K50</f>
        <v>38048.589999999997</v>
      </c>
      <c r="M50" s="2"/>
    </row>
    <row r="51" spans="1:14" ht="31.5" x14ac:dyDescent="0.25">
      <c r="A51" s="1"/>
      <c r="B51" s="12" t="s">
        <v>109</v>
      </c>
      <c r="C51" s="5" t="s">
        <v>11</v>
      </c>
      <c r="D51" s="12" t="s">
        <v>209</v>
      </c>
      <c r="E51" s="12" t="s">
        <v>17</v>
      </c>
      <c r="F51" s="6">
        <v>45000</v>
      </c>
      <c r="G51" s="6">
        <v>1291.5</v>
      </c>
      <c r="H51" s="6">
        <v>1148.33</v>
      </c>
      <c r="I51" s="7">
        <v>1368</v>
      </c>
      <c r="J51" s="7">
        <v>20603.419999999998</v>
      </c>
      <c r="K51" s="7">
        <v>24411.25</v>
      </c>
      <c r="L51" s="8">
        <f>F51-K51</f>
        <v>20588.75</v>
      </c>
      <c r="M51" s="2"/>
    </row>
    <row r="52" spans="1:14" ht="31.5" x14ac:dyDescent="0.25">
      <c r="A52" s="1"/>
      <c r="B52" s="12" t="s">
        <v>187</v>
      </c>
      <c r="C52" s="5" t="s">
        <v>14</v>
      </c>
      <c r="D52" s="12" t="s">
        <v>197</v>
      </c>
      <c r="E52" s="12" t="s">
        <v>18</v>
      </c>
      <c r="F52" s="6">
        <v>55000</v>
      </c>
      <c r="G52" s="6">
        <v>1578.5</v>
      </c>
      <c r="H52" s="6">
        <v>2559.6799999999998</v>
      </c>
      <c r="I52" s="7">
        <v>1672</v>
      </c>
      <c r="J52" s="7">
        <v>13275.86</v>
      </c>
      <c r="K52" s="7">
        <v>19086.04</v>
      </c>
      <c r="L52" s="8">
        <f>F52-K52</f>
        <v>35913.96</v>
      </c>
      <c r="M52" s="2"/>
    </row>
    <row r="53" spans="1:14" ht="31.5" x14ac:dyDescent="0.25">
      <c r="A53" s="1"/>
      <c r="B53" s="12" t="s">
        <v>118</v>
      </c>
      <c r="C53" s="5" t="s">
        <v>14</v>
      </c>
      <c r="D53" s="12" t="s">
        <v>213</v>
      </c>
      <c r="E53" s="4" t="s">
        <v>17</v>
      </c>
      <c r="F53" s="6">
        <v>42000</v>
      </c>
      <c r="G53" s="6">
        <v>1205.4000000000001</v>
      </c>
      <c r="H53" s="6">
        <v>436.95</v>
      </c>
      <c r="I53" s="7">
        <v>1276.8</v>
      </c>
      <c r="J53" s="7">
        <v>12456.36</v>
      </c>
      <c r="K53" s="7">
        <v>15375.51</v>
      </c>
      <c r="L53" s="8">
        <f t="shared" ref="L53:L54" si="12">F53-K53</f>
        <v>26624.489999999998</v>
      </c>
      <c r="M53" s="2"/>
    </row>
    <row r="54" spans="1:14" ht="31.5" x14ac:dyDescent="0.25">
      <c r="A54" s="1"/>
      <c r="B54" s="12" t="s">
        <v>119</v>
      </c>
      <c r="C54" s="5" t="s">
        <v>11</v>
      </c>
      <c r="D54" s="4" t="s">
        <v>125</v>
      </c>
      <c r="E54" s="4" t="s">
        <v>17</v>
      </c>
      <c r="F54" s="6">
        <v>45000</v>
      </c>
      <c r="G54" s="6">
        <v>1291.5</v>
      </c>
      <c r="H54" s="6">
        <v>0</v>
      </c>
      <c r="I54" s="7">
        <v>1368</v>
      </c>
      <c r="J54" s="7">
        <v>7603.84</v>
      </c>
      <c r="K54" s="7">
        <v>10263.34</v>
      </c>
      <c r="L54" s="8">
        <f t="shared" si="12"/>
        <v>34736.660000000003</v>
      </c>
      <c r="M54" s="2"/>
    </row>
    <row r="55" spans="1:14" ht="16.5" thickBot="1" x14ac:dyDescent="0.3">
      <c r="A55" s="1"/>
      <c r="B55" s="67" t="s">
        <v>63</v>
      </c>
      <c r="C55" s="68"/>
      <c r="D55" s="68"/>
      <c r="E55" s="68"/>
      <c r="F55" s="57">
        <f t="shared" ref="F55:L55" si="13">SUM(F49:F54)</f>
        <v>292000</v>
      </c>
      <c r="G55" s="28">
        <f t="shared" si="13"/>
        <v>8380.4</v>
      </c>
      <c r="H55" s="28">
        <f t="shared" si="13"/>
        <v>8779.9700000000012</v>
      </c>
      <c r="I55" s="28">
        <f t="shared" si="13"/>
        <v>8876.7999999999993</v>
      </c>
      <c r="J55" s="28">
        <f t="shared" si="13"/>
        <v>74655.19</v>
      </c>
      <c r="K55" s="28">
        <f t="shared" si="13"/>
        <v>100692.36</v>
      </c>
      <c r="L55" s="29">
        <f t="shared" si="13"/>
        <v>191307.63999999998</v>
      </c>
      <c r="M55" s="2"/>
      <c r="N55" s="33"/>
    </row>
    <row r="56" spans="1:14" ht="15.75" x14ac:dyDescent="0.25">
      <c r="A56" s="1"/>
      <c r="B56" s="69" t="s">
        <v>79</v>
      </c>
      <c r="C56" s="70"/>
      <c r="D56" s="70"/>
      <c r="E56" s="70"/>
      <c r="F56" s="71"/>
      <c r="G56" s="71"/>
      <c r="H56" s="71"/>
      <c r="I56" s="71"/>
      <c r="J56" s="71"/>
      <c r="K56" s="71"/>
      <c r="L56" s="72"/>
      <c r="M56" s="2"/>
    </row>
    <row r="57" spans="1:14" ht="47.25" x14ac:dyDescent="0.25">
      <c r="A57" s="1"/>
      <c r="B57" s="4" t="s">
        <v>199</v>
      </c>
      <c r="C57" s="5" t="s">
        <v>14</v>
      </c>
      <c r="D57" s="4" t="s">
        <v>200</v>
      </c>
      <c r="E57" s="4" t="s">
        <v>18</v>
      </c>
      <c r="F57" s="9">
        <v>130000</v>
      </c>
      <c r="G57" s="6">
        <v>3731</v>
      </c>
      <c r="H57" s="9">
        <v>19162.12</v>
      </c>
      <c r="I57" s="7">
        <v>3952</v>
      </c>
      <c r="J57" s="15">
        <v>10538.15</v>
      </c>
      <c r="K57" s="7">
        <v>37383.269999999997</v>
      </c>
      <c r="L57" s="11">
        <f>F57-K57</f>
        <v>92616.73000000001</v>
      </c>
      <c r="M57" s="2"/>
    </row>
    <row r="58" spans="1:14" ht="15.75" x14ac:dyDescent="0.25">
      <c r="A58" s="1"/>
      <c r="B58" s="4" t="s">
        <v>149</v>
      </c>
      <c r="C58" s="5" t="s">
        <v>14</v>
      </c>
      <c r="D58" s="4" t="s">
        <v>150</v>
      </c>
      <c r="E58" s="4" t="s">
        <v>18</v>
      </c>
      <c r="F58" s="6">
        <v>80000</v>
      </c>
      <c r="G58" s="6">
        <v>2296</v>
      </c>
      <c r="H58" s="6">
        <v>7400.87</v>
      </c>
      <c r="I58" s="7">
        <v>2432</v>
      </c>
      <c r="J58" s="7">
        <v>3787</v>
      </c>
      <c r="K58" s="7">
        <v>15915.87</v>
      </c>
      <c r="L58" s="8">
        <f>F58-K58</f>
        <v>64084.13</v>
      </c>
      <c r="M58" s="2"/>
    </row>
    <row r="59" spans="1:14" ht="47.25" x14ac:dyDescent="0.25">
      <c r="A59" s="1"/>
      <c r="B59" s="4" t="s">
        <v>148</v>
      </c>
      <c r="C59" s="5" t="s">
        <v>192</v>
      </c>
      <c r="D59" s="4" t="s">
        <v>210</v>
      </c>
      <c r="E59" s="4" t="s">
        <v>17</v>
      </c>
      <c r="F59" s="6">
        <v>50000</v>
      </c>
      <c r="G59" s="6">
        <v>1435</v>
      </c>
      <c r="H59" s="6">
        <v>1854</v>
      </c>
      <c r="I59" s="7">
        <v>1520</v>
      </c>
      <c r="J59" s="14">
        <v>12903.83</v>
      </c>
      <c r="K59" s="7">
        <v>17712.830000000002</v>
      </c>
      <c r="L59" s="8">
        <f>F59-K59</f>
        <v>32287.17</v>
      </c>
      <c r="M59" s="2"/>
    </row>
    <row r="60" spans="1:14" ht="31.5" x14ac:dyDescent="0.25">
      <c r="A60" s="1"/>
      <c r="B60" s="4" t="s">
        <v>189</v>
      </c>
      <c r="C60" s="5" t="s">
        <v>14</v>
      </c>
      <c r="D60" s="4" t="s">
        <v>211</v>
      </c>
      <c r="E60" s="4" t="s">
        <v>18</v>
      </c>
      <c r="F60" s="6">
        <v>46000</v>
      </c>
      <c r="G60" s="6">
        <v>1320.2</v>
      </c>
      <c r="H60" s="6">
        <v>0</v>
      </c>
      <c r="I60" s="7">
        <v>1398.4</v>
      </c>
      <c r="J60" s="30">
        <v>4244.78</v>
      </c>
      <c r="K60" s="7">
        <v>6963.38</v>
      </c>
      <c r="L60" s="8">
        <f>F60-K60</f>
        <v>39036.620000000003</v>
      </c>
      <c r="M60" s="2"/>
    </row>
    <row r="61" spans="1:14" ht="31.5" x14ac:dyDescent="0.25">
      <c r="A61" s="1"/>
      <c r="B61" s="4" t="s">
        <v>151</v>
      </c>
      <c r="C61" s="5" t="s">
        <v>14</v>
      </c>
      <c r="D61" s="4" t="s">
        <v>125</v>
      </c>
      <c r="E61" s="4" t="s">
        <v>18</v>
      </c>
      <c r="F61" s="6">
        <v>42000</v>
      </c>
      <c r="G61" s="6">
        <v>1205.4000000000001</v>
      </c>
      <c r="H61" s="6">
        <v>0</v>
      </c>
      <c r="I61" s="7">
        <v>1276.8</v>
      </c>
      <c r="J61" s="7">
        <v>833</v>
      </c>
      <c r="K61" s="7">
        <v>3315.2</v>
      </c>
      <c r="L61" s="8">
        <f t="shared" ref="L61:L62" si="14">F61-K61</f>
        <v>38684.800000000003</v>
      </c>
      <c r="M61" s="2"/>
    </row>
    <row r="62" spans="1:14" ht="32.25" thickBot="1" x14ac:dyDescent="0.3">
      <c r="A62" s="1"/>
      <c r="B62" s="4" t="s">
        <v>152</v>
      </c>
      <c r="C62" s="5" t="s">
        <v>11</v>
      </c>
      <c r="D62" s="4" t="s">
        <v>125</v>
      </c>
      <c r="E62" s="4" t="s">
        <v>17</v>
      </c>
      <c r="F62" s="6">
        <v>40000</v>
      </c>
      <c r="G62" s="6">
        <v>1148</v>
      </c>
      <c r="H62" s="6">
        <v>0</v>
      </c>
      <c r="I62" s="7">
        <v>1216</v>
      </c>
      <c r="J62" s="7">
        <v>9280.18</v>
      </c>
      <c r="K62" s="7">
        <v>11644.18</v>
      </c>
      <c r="L62" s="8">
        <f t="shared" si="14"/>
        <v>28355.82</v>
      </c>
      <c r="M62" s="2"/>
    </row>
    <row r="63" spans="1:14" ht="16.5" thickBot="1" x14ac:dyDescent="0.3">
      <c r="A63" s="1"/>
      <c r="B63" s="67"/>
      <c r="C63" s="68"/>
      <c r="D63" s="68"/>
      <c r="E63" s="68"/>
      <c r="F63" s="16">
        <f t="shared" ref="F63:L63" si="15">SUM(F57:F62)</f>
        <v>388000</v>
      </c>
      <c r="G63" s="17">
        <f t="shared" si="15"/>
        <v>11135.6</v>
      </c>
      <c r="H63" s="17">
        <f t="shared" si="15"/>
        <v>28416.989999999998</v>
      </c>
      <c r="I63" s="25">
        <f t="shared" si="15"/>
        <v>11795.199999999999</v>
      </c>
      <c r="J63" s="25">
        <f t="shared" si="15"/>
        <v>41586.94</v>
      </c>
      <c r="K63" s="31">
        <f t="shared" si="15"/>
        <v>92934.73000000001</v>
      </c>
      <c r="L63" s="20">
        <f t="shared" si="15"/>
        <v>295065.27</v>
      </c>
      <c r="M63" s="2"/>
    </row>
    <row r="64" spans="1:14" ht="15.75" x14ac:dyDescent="0.25">
      <c r="A64" s="1"/>
      <c r="B64" s="69" t="s">
        <v>80</v>
      </c>
      <c r="C64" s="70"/>
      <c r="D64" s="70"/>
      <c r="E64" s="70"/>
      <c r="F64" s="71"/>
      <c r="G64" s="71"/>
      <c r="H64" s="71"/>
      <c r="I64" s="71"/>
      <c r="J64" s="71"/>
      <c r="K64" s="71"/>
      <c r="L64" s="72"/>
      <c r="M64" s="2"/>
    </row>
    <row r="65" spans="1:13" ht="47.25" x14ac:dyDescent="0.25">
      <c r="A65" s="1"/>
      <c r="B65" s="4" t="s">
        <v>29</v>
      </c>
      <c r="C65" s="5" t="s">
        <v>14</v>
      </c>
      <c r="D65" s="4" t="s">
        <v>97</v>
      </c>
      <c r="E65" s="4" t="s">
        <v>17</v>
      </c>
      <c r="F65" s="6">
        <v>130000</v>
      </c>
      <c r="G65" s="6">
        <v>3731</v>
      </c>
      <c r="H65" s="6">
        <v>18682.169999999998</v>
      </c>
      <c r="I65" s="10">
        <f>+F65*0.0304</f>
        <v>3952</v>
      </c>
      <c r="J65" s="7">
        <v>21950.81</v>
      </c>
      <c r="K65" s="7">
        <v>48315.98</v>
      </c>
      <c r="L65" s="8">
        <f>F65-K65</f>
        <v>81684.01999999999</v>
      </c>
      <c r="M65" s="2"/>
    </row>
    <row r="66" spans="1:13" ht="32.25" thickBot="1" x14ac:dyDescent="0.3">
      <c r="A66" s="1"/>
      <c r="B66" s="4" t="s">
        <v>163</v>
      </c>
      <c r="C66" s="5" t="s">
        <v>14</v>
      </c>
      <c r="D66" s="4" t="s">
        <v>164</v>
      </c>
      <c r="E66" s="4" t="s">
        <v>18</v>
      </c>
      <c r="F66" s="9">
        <v>75000</v>
      </c>
      <c r="G66" s="9">
        <v>2152.5</v>
      </c>
      <c r="H66" s="9">
        <v>6309.38</v>
      </c>
      <c r="I66" s="7">
        <v>2280</v>
      </c>
      <c r="J66" s="10">
        <v>14998.3</v>
      </c>
      <c r="K66" s="10">
        <v>25740.18</v>
      </c>
      <c r="L66" s="8">
        <f>F66-K66</f>
        <v>49259.82</v>
      </c>
      <c r="M66" s="2"/>
    </row>
    <row r="67" spans="1:13" ht="16.5" thickBot="1" x14ac:dyDescent="0.3">
      <c r="A67" s="1"/>
      <c r="B67" s="67"/>
      <c r="C67" s="68"/>
      <c r="D67" s="68"/>
      <c r="E67" s="68"/>
      <c r="F67" s="16">
        <f t="shared" ref="F67:L67" si="16">SUM(F65:F66)</f>
        <v>205000</v>
      </c>
      <c r="G67" s="17">
        <f t="shared" si="16"/>
        <v>5883.5</v>
      </c>
      <c r="H67" s="17">
        <f t="shared" si="16"/>
        <v>24991.55</v>
      </c>
      <c r="I67" s="18">
        <f t="shared" si="16"/>
        <v>6232</v>
      </c>
      <c r="J67" s="18">
        <f t="shared" si="16"/>
        <v>36949.11</v>
      </c>
      <c r="K67" s="19">
        <f t="shared" si="16"/>
        <v>74056.160000000003</v>
      </c>
      <c r="L67" s="20">
        <f t="shared" si="16"/>
        <v>130943.84</v>
      </c>
      <c r="M67" s="2"/>
    </row>
    <row r="68" spans="1:13" ht="15.75" x14ac:dyDescent="0.25">
      <c r="A68" s="1"/>
      <c r="B68" s="69" t="s">
        <v>81</v>
      </c>
      <c r="C68" s="70"/>
      <c r="D68" s="70"/>
      <c r="E68" s="70"/>
      <c r="F68" s="71"/>
      <c r="G68" s="71"/>
      <c r="H68" s="71"/>
      <c r="I68" s="71"/>
      <c r="J68" s="71"/>
      <c r="K68" s="71"/>
      <c r="L68" s="72"/>
      <c r="M68" s="2"/>
    </row>
    <row r="69" spans="1:13" ht="47.25" x14ac:dyDescent="0.25">
      <c r="A69" s="1"/>
      <c r="B69" s="4" t="s">
        <v>82</v>
      </c>
      <c r="C69" s="5" t="s">
        <v>14</v>
      </c>
      <c r="D69" s="4" t="s">
        <v>30</v>
      </c>
      <c r="E69" s="4" t="s">
        <v>17</v>
      </c>
      <c r="F69" s="6">
        <v>130000</v>
      </c>
      <c r="G69" s="6">
        <f>+F69*0.0287</f>
        <v>3731</v>
      </c>
      <c r="H69" s="6">
        <v>19162.12</v>
      </c>
      <c r="I69" s="7">
        <f>+F69*0.0304</f>
        <v>3952</v>
      </c>
      <c r="J69" s="7">
        <v>29665.87</v>
      </c>
      <c r="K69" s="7">
        <v>56510.99</v>
      </c>
      <c r="L69" s="8">
        <v>73489.009999999995</v>
      </c>
      <c r="M69" s="2"/>
    </row>
    <row r="70" spans="1:13" ht="47.25" x14ac:dyDescent="0.25">
      <c r="A70" s="1"/>
      <c r="B70" s="4" t="s">
        <v>228</v>
      </c>
      <c r="C70" s="5" t="s">
        <v>229</v>
      </c>
      <c r="D70" s="4" t="s">
        <v>230</v>
      </c>
      <c r="E70" s="4" t="s">
        <v>18</v>
      </c>
      <c r="F70" s="6">
        <v>60000</v>
      </c>
      <c r="G70" s="6">
        <v>1722</v>
      </c>
      <c r="H70" s="6">
        <v>3486.68</v>
      </c>
      <c r="I70" s="7">
        <v>1824</v>
      </c>
      <c r="J70" s="7">
        <v>5325</v>
      </c>
      <c r="K70" s="7">
        <v>12357.68</v>
      </c>
      <c r="L70" s="8">
        <f>F70-K70</f>
        <v>47642.32</v>
      </c>
      <c r="M70" s="2"/>
    </row>
    <row r="71" spans="1:13" ht="48" thickBot="1" x14ac:dyDescent="0.3">
      <c r="A71" s="1"/>
      <c r="B71" s="12" t="s">
        <v>83</v>
      </c>
      <c r="C71" s="5" t="s">
        <v>14</v>
      </c>
      <c r="D71" s="4" t="s">
        <v>98</v>
      </c>
      <c r="E71" s="4" t="s">
        <v>18</v>
      </c>
      <c r="F71" s="6">
        <v>50000</v>
      </c>
      <c r="G71" s="6">
        <f t="shared" ref="G71" si="17">+F71*0.0287</f>
        <v>1435</v>
      </c>
      <c r="H71" s="6">
        <v>891.5</v>
      </c>
      <c r="I71" s="7">
        <f>+F71*0.0304</f>
        <v>1520</v>
      </c>
      <c r="J71" s="7">
        <v>4764.5600000000004</v>
      </c>
      <c r="K71" s="7">
        <v>8611.06</v>
      </c>
      <c r="L71" s="8">
        <v>41388.94</v>
      </c>
      <c r="M71" s="2"/>
    </row>
    <row r="72" spans="1:13" ht="16.5" thickBot="1" x14ac:dyDescent="0.3">
      <c r="A72" s="1"/>
      <c r="B72" s="67"/>
      <c r="C72" s="68"/>
      <c r="D72" s="68"/>
      <c r="E72" s="68"/>
      <c r="F72" s="16">
        <f>SUM(F69:F71:F70)</f>
        <v>240000</v>
      </c>
      <c r="G72" s="17">
        <f>SUM(G69:G71:G70)</f>
        <v>6888</v>
      </c>
      <c r="H72" s="17">
        <f>SUM(H69:H71)</f>
        <v>23540.3</v>
      </c>
      <c r="I72" s="18">
        <f>SUM(I69:I71:I70)</f>
        <v>7296</v>
      </c>
      <c r="J72" s="18">
        <f>SUM(J69:J71:J70)</f>
        <v>39755.429999999993</v>
      </c>
      <c r="K72" s="19">
        <f>SUM(K69:K71:K70)</f>
        <v>77479.73</v>
      </c>
      <c r="L72" s="20">
        <f>SUM(L69:L71:L70)</f>
        <v>162520.26999999999</v>
      </c>
      <c r="M72" s="2"/>
    </row>
    <row r="73" spans="1:13" ht="15.75" x14ac:dyDescent="0.25">
      <c r="A73" s="1"/>
      <c r="B73" s="69" t="s">
        <v>84</v>
      </c>
      <c r="C73" s="70"/>
      <c r="D73" s="70"/>
      <c r="E73" s="70"/>
      <c r="F73" s="71"/>
      <c r="G73" s="71"/>
      <c r="H73" s="71"/>
      <c r="I73" s="71"/>
      <c r="J73" s="71"/>
      <c r="K73" s="71"/>
      <c r="L73" s="72"/>
      <c r="M73" s="2"/>
    </row>
    <row r="74" spans="1:13" ht="31.5" x14ac:dyDescent="0.25">
      <c r="A74" s="1"/>
      <c r="B74" s="4" t="s">
        <v>133</v>
      </c>
      <c r="C74" s="5" t="s">
        <v>11</v>
      </c>
      <c r="D74" s="4" t="s">
        <v>212</v>
      </c>
      <c r="E74" s="4" t="s">
        <v>17</v>
      </c>
      <c r="F74" s="6">
        <v>45000</v>
      </c>
      <c r="G74" s="6">
        <v>1291.5</v>
      </c>
      <c r="H74" s="6">
        <v>0</v>
      </c>
      <c r="I74" s="7">
        <v>1368</v>
      </c>
      <c r="J74" s="7">
        <v>16280.01</v>
      </c>
      <c r="K74" s="7">
        <v>18939.509999999998</v>
      </c>
      <c r="L74" s="8">
        <f t="shared" ref="L74:L83" si="18">F74-K74</f>
        <v>26060.49</v>
      </c>
      <c r="M74" s="2"/>
    </row>
    <row r="75" spans="1:13" ht="31.5" x14ac:dyDescent="0.25">
      <c r="A75" s="1"/>
      <c r="B75" s="4" t="s">
        <v>130</v>
      </c>
      <c r="C75" s="5" t="s">
        <v>11</v>
      </c>
      <c r="D75" s="4" t="s">
        <v>144</v>
      </c>
      <c r="E75" s="4" t="s">
        <v>18</v>
      </c>
      <c r="F75" s="6">
        <v>45000</v>
      </c>
      <c r="G75" s="6">
        <v>1291.5</v>
      </c>
      <c r="H75" s="6">
        <v>102.66</v>
      </c>
      <c r="I75" s="7">
        <v>1368</v>
      </c>
      <c r="J75" s="7">
        <v>525</v>
      </c>
      <c r="K75" s="7">
        <v>3287.16</v>
      </c>
      <c r="L75" s="8">
        <f t="shared" si="18"/>
        <v>41712.839999999997</v>
      </c>
      <c r="M75" s="2"/>
    </row>
    <row r="76" spans="1:13" ht="31.5" x14ac:dyDescent="0.25">
      <c r="A76" s="1"/>
      <c r="B76" s="4" t="s">
        <v>134</v>
      </c>
      <c r="C76" s="5" t="s">
        <v>11</v>
      </c>
      <c r="D76" s="4" t="s">
        <v>144</v>
      </c>
      <c r="E76" s="4" t="s">
        <v>31</v>
      </c>
      <c r="F76" s="6">
        <v>45000</v>
      </c>
      <c r="G76" s="6">
        <v>1291.5</v>
      </c>
      <c r="H76" s="6">
        <v>0</v>
      </c>
      <c r="I76" s="7">
        <v>1368</v>
      </c>
      <c r="J76" s="7">
        <v>14562.34</v>
      </c>
      <c r="K76" s="7">
        <v>17221.84</v>
      </c>
      <c r="L76" s="8">
        <f t="shared" si="18"/>
        <v>27778.16</v>
      </c>
      <c r="M76" s="2"/>
    </row>
    <row r="77" spans="1:13" ht="31.5" x14ac:dyDescent="0.25">
      <c r="A77" s="1"/>
      <c r="B77" s="4" t="s">
        <v>126</v>
      </c>
      <c r="C77" s="5" t="s">
        <v>11</v>
      </c>
      <c r="D77" s="4" t="s">
        <v>202</v>
      </c>
      <c r="E77" s="4" t="s">
        <v>17</v>
      </c>
      <c r="F77" s="6">
        <v>38000</v>
      </c>
      <c r="G77" s="6">
        <v>1090.5999999999999</v>
      </c>
      <c r="H77" s="6">
        <v>0</v>
      </c>
      <c r="I77" s="7">
        <v>1155.2</v>
      </c>
      <c r="J77" s="7">
        <v>6357.72</v>
      </c>
      <c r="K77" s="7">
        <v>8603.52</v>
      </c>
      <c r="L77" s="8">
        <f t="shared" si="18"/>
        <v>29396.48</v>
      </c>
      <c r="M77" s="2"/>
    </row>
    <row r="78" spans="1:13" ht="31.5" x14ac:dyDescent="0.25">
      <c r="A78" s="1"/>
      <c r="B78" s="12" t="s">
        <v>136</v>
      </c>
      <c r="C78" s="5" t="s">
        <v>11</v>
      </c>
      <c r="D78" s="12" t="s">
        <v>38</v>
      </c>
      <c r="E78" s="4" t="s">
        <v>31</v>
      </c>
      <c r="F78" s="6">
        <v>33000</v>
      </c>
      <c r="G78" s="6">
        <v>947.1</v>
      </c>
      <c r="H78" s="6">
        <v>0</v>
      </c>
      <c r="I78" s="7">
        <v>1003.2</v>
      </c>
      <c r="J78" s="7">
        <v>12972.62</v>
      </c>
      <c r="K78" s="7">
        <v>14922.92</v>
      </c>
      <c r="L78" s="8">
        <f t="shared" si="18"/>
        <v>18077.080000000002</v>
      </c>
      <c r="M78" s="2"/>
    </row>
    <row r="79" spans="1:13" ht="31.5" x14ac:dyDescent="0.25">
      <c r="A79" s="1"/>
      <c r="B79" s="4" t="s">
        <v>129</v>
      </c>
      <c r="C79" s="5" t="s">
        <v>14</v>
      </c>
      <c r="D79" s="4" t="s">
        <v>32</v>
      </c>
      <c r="E79" s="4" t="s">
        <v>31</v>
      </c>
      <c r="F79" s="6">
        <v>33000</v>
      </c>
      <c r="G79" s="6">
        <v>947.1</v>
      </c>
      <c r="H79" s="6">
        <v>0</v>
      </c>
      <c r="I79" s="7">
        <v>1003.2</v>
      </c>
      <c r="J79" s="7">
        <v>1131</v>
      </c>
      <c r="K79" s="7">
        <v>3081.3</v>
      </c>
      <c r="L79" s="8">
        <f t="shared" si="18"/>
        <v>29918.7</v>
      </c>
      <c r="M79" s="2"/>
    </row>
    <row r="80" spans="1:13" ht="31.5" x14ac:dyDescent="0.25">
      <c r="A80" s="1"/>
      <c r="B80" s="4" t="s">
        <v>131</v>
      </c>
      <c r="C80" s="5" t="s">
        <v>11</v>
      </c>
      <c r="D80" s="4" t="s">
        <v>34</v>
      </c>
      <c r="E80" s="4" t="s">
        <v>31</v>
      </c>
      <c r="F80" s="6">
        <v>33000</v>
      </c>
      <c r="G80" s="6">
        <v>947.1</v>
      </c>
      <c r="H80" s="6">
        <v>0</v>
      </c>
      <c r="I80" s="7">
        <v>1003.2</v>
      </c>
      <c r="J80" s="7">
        <v>3577.39</v>
      </c>
      <c r="K80" s="7">
        <v>5527.69</v>
      </c>
      <c r="L80" s="8">
        <f t="shared" si="18"/>
        <v>27472.31</v>
      </c>
      <c r="M80" s="2"/>
    </row>
    <row r="81" spans="1:13" ht="31.5" x14ac:dyDescent="0.25">
      <c r="A81" s="1"/>
      <c r="B81" s="4" t="s">
        <v>132</v>
      </c>
      <c r="C81" s="5" t="s">
        <v>11</v>
      </c>
      <c r="D81" s="4" t="s">
        <v>35</v>
      </c>
      <c r="E81" s="4" t="s">
        <v>31</v>
      </c>
      <c r="F81" s="6">
        <v>33000</v>
      </c>
      <c r="G81" s="6">
        <v>947.1</v>
      </c>
      <c r="H81" s="6">
        <v>0</v>
      </c>
      <c r="I81" s="7">
        <v>1003.2</v>
      </c>
      <c r="J81" s="7">
        <v>13695.57</v>
      </c>
      <c r="K81" s="7">
        <v>15645.87</v>
      </c>
      <c r="L81" s="8">
        <f t="shared" si="18"/>
        <v>17354.129999999997</v>
      </c>
      <c r="M81" s="2"/>
    </row>
    <row r="82" spans="1:13" ht="31.5" x14ac:dyDescent="0.25">
      <c r="A82" s="1"/>
      <c r="B82" s="12" t="s">
        <v>138</v>
      </c>
      <c r="C82" s="5" t="s">
        <v>11</v>
      </c>
      <c r="D82" s="58" t="s">
        <v>146</v>
      </c>
      <c r="E82" s="4" t="s">
        <v>31</v>
      </c>
      <c r="F82" s="6">
        <v>33000</v>
      </c>
      <c r="G82" s="6">
        <v>947.1</v>
      </c>
      <c r="H82" s="6">
        <v>0</v>
      </c>
      <c r="I82" s="7">
        <v>1003.2</v>
      </c>
      <c r="J82" s="7">
        <v>3141</v>
      </c>
      <c r="K82" s="7">
        <v>5091.3</v>
      </c>
      <c r="L82" s="8">
        <f t="shared" si="18"/>
        <v>27908.7</v>
      </c>
      <c r="M82" s="2"/>
    </row>
    <row r="83" spans="1:13" ht="31.5" x14ac:dyDescent="0.25">
      <c r="A83" s="1"/>
      <c r="B83" s="12" t="s">
        <v>137</v>
      </c>
      <c r="C83" s="5" t="s">
        <v>11</v>
      </c>
      <c r="D83" s="12" t="s">
        <v>38</v>
      </c>
      <c r="E83" s="4" t="s">
        <v>31</v>
      </c>
      <c r="F83" s="6">
        <v>30000</v>
      </c>
      <c r="G83" s="6">
        <v>861</v>
      </c>
      <c r="H83" s="6">
        <v>0</v>
      </c>
      <c r="I83" s="7">
        <v>912</v>
      </c>
      <c r="J83" s="7">
        <v>6577.41</v>
      </c>
      <c r="K83" s="7">
        <v>8350.41</v>
      </c>
      <c r="L83" s="8">
        <f t="shared" si="18"/>
        <v>21649.59</v>
      </c>
      <c r="M83" s="2"/>
    </row>
    <row r="84" spans="1:13" ht="31.5" x14ac:dyDescent="0.25">
      <c r="A84" s="1"/>
      <c r="B84" s="12" t="s">
        <v>142</v>
      </c>
      <c r="C84" s="5" t="s">
        <v>11</v>
      </c>
      <c r="D84" s="12" t="s">
        <v>68</v>
      </c>
      <c r="E84" s="4" t="s">
        <v>31</v>
      </c>
      <c r="F84" s="6">
        <v>30000</v>
      </c>
      <c r="G84" s="6">
        <v>861</v>
      </c>
      <c r="H84" s="6">
        <v>0</v>
      </c>
      <c r="I84" s="7">
        <v>912</v>
      </c>
      <c r="J84" s="7">
        <v>5310</v>
      </c>
      <c r="K84" s="7">
        <v>7083</v>
      </c>
      <c r="L84" s="8">
        <f t="shared" ref="L84:L85" si="19">F84-K84</f>
        <v>22917</v>
      </c>
      <c r="M84" s="2"/>
    </row>
    <row r="85" spans="1:13" ht="31.5" x14ac:dyDescent="0.25">
      <c r="A85" s="1"/>
      <c r="B85" s="12" t="s">
        <v>143</v>
      </c>
      <c r="C85" s="5" t="s">
        <v>14</v>
      </c>
      <c r="D85" s="12" t="s">
        <v>36</v>
      </c>
      <c r="E85" s="4" t="s">
        <v>31</v>
      </c>
      <c r="F85" s="6">
        <v>30000</v>
      </c>
      <c r="G85" s="6">
        <v>861</v>
      </c>
      <c r="H85" s="6">
        <v>0</v>
      </c>
      <c r="I85" s="7">
        <v>912</v>
      </c>
      <c r="J85" s="7">
        <v>10325</v>
      </c>
      <c r="K85" s="7">
        <v>12098</v>
      </c>
      <c r="L85" s="8">
        <f t="shared" si="19"/>
        <v>17902</v>
      </c>
      <c r="M85" s="2"/>
    </row>
    <row r="86" spans="1:13" ht="31.5" x14ac:dyDescent="0.25">
      <c r="A86" s="1"/>
      <c r="B86" s="4" t="s">
        <v>190</v>
      </c>
      <c r="C86" s="5" t="s">
        <v>14</v>
      </c>
      <c r="D86" s="4" t="s">
        <v>32</v>
      </c>
      <c r="E86" s="4" t="s">
        <v>31</v>
      </c>
      <c r="F86" s="6">
        <v>29000</v>
      </c>
      <c r="G86" s="6">
        <v>832.3</v>
      </c>
      <c r="H86" s="6">
        <v>0</v>
      </c>
      <c r="I86" s="7">
        <v>881.6</v>
      </c>
      <c r="J86" s="7">
        <v>15388.73</v>
      </c>
      <c r="K86" s="7">
        <v>17102.63</v>
      </c>
      <c r="L86" s="8">
        <f>F86-K86</f>
        <v>11897.369999999999</v>
      </c>
      <c r="M86" s="2"/>
    </row>
    <row r="87" spans="1:13" ht="31.5" x14ac:dyDescent="0.25">
      <c r="A87" s="1"/>
      <c r="B87" s="4" t="s">
        <v>127</v>
      </c>
      <c r="C87" s="5" t="s">
        <v>11</v>
      </c>
      <c r="D87" s="4" t="s">
        <v>32</v>
      </c>
      <c r="E87" s="4" t="s">
        <v>31</v>
      </c>
      <c r="F87" s="6">
        <v>28000</v>
      </c>
      <c r="G87" s="6">
        <v>803.6</v>
      </c>
      <c r="H87" s="6">
        <v>0</v>
      </c>
      <c r="I87" s="7">
        <v>851.2</v>
      </c>
      <c r="J87" s="7">
        <v>13897.82</v>
      </c>
      <c r="K87" s="7">
        <v>15552.62</v>
      </c>
      <c r="L87" s="8">
        <f t="shared" ref="L87:L90" si="20">F87-K87</f>
        <v>12447.38</v>
      </c>
      <c r="M87" s="2"/>
    </row>
    <row r="88" spans="1:13" ht="31.5" x14ac:dyDescent="0.25">
      <c r="A88" s="1"/>
      <c r="B88" s="12" t="s">
        <v>33</v>
      </c>
      <c r="C88" s="5" t="s">
        <v>14</v>
      </c>
      <c r="D88" s="12" t="s">
        <v>32</v>
      </c>
      <c r="E88" s="4" t="s">
        <v>31</v>
      </c>
      <c r="F88" s="6">
        <v>28000</v>
      </c>
      <c r="G88" s="6">
        <v>803.6</v>
      </c>
      <c r="H88" s="6">
        <v>0</v>
      </c>
      <c r="I88" s="7">
        <v>851.2</v>
      </c>
      <c r="J88" s="7">
        <v>7316.53</v>
      </c>
      <c r="K88" s="7">
        <v>8971.33</v>
      </c>
      <c r="L88" s="8">
        <f t="shared" si="20"/>
        <v>19028.669999999998</v>
      </c>
      <c r="M88" s="2"/>
    </row>
    <row r="89" spans="1:13" ht="31.5" x14ac:dyDescent="0.25">
      <c r="A89" s="1"/>
      <c r="B89" s="4" t="s">
        <v>128</v>
      </c>
      <c r="C89" s="5" t="s">
        <v>14</v>
      </c>
      <c r="D89" s="4" t="s">
        <v>32</v>
      </c>
      <c r="E89" s="4" t="s">
        <v>31</v>
      </c>
      <c r="F89" s="6">
        <v>28000</v>
      </c>
      <c r="G89" s="6">
        <v>803.6</v>
      </c>
      <c r="H89" s="6">
        <v>0</v>
      </c>
      <c r="I89" s="7">
        <v>851.2</v>
      </c>
      <c r="J89" s="7">
        <v>4733</v>
      </c>
      <c r="K89" s="7">
        <v>6387.8</v>
      </c>
      <c r="L89" s="8">
        <f t="shared" si="20"/>
        <v>21612.2</v>
      </c>
      <c r="M89" s="2"/>
    </row>
    <row r="90" spans="1:13" ht="31.5" x14ac:dyDescent="0.25">
      <c r="A90" s="1"/>
      <c r="B90" s="4" t="s">
        <v>135</v>
      </c>
      <c r="C90" s="5" t="s">
        <v>11</v>
      </c>
      <c r="D90" s="4" t="s">
        <v>145</v>
      </c>
      <c r="E90" s="4" t="s">
        <v>31</v>
      </c>
      <c r="F90" s="6">
        <v>28000</v>
      </c>
      <c r="G90" s="6">
        <v>803.6</v>
      </c>
      <c r="H90" s="6">
        <v>0</v>
      </c>
      <c r="I90" s="7">
        <v>851.2</v>
      </c>
      <c r="J90" s="7">
        <v>10471.379999999999</v>
      </c>
      <c r="K90" s="7">
        <v>12126.18</v>
      </c>
      <c r="L90" s="8">
        <f t="shared" si="20"/>
        <v>15873.82</v>
      </c>
      <c r="M90" s="2"/>
    </row>
    <row r="91" spans="1:13" ht="31.5" x14ac:dyDescent="0.25">
      <c r="A91" s="1"/>
      <c r="B91" s="12" t="s">
        <v>139</v>
      </c>
      <c r="C91" s="5" t="s">
        <v>11</v>
      </c>
      <c r="D91" s="12" t="s">
        <v>145</v>
      </c>
      <c r="E91" s="4" t="s">
        <v>31</v>
      </c>
      <c r="F91" s="6">
        <v>28000</v>
      </c>
      <c r="G91" s="6">
        <v>803.6</v>
      </c>
      <c r="H91" s="6">
        <v>0</v>
      </c>
      <c r="I91" s="7">
        <v>851.2</v>
      </c>
      <c r="J91" s="7">
        <v>8577.19</v>
      </c>
      <c r="K91" s="7">
        <v>10231.99</v>
      </c>
      <c r="L91" s="8">
        <f t="shared" ref="L91" si="21">F91-K91</f>
        <v>17768.010000000002</v>
      </c>
      <c r="M91" s="2"/>
    </row>
    <row r="92" spans="1:13" ht="31.5" x14ac:dyDescent="0.25">
      <c r="A92" s="1"/>
      <c r="B92" s="12" t="s">
        <v>140</v>
      </c>
      <c r="C92" s="5" t="s">
        <v>11</v>
      </c>
      <c r="D92" s="12" t="s">
        <v>147</v>
      </c>
      <c r="E92" s="4" t="s">
        <v>31</v>
      </c>
      <c r="F92" s="6">
        <v>28000</v>
      </c>
      <c r="G92" s="6">
        <v>803.6</v>
      </c>
      <c r="H92" s="6">
        <v>0</v>
      </c>
      <c r="I92" s="7">
        <v>851.2</v>
      </c>
      <c r="J92" s="7">
        <v>4138.6099999999997</v>
      </c>
      <c r="K92" s="7">
        <v>5793.41</v>
      </c>
      <c r="L92" s="8">
        <f t="shared" ref="L92" si="22">F92-K92</f>
        <v>22206.59</v>
      </c>
      <c r="M92" s="2"/>
    </row>
    <row r="93" spans="1:13" ht="31.5" x14ac:dyDescent="0.25">
      <c r="A93" s="1"/>
      <c r="B93" s="12" t="s">
        <v>141</v>
      </c>
      <c r="C93" s="5" t="s">
        <v>14</v>
      </c>
      <c r="D93" s="12" t="s">
        <v>32</v>
      </c>
      <c r="E93" s="4" t="s">
        <v>31</v>
      </c>
      <c r="F93" s="6">
        <v>26000</v>
      </c>
      <c r="G93" s="6">
        <v>746.2</v>
      </c>
      <c r="H93" s="6">
        <v>0</v>
      </c>
      <c r="I93" s="7">
        <v>790.4</v>
      </c>
      <c r="J93" s="7">
        <v>3447.72</v>
      </c>
      <c r="K93" s="7">
        <v>4984.32</v>
      </c>
      <c r="L93" s="8">
        <f t="shared" ref="L93" si="23">F93-K93</f>
        <v>21015.68</v>
      </c>
      <c r="M93" s="2"/>
    </row>
    <row r="94" spans="1:13" ht="16.5" thickBot="1" x14ac:dyDescent="0.3">
      <c r="A94" s="1"/>
      <c r="B94" s="67"/>
      <c r="C94" s="68"/>
      <c r="D94" s="68"/>
      <c r="E94" s="68"/>
      <c r="F94" s="35">
        <f>SUM(F74:F93)</f>
        <v>651000</v>
      </c>
      <c r="G94" s="26">
        <f>SUM(G74:G93)</f>
        <v>18683.7</v>
      </c>
      <c r="H94" s="26">
        <f>SUM(H77:H84)</f>
        <v>0</v>
      </c>
      <c r="I94" s="27">
        <f>SUM(I74:I93)</f>
        <v>19790.400000000005</v>
      </c>
      <c r="J94" s="27">
        <f>SUM(J74:J93)</f>
        <v>162426.03999999998</v>
      </c>
      <c r="K94" s="28">
        <f>SUM(K74:K93)</f>
        <v>201002.79999999996</v>
      </c>
      <c r="L94" s="29">
        <f>SUM(L74:L93)</f>
        <v>449997.20000000007</v>
      </c>
      <c r="M94" s="2"/>
    </row>
    <row r="95" spans="1:13" ht="15.75" x14ac:dyDescent="0.25">
      <c r="A95" s="1"/>
      <c r="B95" s="69" t="s">
        <v>153</v>
      </c>
      <c r="C95" s="70"/>
      <c r="D95" s="70"/>
      <c r="E95" s="70"/>
      <c r="F95" s="71"/>
      <c r="G95" s="71"/>
      <c r="H95" s="71"/>
      <c r="I95" s="71"/>
      <c r="J95" s="71"/>
      <c r="K95" s="71"/>
      <c r="L95" s="72"/>
      <c r="M95" s="2"/>
    </row>
    <row r="96" spans="1:13" ht="63" x14ac:dyDescent="0.25">
      <c r="A96" s="1"/>
      <c r="B96" s="4" t="s">
        <v>112</v>
      </c>
      <c r="C96" s="5" t="s">
        <v>14</v>
      </c>
      <c r="D96" s="60" t="s">
        <v>203</v>
      </c>
      <c r="E96" s="4" t="s">
        <v>17</v>
      </c>
      <c r="F96" s="6">
        <v>130000</v>
      </c>
      <c r="G96" s="6">
        <f>+F96*0.0287</f>
        <v>3731</v>
      </c>
      <c r="H96" s="6">
        <v>18682.169999999998</v>
      </c>
      <c r="I96" s="7">
        <v>3952</v>
      </c>
      <c r="J96" s="7">
        <v>43511.67</v>
      </c>
      <c r="K96" s="7">
        <v>69876.84</v>
      </c>
      <c r="L96" s="8">
        <f>F96-K96</f>
        <v>60123.16</v>
      </c>
      <c r="M96" s="2"/>
    </row>
    <row r="97" spans="1:14" ht="15.75" x14ac:dyDescent="0.25">
      <c r="A97" s="1"/>
      <c r="B97" s="54"/>
      <c r="C97" s="53"/>
      <c r="D97" s="55"/>
      <c r="E97" s="55"/>
      <c r="F97" s="22">
        <f t="shared" ref="F97:L97" si="24">F96</f>
        <v>130000</v>
      </c>
      <c r="G97" s="22">
        <f t="shared" si="24"/>
        <v>3731</v>
      </c>
      <c r="H97" s="22">
        <f t="shared" si="24"/>
        <v>18682.169999999998</v>
      </c>
      <c r="I97" s="56">
        <f t="shared" si="24"/>
        <v>3952</v>
      </c>
      <c r="J97" s="56">
        <f t="shared" si="24"/>
        <v>43511.67</v>
      </c>
      <c r="K97" s="56">
        <f t="shared" si="24"/>
        <v>69876.84</v>
      </c>
      <c r="L97" s="23">
        <f t="shared" si="24"/>
        <v>60123.16</v>
      </c>
      <c r="M97" s="2"/>
    </row>
    <row r="98" spans="1:14" ht="15.75" x14ac:dyDescent="0.25">
      <c r="A98" s="1"/>
      <c r="B98" s="69" t="s">
        <v>85</v>
      </c>
      <c r="C98" s="70"/>
      <c r="D98" s="70"/>
      <c r="E98" s="70"/>
      <c r="F98" s="71"/>
      <c r="G98" s="71"/>
      <c r="H98" s="71"/>
      <c r="I98" s="71"/>
      <c r="J98" s="71"/>
      <c r="K98" s="71"/>
      <c r="L98" s="72"/>
      <c r="M98" s="2"/>
    </row>
    <row r="99" spans="1:14" ht="47.25" x14ac:dyDescent="0.25">
      <c r="A99" s="1"/>
      <c r="B99" s="4" t="s">
        <v>123</v>
      </c>
      <c r="C99" s="5" t="s">
        <v>11</v>
      </c>
      <c r="D99" s="60" t="s">
        <v>205</v>
      </c>
      <c r="E99" s="4" t="s">
        <v>17</v>
      </c>
      <c r="F99" s="6">
        <v>53000</v>
      </c>
      <c r="G99" s="6">
        <v>1521.1</v>
      </c>
      <c r="H99" s="6">
        <v>2277.41</v>
      </c>
      <c r="I99" s="7">
        <v>1611.2</v>
      </c>
      <c r="J99" s="7">
        <v>19532.16</v>
      </c>
      <c r="K99" s="7">
        <v>24941.87</v>
      </c>
      <c r="L99" s="8">
        <f>F99-K99</f>
        <v>28058.13</v>
      </c>
      <c r="M99" s="2"/>
    </row>
    <row r="100" spans="1:14" ht="31.5" x14ac:dyDescent="0.25">
      <c r="A100" s="1"/>
      <c r="B100" s="4" t="s">
        <v>122</v>
      </c>
      <c r="C100" s="5" t="s">
        <v>11</v>
      </c>
      <c r="D100" s="4" t="s">
        <v>204</v>
      </c>
      <c r="E100" s="4" t="s">
        <v>17</v>
      </c>
      <c r="F100" s="6">
        <v>42000</v>
      </c>
      <c r="G100" s="6">
        <v>1205.4000000000001</v>
      </c>
      <c r="H100" s="6">
        <v>724.92</v>
      </c>
      <c r="I100" s="7">
        <v>1276.8</v>
      </c>
      <c r="J100" s="7">
        <v>19192.439999999999</v>
      </c>
      <c r="K100" s="7">
        <v>22399.56</v>
      </c>
      <c r="L100" s="8">
        <f>F100-K100</f>
        <v>19600.439999999999</v>
      </c>
      <c r="M100" s="2"/>
    </row>
    <row r="101" spans="1:14" ht="32.25" thickBot="1" x14ac:dyDescent="0.3">
      <c r="A101" s="1"/>
      <c r="B101" s="4" t="s">
        <v>124</v>
      </c>
      <c r="C101" s="5" t="s">
        <v>11</v>
      </c>
      <c r="D101" s="4" t="s">
        <v>125</v>
      </c>
      <c r="E101" s="4" t="s">
        <v>17</v>
      </c>
      <c r="F101" s="6">
        <v>38000</v>
      </c>
      <c r="G101" s="6">
        <v>1090.5999999999999</v>
      </c>
      <c r="H101" s="6">
        <v>0</v>
      </c>
      <c r="I101" s="7">
        <v>1155.2</v>
      </c>
      <c r="J101" s="7">
        <v>3990.46</v>
      </c>
      <c r="K101" s="7">
        <v>6236.26</v>
      </c>
      <c r="L101" s="8">
        <f>F101-K101</f>
        <v>31763.739999999998</v>
      </c>
      <c r="M101" s="2"/>
    </row>
    <row r="102" spans="1:14" ht="16.5" thickBot="1" x14ac:dyDescent="0.3">
      <c r="A102" s="1"/>
      <c r="B102" s="67"/>
      <c r="C102" s="68"/>
      <c r="D102" s="68"/>
      <c r="E102" s="68"/>
      <c r="F102" s="16">
        <f t="shared" ref="F102:L102" si="25">SUM(F99:F101)</f>
        <v>133000</v>
      </c>
      <c r="G102" s="17">
        <f t="shared" si="25"/>
        <v>3817.1</v>
      </c>
      <c r="H102" s="17">
        <f t="shared" si="25"/>
        <v>3002.33</v>
      </c>
      <c r="I102" s="18">
        <f t="shared" si="25"/>
        <v>4043.2</v>
      </c>
      <c r="J102" s="18">
        <f t="shared" si="25"/>
        <v>42715.06</v>
      </c>
      <c r="K102" s="19">
        <f t="shared" si="25"/>
        <v>53577.69</v>
      </c>
      <c r="L102" s="20">
        <f t="shared" si="25"/>
        <v>79422.31</v>
      </c>
      <c r="M102" s="2"/>
    </row>
    <row r="103" spans="1:14" ht="15.75" x14ac:dyDescent="0.25">
      <c r="A103" s="1"/>
      <c r="B103" s="69" t="s">
        <v>86</v>
      </c>
      <c r="C103" s="70"/>
      <c r="D103" s="70"/>
      <c r="E103" s="70"/>
      <c r="F103" s="71"/>
      <c r="G103" s="71"/>
      <c r="H103" s="71"/>
      <c r="I103" s="71"/>
      <c r="J103" s="71"/>
      <c r="K103" s="71"/>
      <c r="L103" s="72"/>
      <c r="M103" s="2"/>
    </row>
    <row r="104" spans="1:14" ht="31.5" x14ac:dyDescent="0.25">
      <c r="A104" s="1"/>
      <c r="B104" s="4" t="s">
        <v>39</v>
      </c>
      <c r="C104" s="5" t="s">
        <v>14</v>
      </c>
      <c r="D104" s="12" t="s">
        <v>214</v>
      </c>
      <c r="E104" s="4" t="s">
        <v>18</v>
      </c>
      <c r="F104" s="6">
        <v>20066.669999999998</v>
      </c>
      <c r="G104" s="6">
        <f>+F104*0.0287</f>
        <v>575.91342899999995</v>
      </c>
      <c r="H104" s="6">
        <v>0</v>
      </c>
      <c r="I104" s="7">
        <f>+F104*0.0304</f>
        <v>610.02676799999995</v>
      </c>
      <c r="J104" s="7">
        <v>18860.73</v>
      </c>
      <c r="K104" s="7">
        <v>20046.669999999998</v>
      </c>
      <c r="L104" s="8">
        <f>F104-K104</f>
        <v>20</v>
      </c>
      <c r="M104" s="2"/>
    </row>
    <row r="105" spans="1:14" ht="32.25" thickBot="1" x14ac:dyDescent="0.3">
      <c r="A105" s="1"/>
      <c r="B105" s="12" t="s">
        <v>40</v>
      </c>
      <c r="C105" s="5" t="s">
        <v>11</v>
      </c>
      <c r="D105" s="12" t="s">
        <v>214</v>
      </c>
      <c r="E105" s="12" t="s">
        <v>17</v>
      </c>
      <c r="F105" s="9">
        <v>46000</v>
      </c>
      <c r="G105" s="6">
        <f>+F105*0.0287</f>
        <v>1320.2</v>
      </c>
      <c r="H105" s="9">
        <v>0</v>
      </c>
      <c r="I105" s="10">
        <f>+F105*0.0304</f>
        <v>1398.4</v>
      </c>
      <c r="J105" s="10">
        <v>8026.93</v>
      </c>
      <c r="K105" s="7">
        <v>10745.53</v>
      </c>
      <c r="L105" s="11">
        <f>F105-K105</f>
        <v>35254.47</v>
      </c>
      <c r="M105" s="2"/>
    </row>
    <row r="106" spans="1:14" ht="16.5" thickBot="1" x14ac:dyDescent="0.3">
      <c r="A106" s="1"/>
      <c r="B106" s="67"/>
      <c r="C106" s="68"/>
      <c r="D106" s="68"/>
      <c r="E106" s="68"/>
      <c r="F106" s="16">
        <f>SUM(F104:F105)</f>
        <v>66066.67</v>
      </c>
      <c r="G106" s="17">
        <f t="shared" ref="G106:K106" si="26">SUM(G104:G105)</f>
        <v>1896.113429</v>
      </c>
      <c r="H106" s="17">
        <f t="shared" si="26"/>
        <v>0</v>
      </c>
      <c r="I106" s="18">
        <f t="shared" si="26"/>
        <v>2008.426768</v>
      </c>
      <c r="J106" s="18">
        <f t="shared" si="26"/>
        <v>26887.66</v>
      </c>
      <c r="K106" s="19">
        <f t="shared" si="26"/>
        <v>30792.199999999997</v>
      </c>
      <c r="L106" s="20">
        <f>SUM(L104:L105)</f>
        <v>35274.47</v>
      </c>
      <c r="M106" s="2"/>
      <c r="N106" s="34"/>
    </row>
    <row r="107" spans="1:14" ht="15.75" x14ac:dyDescent="0.25">
      <c r="A107" s="1"/>
      <c r="B107" s="69" t="s">
        <v>41</v>
      </c>
      <c r="C107" s="70"/>
      <c r="D107" s="70"/>
      <c r="E107" s="70"/>
      <c r="F107" s="71"/>
      <c r="G107" s="71"/>
      <c r="H107" s="71"/>
      <c r="I107" s="71"/>
      <c r="J107" s="71"/>
      <c r="K107" s="71"/>
      <c r="L107" s="72"/>
      <c r="M107" s="2"/>
    </row>
    <row r="108" spans="1:14" ht="48" thickBot="1" x14ac:dyDescent="0.3">
      <c r="A108" s="1"/>
      <c r="B108" s="4" t="s">
        <v>87</v>
      </c>
      <c r="C108" s="5" t="s">
        <v>11</v>
      </c>
      <c r="D108" s="4" t="s">
        <v>42</v>
      </c>
      <c r="E108" s="4" t="s">
        <v>18</v>
      </c>
      <c r="F108" s="6">
        <v>170000</v>
      </c>
      <c r="G108" s="6">
        <f>F108*0.0287</f>
        <v>4879</v>
      </c>
      <c r="H108" s="6">
        <v>27611.23</v>
      </c>
      <c r="I108" s="7">
        <f>F108*0.0304</f>
        <v>5168</v>
      </c>
      <c r="J108" s="7">
        <v>53719.79</v>
      </c>
      <c r="K108" s="7">
        <v>91378.02</v>
      </c>
      <c r="L108" s="8">
        <f t="shared" ref="L108" si="27">F108-K108</f>
        <v>78621.98</v>
      </c>
      <c r="M108" s="2"/>
    </row>
    <row r="109" spans="1:14" ht="16.5" thickBot="1" x14ac:dyDescent="0.3">
      <c r="A109" s="1"/>
      <c r="B109" s="67"/>
      <c r="C109" s="68"/>
      <c r="D109" s="68"/>
      <c r="E109" s="68"/>
      <c r="F109" s="16">
        <f t="shared" ref="F109:L109" si="28">SUM(F108:F108)</f>
        <v>170000</v>
      </c>
      <c r="G109" s="17">
        <f t="shared" si="28"/>
        <v>4879</v>
      </c>
      <c r="H109" s="17">
        <f t="shared" si="28"/>
        <v>27611.23</v>
      </c>
      <c r="I109" s="18">
        <f t="shared" si="28"/>
        <v>5168</v>
      </c>
      <c r="J109" s="18">
        <f t="shared" si="28"/>
        <v>53719.79</v>
      </c>
      <c r="K109" s="19">
        <f t="shared" si="28"/>
        <v>91378.02</v>
      </c>
      <c r="L109" s="20">
        <f t="shared" si="28"/>
        <v>78621.98</v>
      </c>
      <c r="M109" s="2"/>
      <c r="N109" s="34"/>
    </row>
    <row r="110" spans="1:14" ht="15.75" x14ac:dyDescent="0.25">
      <c r="A110" s="1"/>
      <c r="B110" s="78" t="s">
        <v>71</v>
      </c>
      <c r="C110" s="71"/>
      <c r="D110" s="71"/>
      <c r="E110" s="71"/>
      <c r="F110" s="71"/>
      <c r="G110" s="71"/>
      <c r="H110" s="71"/>
      <c r="I110" s="71"/>
      <c r="J110" s="71"/>
      <c r="K110" s="71"/>
      <c r="L110" s="72"/>
      <c r="M110" s="2"/>
    </row>
    <row r="111" spans="1:14" ht="63" x14ac:dyDescent="0.25">
      <c r="A111" s="1"/>
      <c r="B111" s="4" t="s">
        <v>105</v>
      </c>
      <c r="C111" s="5" t="s">
        <v>11</v>
      </c>
      <c r="D111" s="4" t="s">
        <v>99</v>
      </c>
      <c r="E111" s="4" t="s">
        <v>18</v>
      </c>
      <c r="F111" s="6">
        <v>110000</v>
      </c>
      <c r="G111" s="6">
        <f>F111*0.0287</f>
        <v>3157</v>
      </c>
      <c r="H111" s="6">
        <v>14457.62</v>
      </c>
      <c r="I111" s="7">
        <f>F111*0.0304</f>
        <v>3344</v>
      </c>
      <c r="J111" s="7">
        <v>5745.35</v>
      </c>
      <c r="K111" s="7">
        <v>26703.97</v>
      </c>
      <c r="L111" s="8">
        <f>F111-K111</f>
        <v>83296.03</v>
      </c>
      <c r="M111" s="2"/>
    </row>
    <row r="112" spans="1:14" ht="48" thickBot="1" x14ac:dyDescent="0.3">
      <c r="A112" s="1"/>
      <c r="B112" s="4" t="s">
        <v>45</v>
      </c>
      <c r="C112" s="5" t="s">
        <v>14</v>
      </c>
      <c r="D112" s="4" t="s">
        <v>69</v>
      </c>
      <c r="E112" s="4" t="s">
        <v>18</v>
      </c>
      <c r="F112" s="6">
        <v>60000</v>
      </c>
      <c r="G112" s="6">
        <f>F112*0.0287</f>
        <v>1722</v>
      </c>
      <c r="H112" s="6">
        <v>3486.68</v>
      </c>
      <c r="I112" s="7">
        <f>F112*0.0304</f>
        <v>1824</v>
      </c>
      <c r="J112" s="7">
        <v>14335.01</v>
      </c>
      <c r="K112" s="7">
        <v>21367.69</v>
      </c>
      <c r="L112" s="8">
        <f>F112-K112</f>
        <v>38632.31</v>
      </c>
      <c r="M112" s="2"/>
    </row>
    <row r="113" spans="1:14" ht="16.5" thickBot="1" x14ac:dyDescent="0.3">
      <c r="A113" s="1"/>
      <c r="B113" s="67"/>
      <c r="C113" s="68"/>
      <c r="D113" s="68"/>
      <c r="E113" s="68"/>
      <c r="F113" s="42">
        <f t="shared" ref="F113:L113" si="29">SUM(F111:F112)</f>
        <v>170000</v>
      </c>
      <c r="G113" s="19">
        <f t="shared" si="29"/>
        <v>4879</v>
      </c>
      <c r="H113" s="19">
        <f t="shared" si="29"/>
        <v>17944.3</v>
      </c>
      <c r="I113" s="19">
        <f t="shared" si="29"/>
        <v>5168</v>
      </c>
      <c r="J113" s="19">
        <f t="shared" si="29"/>
        <v>20080.36</v>
      </c>
      <c r="K113" s="19">
        <f t="shared" si="29"/>
        <v>48071.66</v>
      </c>
      <c r="L113" s="20">
        <f t="shared" si="29"/>
        <v>121928.34</v>
      </c>
      <c r="M113" s="2"/>
      <c r="N113" s="34"/>
    </row>
    <row r="114" spans="1:14" ht="15.75" x14ac:dyDescent="0.25">
      <c r="A114" s="1"/>
      <c r="B114" s="78" t="s">
        <v>88</v>
      </c>
      <c r="C114" s="71"/>
      <c r="D114" s="71"/>
      <c r="E114" s="71"/>
      <c r="F114" s="71"/>
      <c r="G114" s="71"/>
      <c r="H114" s="71"/>
      <c r="I114" s="71"/>
      <c r="J114" s="71"/>
      <c r="K114" s="71"/>
      <c r="L114" s="72"/>
      <c r="M114" s="2"/>
    </row>
    <row r="115" spans="1:14" ht="31.5" x14ac:dyDescent="0.25">
      <c r="A115" s="1"/>
      <c r="B115" s="4" t="s">
        <v>168</v>
      </c>
      <c r="C115" s="5" t="s">
        <v>11</v>
      </c>
      <c r="D115" s="4" t="s">
        <v>215</v>
      </c>
      <c r="E115" s="4" t="s">
        <v>18</v>
      </c>
      <c r="F115" s="6">
        <v>110000</v>
      </c>
      <c r="G115" s="6">
        <f>F115*0.0287</f>
        <v>3157</v>
      </c>
      <c r="H115" s="6">
        <v>14457.62</v>
      </c>
      <c r="I115" s="7">
        <f>+F115*0.0304</f>
        <v>3344</v>
      </c>
      <c r="J115" s="7">
        <v>30198.63</v>
      </c>
      <c r="K115" s="7">
        <v>51157.25</v>
      </c>
      <c r="L115" s="8">
        <f>F115-K115</f>
        <v>58842.75</v>
      </c>
      <c r="M115" s="2"/>
    </row>
    <row r="116" spans="1:14" ht="32.25" thickBot="1" x14ac:dyDescent="0.3">
      <c r="A116" s="1"/>
      <c r="B116" s="4" t="s">
        <v>169</v>
      </c>
      <c r="C116" s="5" t="s">
        <v>14</v>
      </c>
      <c r="D116" s="4" t="s">
        <v>206</v>
      </c>
      <c r="E116" s="4" t="s">
        <v>17</v>
      </c>
      <c r="F116" s="9">
        <v>60000</v>
      </c>
      <c r="G116" s="9">
        <f>F116*0.0287</f>
        <v>1722</v>
      </c>
      <c r="H116" s="9">
        <v>3102.72</v>
      </c>
      <c r="I116" s="10">
        <f>+F116*0.0304</f>
        <v>1824</v>
      </c>
      <c r="J116" s="10">
        <v>25106.18</v>
      </c>
      <c r="K116" s="7">
        <v>31754.9</v>
      </c>
      <c r="L116" s="11">
        <f>F116-K116</f>
        <v>28245.1</v>
      </c>
      <c r="M116" s="2"/>
    </row>
    <row r="117" spans="1:14" ht="16.5" thickBot="1" x14ac:dyDescent="0.3">
      <c r="A117" s="1"/>
      <c r="B117" s="67"/>
      <c r="C117" s="68"/>
      <c r="D117" s="68"/>
      <c r="E117" s="68"/>
      <c r="F117" s="16">
        <f t="shared" ref="F117:L117" si="30">SUM(F115:F116)</f>
        <v>170000</v>
      </c>
      <c r="G117" s="17">
        <f t="shared" si="30"/>
        <v>4879</v>
      </c>
      <c r="H117" s="17">
        <f t="shared" si="30"/>
        <v>17560.34</v>
      </c>
      <c r="I117" s="18">
        <f t="shared" si="30"/>
        <v>5168</v>
      </c>
      <c r="J117" s="19">
        <f t="shared" si="30"/>
        <v>55304.81</v>
      </c>
      <c r="K117" s="19">
        <f t="shared" si="30"/>
        <v>82912.149999999994</v>
      </c>
      <c r="L117" s="20">
        <f t="shared" si="30"/>
        <v>87087.85</v>
      </c>
      <c r="M117" s="2"/>
      <c r="N117" s="34"/>
    </row>
    <row r="118" spans="1:14" ht="15.75" x14ac:dyDescent="0.25">
      <c r="A118" s="1"/>
      <c r="B118" s="78" t="s">
        <v>89</v>
      </c>
      <c r="C118" s="71"/>
      <c r="D118" s="71"/>
      <c r="E118" s="71"/>
      <c r="F118" s="71"/>
      <c r="G118" s="71"/>
      <c r="H118" s="71"/>
      <c r="I118" s="71"/>
      <c r="J118" s="71"/>
      <c r="K118" s="71"/>
      <c r="L118" s="72"/>
      <c r="M118" s="2"/>
    </row>
    <row r="119" spans="1:14" ht="63" x14ac:dyDescent="0.25">
      <c r="A119" s="1"/>
      <c r="B119" s="4" t="s">
        <v>46</v>
      </c>
      <c r="C119" s="5" t="s">
        <v>11</v>
      </c>
      <c r="D119" s="4" t="s">
        <v>100</v>
      </c>
      <c r="E119" s="4" t="s">
        <v>18</v>
      </c>
      <c r="F119" s="6">
        <v>110000</v>
      </c>
      <c r="G119" s="6">
        <f>F119*0.0287</f>
        <v>3157</v>
      </c>
      <c r="H119" s="6">
        <v>14457.62</v>
      </c>
      <c r="I119" s="7">
        <f>+F119*0.0304</f>
        <v>3344</v>
      </c>
      <c r="J119" s="7">
        <v>5325</v>
      </c>
      <c r="K119" s="7">
        <v>26283.62</v>
      </c>
      <c r="L119" s="8">
        <f>F119-K119</f>
        <v>83716.38</v>
      </c>
      <c r="M119" s="2"/>
    </row>
    <row r="120" spans="1:14" ht="47.25" x14ac:dyDescent="0.25">
      <c r="A120" s="1"/>
      <c r="B120" s="12" t="s">
        <v>43</v>
      </c>
      <c r="C120" s="5" t="s">
        <v>11</v>
      </c>
      <c r="D120" s="12" t="s">
        <v>216</v>
      </c>
      <c r="E120" s="4" t="s">
        <v>18</v>
      </c>
      <c r="F120" s="6">
        <v>50000</v>
      </c>
      <c r="G120" s="6">
        <f>F120*0.0287</f>
        <v>1435</v>
      </c>
      <c r="H120" s="6">
        <v>1854</v>
      </c>
      <c r="I120" s="7">
        <f>+F120*0.0304</f>
        <v>1520</v>
      </c>
      <c r="J120" s="7">
        <v>9632.7199999999993</v>
      </c>
      <c r="K120" s="7">
        <v>14441.72</v>
      </c>
      <c r="L120" s="8">
        <f>F120-K120</f>
        <v>35558.28</v>
      </c>
      <c r="M120" s="2"/>
    </row>
    <row r="121" spans="1:14" ht="47.25" x14ac:dyDescent="0.25">
      <c r="A121" s="1"/>
      <c r="B121" s="4" t="s">
        <v>44</v>
      </c>
      <c r="C121" s="5" t="s">
        <v>14</v>
      </c>
      <c r="D121" s="12" t="s">
        <v>216</v>
      </c>
      <c r="E121" s="4" t="s">
        <v>18</v>
      </c>
      <c r="F121" s="6">
        <v>50000</v>
      </c>
      <c r="G121" s="6">
        <v>1435</v>
      </c>
      <c r="H121" s="6">
        <v>0</v>
      </c>
      <c r="I121" s="7">
        <f>+F121*0.0304</f>
        <v>1520</v>
      </c>
      <c r="J121" s="7">
        <v>3966.36</v>
      </c>
      <c r="K121" s="7">
        <v>6921.36</v>
      </c>
      <c r="L121" s="8">
        <f>F121-K121</f>
        <v>43078.64</v>
      </c>
      <c r="M121" s="2"/>
    </row>
    <row r="122" spans="1:14" ht="16.5" thickBot="1" x14ac:dyDescent="0.3">
      <c r="A122" s="1"/>
      <c r="B122" s="67"/>
      <c r="C122" s="68"/>
      <c r="D122" s="68"/>
      <c r="E122" s="68"/>
      <c r="F122" s="45">
        <f t="shared" ref="F122:L122" si="31">SUM(F119:F121)</f>
        <v>210000</v>
      </c>
      <c r="G122" s="46">
        <f t="shared" si="31"/>
        <v>6027</v>
      </c>
      <c r="H122" s="46">
        <f t="shared" si="31"/>
        <v>16311.62</v>
      </c>
      <c r="I122" s="27">
        <f t="shared" si="31"/>
        <v>6384</v>
      </c>
      <c r="J122" s="27">
        <f t="shared" si="31"/>
        <v>18924.079999999998</v>
      </c>
      <c r="K122" s="28">
        <f t="shared" si="31"/>
        <v>47646.7</v>
      </c>
      <c r="L122" s="29">
        <f t="shared" si="31"/>
        <v>162353.29999999999</v>
      </c>
      <c r="M122" s="2"/>
      <c r="N122" s="34"/>
    </row>
    <row r="123" spans="1:14" ht="15.75" x14ac:dyDescent="0.25">
      <c r="A123" s="1"/>
      <c r="B123" s="78" t="s">
        <v>47</v>
      </c>
      <c r="C123" s="71"/>
      <c r="D123" s="71"/>
      <c r="E123" s="71"/>
      <c r="F123" s="71"/>
      <c r="G123" s="71"/>
      <c r="H123" s="71"/>
      <c r="I123" s="71"/>
      <c r="J123" s="71"/>
      <c r="K123" s="71"/>
      <c r="L123" s="72"/>
      <c r="M123" s="2"/>
    </row>
    <row r="124" spans="1:14" ht="47.25" x14ac:dyDescent="0.25">
      <c r="A124" s="1"/>
      <c r="B124" s="4" t="s">
        <v>171</v>
      </c>
      <c r="C124" s="5" t="s">
        <v>11</v>
      </c>
      <c r="D124" s="4" t="s">
        <v>218</v>
      </c>
      <c r="E124" s="4" t="s">
        <v>18</v>
      </c>
      <c r="F124" s="6">
        <v>155000</v>
      </c>
      <c r="G124" s="6">
        <v>4448.5</v>
      </c>
      <c r="H124" s="6">
        <v>24562.799999999999</v>
      </c>
      <c r="I124" s="7">
        <v>4712</v>
      </c>
      <c r="J124" s="7">
        <v>12814.83</v>
      </c>
      <c r="K124" s="7">
        <v>46538.13</v>
      </c>
      <c r="L124" s="8">
        <f>F124-K124</f>
        <v>108461.87</v>
      </c>
      <c r="M124" s="2"/>
    </row>
    <row r="125" spans="1:14" s="33" customFormat="1" ht="47.25" x14ac:dyDescent="0.25">
      <c r="A125" s="62"/>
      <c r="B125" s="63" t="s">
        <v>170</v>
      </c>
      <c r="C125" s="13" t="s">
        <v>11</v>
      </c>
      <c r="D125" s="63" t="s">
        <v>217</v>
      </c>
      <c r="E125" s="63" t="s">
        <v>17</v>
      </c>
      <c r="F125" s="64">
        <v>45000</v>
      </c>
      <c r="G125" s="64">
        <v>1291.5</v>
      </c>
      <c r="H125" s="64">
        <v>1148.33</v>
      </c>
      <c r="I125" s="65">
        <v>1368</v>
      </c>
      <c r="J125" s="65">
        <v>23330.14</v>
      </c>
      <c r="K125" s="65">
        <v>27137.97</v>
      </c>
      <c r="L125" s="66">
        <f>F125-K125</f>
        <v>17862.03</v>
      </c>
    </row>
    <row r="126" spans="1:14" ht="47.25" x14ac:dyDescent="0.25">
      <c r="A126" s="1"/>
      <c r="B126" s="12" t="s">
        <v>172</v>
      </c>
      <c r="C126" s="5" t="s">
        <v>11</v>
      </c>
      <c r="D126" s="4" t="s">
        <v>207</v>
      </c>
      <c r="E126" s="12" t="s">
        <v>17</v>
      </c>
      <c r="F126" s="6">
        <v>37000</v>
      </c>
      <c r="G126" s="6">
        <v>1061.9000000000001</v>
      </c>
      <c r="H126" s="6">
        <v>0</v>
      </c>
      <c r="I126" s="7">
        <v>1124.8</v>
      </c>
      <c r="J126" s="7">
        <v>10551.93</v>
      </c>
      <c r="K126" s="7">
        <v>12738.63</v>
      </c>
      <c r="L126" s="8">
        <f t="shared" ref="L126:L138" si="32">F126-K126</f>
        <v>24261.370000000003</v>
      </c>
      <c r="M126" s="2"/>
    </row>
    <row r="127" spans="1:14" ht="47.25" x14ac:dyDescent="0.25">
      <c r="A127" s="1"/>
      <c r="B127" s="12" t="s">
        <v>173</v>
      </c>
      <c r="C127" s="5" t="s">
        <v>11</v>
      </c>
      <c r="D127" s="4" t="s">
        <v>207</v>
      </c>
      <c r="E127" s="12" t="s">
        <v>17</v>
      </c>
      <c r="F127" s="6">
        <v>40000</v>
      </c>
      <c r="G127" s="6">
        <v>1148</v>
      </c>
      <c r="H127" s="6">
        <v>0</v>
      </c>
      <c r="I127" s="7">
        <v>1216</v>
      </c>
      <c r="J127" s="7">
        <v>17645.849999999999</v>
      </c>
      <c r="K127" s="7">
        <v>20009.849999999999</v>
      </c>
      <c r="L127" s="8">
        <f>F127-K127</f>
        <v>19990.150000000001</v>
      </c>
      <c r="M127" s="2"/>
    </row>
    <row r="128" spans="1:14" ht="31.5" x14ac:dyDescent="0.25">
      <c r="A128" s="1"/>
      <c r="B128" s="4" t="s">
        <v>174</v>
      </c>
      <c r="C128" s="5" t="s">
        <v>11</v>
      </c>
      <c r="D128" s="4" t="s">
        <v>48</v>
      </c>
      <c r="E128" s="4" t="s">
        <v>17</v>
      </c>
      <c r="F128" s="6">
        <v>38000</v>
      </c>
      <c r="G128" s="6">
        <v>1090.5999999999999</v>
      </c>
      <c r="H128" s="6">
        <v>0</v>
      </c>
      <c r="I128" s="7">
        <v>1155.2</v>
      </c>
      <c r="J128" s="7">
        <v>2325</v>
      </c>
      <c r="K128" s="7">
        <v>4570.8</v>
      </c>
      <c r="L128" s="8">
        <f t="shared" si="32"/>
        <v>33429.199999999997</v>
      </c>
      <c r="M128" s="2"/>
    </row>
    <row r="129" spans="1:15" ht="31.5" x14ac:dyDescent="0.25">
      <c r="A129" s="1"/>
      <c r="B129" s="4" t="s">
        <v>219</v>
      </c>
      <c r="C129" s="5" t="s">
        <v>11</v>
      </c>
      <c r="D129" s="4" t="s">
        <v>48</v>
      </c>
      <c r="E129" s="4" t="s">
        <v>18</v>
      </c>
      <c r="F129" s="6">
        <v>38000</v>
      </c>
      <c r="G129" s="6">
        <v>1090.5999999999999</v>
      </c>
      <c r="H129" s="6">
        <v>0</v>
      </c>
      <c r="I129" s="7">
        <v>1155.2</v>
      </c>
      <c r="J129" s="7">
        <v>325</v>
      </c>
      <c r="K129" s="7">
        <v>2570.8000000000002</v>
      </c>
      <c r="L129" s="8">
        <f t="shared" si="32"/>
        <v>35429.199999999997</v>
      </c>
      <c r="M129" s="2"/>
    </row>
    <row r="130" spans="1:15" ht="31.5" x14ac:dyDescent="0.25">
      <c r="A130" s="1"/>
      <c r="B130" s="4" t="s">
        <v>175</v>
      </c>
      <c r="C130" s="5" t="s">
        <v>14</v>
      </c>
      <c r="D130" s="4" t="s">
        <v>48</v>
      </c>
      <c r="E130" s="4" t="s">
        <v>18</v>
      </c>
      <c r="F130" s="6">
        <v>38000</v>
      </c>
      <c r="G130" s="6">
        <v>1090.5999999999999</v>
      </c>
      <c r="H130" s="6">
        <v>0</v>
      </c>
      <c r="I130" s="7">
        <v>1155.2</v>
      </c>
      <c r="J130" s="7">
        <v>7450.16</v>
      </c>
      <c r="K130" s="7">
        <v>9695.9599999999991</v>
      </c>
      <c r="L130" s="8">
        <f t="shared" si="32"/>
        <v>28304.04</v>
      </c>
      <c r="M130" s="2"/>
    </row>
    <row r="131" spans="1:15" ht="31.5" x14ac:dyDescent="0.25">
      <c r="A131" s="1"/>
      <c r="B131" s="4" t="s">
        <v>176</v>
      </c>
      <c r="C131" s="5" t="s">
        <v>14</v>
      </c>
      <c r="D131" s="4" t="s">
        <v>48</v>
      </c>
      <c r="E131" s="4" t="s">
        <v>17</v>
      </c>
      <c r="F131" s="6">
        <v>38000</v>
      </c>
      <c r="G131" s="6">
        <v>1090.5999999999999</v>
      </c>
      <c r="H131" s="6">
        <v>0</v>
      </c>
      <c r="I131" s="7">
        <v>1155.2</v>
      </c>
      <c r="J131" s="7">
        <v>16261.65</v>
      </c>
      <c r="K131" s="7">
        <v>18507.45</v>
      </c>
      <c r="L131" s="8">
        <f t="shared" si="32"/>
        <v>19492.55</v>
      </c>
      <c r="M131" s="2"/>
    </row>
    <row r="132" spans="1:15" ht="31.5" x14ac:dyDescent="0.25">
      <c r="A132" s="1"/>
      <c r="B132" s="4" t="s">
        <v>177</v>
      </c>
      <c r="C132" s="5" t="s">
        <v>14</v>
      </c>
      <c r="D132" s="4" t="s">
        <v>48</v>
      </c>
      <c r="E132" s="4" t="s">
        <v>18</v>
      </c>
      <c r="F132" s="6">
        <v>38000</v>
      </c>
      <c r="G132" s="6">
        <v>1090.5999999999999</v>
      </c>
      <c r="H132" s="6">
        <v>0</v>
      </c>
      <c r="I132" s="7">
        <v>1155.2</v>
      </c>
      <c r="J132" s="7">
        <v>11647.22</v>
      </c>
      <c r="K132" s="7">
        <v>13893.02</v>
      </c>
      <c r="L132" s="8">
        <f t="shared" si="32"/>
        <v>24106.98</v>
      </c>
      <c r="M132" s="2"/>
    </row>
    <row r="133" spans="1:15" ht="31.5" x14ac:dyDescent="0.25">
      <c r="A133" s="1"/>
      <c r="B133" s="4" t="s">
        <v>178</v>
      </c>
      <c r="C133" s="5" t="s">
        <v>14</v>
      </c>
      <c r="D133" s="4" t="s">
        <v>48</v>
      </c>
      <c r="E133" s="4" t="s">
        <v>17</v>
      </c>
      <c r="F133" s="6">
        <v>10133.33</v>
      </c>
      <c r="G133" s="6">
        <v>290.83</v>
      </c>
      <c r="H133" s="6">
        <v>0</v>
      </c>
      <c r="I133" s="7">
        <v>308.05</v>
      </c>
      <c r="J133" s="7">
        <v>6264.76</v>
      </c>
      <c r="K133" s="7">
        <v>6863.64</v>
      </c>
      <c r="L133" s="8">
        <f t="shared" si="32"/>
        <v>3269.6899999999996</v>
      </c>
      <c r="M133" s="2"/>
    </row>
    <row r="134" spans="1:15" ht="31.5" x14ac:dyDescent="0.25">
      <c r="A134" s="1"/>
      <c r="B134" s="4" t="s">
        <v>191</v>
      </c>
      <c r="C134" s="5" t="s">
        <v>11</v>
      </c>
      <c r="D134" s="4" t="s">
        <v>48</v>
      </c>
      <c r="E134" s="4" t="s">
        <v>18</v>
      </c>
      <c r="F134" s="6">
        <v>38000</v>
      </c>
      <c r="G134" s="6">
        <v>1090.5999999999999</v>
      </c>
      <c r="H134" s="6">
        <v>0</v>
      </c>
      <c r="I134" s="7">
        <v>1155.2</v>
      </c>
      <c r="J134" s="7">
        <v>6532.16</v>
      </c>
      <c r="K134" s="7">
        <v>8777.9599999999991</v>
      </c>
      <c r="L134" s="8">
        <f t="shared" si="32"/>
        <v>29222.04</v>
      </c>
      <c r="M134" s="2"/>
    </row>
    <row r="135" spans="1:15" ht="31.5" x14ac:dyDescent="0.25">
      <c r="A135" s="1"/>
      <c r="B135" s="12" t="s">
        <v>179</v>
      </c>
      <c r="C135" s="5" t="s">
        <v>11</v>
      </c>
      <c r="D135" s="12" t="s">
        <v>48</v>
      </c>
      <c r="E135" s="4" t="s">
        <v>17</v>
      </c>
      <c r="F135" s="6">
        <v>35000</v>
      </c>
      <c r="G135" s="6">
        <v>1004.5</v>
      </c>
      <c r="H135" s="6">
        <v>0</v>
      </c>
      <c r="I135" s="7">
        <v>1064</v>
      </c>
      <c r="J135" s="7">
        <v>15131.3</v>
      </c>
      <c r="K135" s="7">
        <v>17199.8</v>
      </c>
      <c r="L135" s="8">
        <f t="shared" si="32"/>
        <v>17800.2</v>
      </c>
      <c r="M135" s="2"/>
    </row>
    <row r="136" spans="1:15" ht="31.5" x14ac:dyDescent="0.25">
      <c r="A136" s="1"/>
      <c r="B136" s="4" t="s">
        <v>180</v>
      </c>
      <c r="C136" s="5" t="s">
        <v>14</v>
      </c>
      <c r="D136" s="4" t="s">
        <v>48</v>
      </c>
      <c r="E136" s="4" t="s">
        <v>18</v>
      </c>
      <c r="F136" s="6">
        <v>38000</v>
      </c>
      <c r="G136" s="6">
        <v>1090.5999999999999</v>
      </c>
      <c r="H136" s="6">
        <v>0</v>
      </c>
      <c r="I136" s="7">
        <v>1155.2</v>
      </c>
      <c r="J136" s="7">
        <v>25</v>
      </c>
      <c r="K136" s="7">
        <v>2270.8000000000002</v>
      </c>
      <c r="L136" s="8">
        <f t="shared" si="32"/>
        <v>35729.199999999997</v>
      </c>
      <c r="M136" s="2"/>
    </row>
    <row r="137" spans="1:15" ht="31.5" x14ac:dyDescent="0.25">
      <c r="A137" s="1"/>
      <c r="B137" s="4" t="s">
        <v>186</v>
      </c>
      <c r="C137" s="5" t="s">
        <v>14</v>
      </c>
      <c r="D137" s="4" t="s">
        <v>48</v>
      </c>
      <c r="E137" s="4" t="s">
        <v>17</v>
      </c>
      <c r="F137" s="6">
        <v>38000</v>
      </c>
      <c r="G137" s="6">
        <v>1090.5999999999999</v>
      </c>
      <c r="H137" s="6">
        <v>0</v>
      </c>
      <c r="I137" s="7">
        <v>1155.2</v>
      </c>
      <c r="J137" s="7">
        <v>21025</v>
      </c>
      <c r="K137" s="7">
        <v>23270.799999999999</v>
      </c>
      <c r="L137" s="8">
        <f t="shared" si="32"/>
        <v>14729.2</v>
      </c>
      <c r="M137" s="2"/>
    </row>
    <row r="138" spans="1:15" ht="31.5" x14ac:dyDescent="0.25">
      <c r="A138" s="1"/>
      <c r="B138" s="4" t="s">
        <v>49</v>
      </c>
      <c r="C138" s="5" t="s">
        <v>14</v>
      </c>
      <c r="D138" s="4" t="s">
        <v>48</v>
      </c>
      <c r="E138" s="4" t="s">
        <v>17</v>
      </c>
      <c r="F138" s="6">
        <v>38000</v>
      </c>
      <c r="G138" s="6">
        <v>1090.5999999999999</v>
      </c>
      <c r="H138" s="6">
        <v>0</v>
      </c>
      <c r="I138" s="7">
        <v>1155.2</v>
      </c>
      <c r="J138" s="7">
        <v>9422.7800000000007</v>
      </c>
      <c r="K138" s="7">
        <v>11668.58</v>
      </c>
      <c r="L138" s="8">
        <f t="shared" si="32"/>
        <v>26331.42</v>
      </c>
      <c r="M138" s="2"/>
    </row>
    <row r="139" spans="1:15" ht="47.25" x14ac:dyDescent="0.25">
      <c r="A139" s="1"/>
      <c r="B139" s="4" t="s">
        <v>181</v>
      </c>
      <c r="C139" s="5" t="s">
        <v>14</v>
      </c>
      <c r="D139" s="4" t="s">
        <v>220</v>
      </c>
      <c r="E139" s="4" t="s">
        <v>17</v>
      </c>
      <c r="F139" s="6">
        <v>45000</v>
      </c>
      <c r="G139" s="6">
        <v>1291.5</v>
      </c>
      <c r="H139" s="6">
        <v>1148.33</v>
      </c>
      <c r="I139" s="7">
        <v>1368</v>
      </c>
      <c r="J139" s="7">
        <v>14216.08</v>
      </c>
      <c r="K139" s="7">
        <v>18023.91</v>
      </c>
      <c r="L139" s="8">
        <f>F139-K139</f>
        <v>26976.09</v>
      </c>
      <c r="M139" s="2"/>
    </row>
    <row r="140" spans="1:15" ht="47.25" x14ac:dyDescent="0.25">
      <c r="A140" s="1"/>
      <c r="B140" s="4" t="s">
        <v>182</v>
      </c>
      <c r="C140" s="13" t="s">
        <v>14</v>
      </c>
      <c r="D140" s="4" t="s">
        <v>207</v>
      </c>
      <c r="E140" s="4" t="s">
        <v>17</v>
      </c>
      <c r="F140" s="6">
        <v>45000</v>
      </c>
      <c r="G140" s="6">
        <v>1291.5</v>
      </c>
      <c r="H140" s="6">
        <v>102.66</v>
      </c>
      <c r="I140" s="7">
        <v>1368</v>
      </c>
      <c r="J140" s="7">
        <v>8809.7000000000007</v>
      </c>
      <c r="K140" s="7">
        <v>11571.86</v>
      </c>
      <c r="L140" s="8">
        <f t="shared" ref="L140:L141" si="33">F140-K140</f>
        <v>33428.14</v>
      </c>
      <c r="M140" s="2"/>
    </row>
    <row r="141" spans="1:15" ht="31.5" x14ac:dyDescent="0.25">
      <c r="A141" s="1"/>
      <c r="B141" s="4" t="s">
        <v>183</v>
      </c>
      <c r="C141" s="13" t="s">
        <v>14</v>
      </c>
      <c r="D141" s="4" t="s">
        <v>48</v>
      </c>
      <c r="E141" s="4" t="s">
        <v>17</v>
      </c>
      <c r="F141" s="6">
        <v>33000</v>
      </c>
      <c r="G141" s="6">
        <v>947.1</v>
      </c>
      <c r="H141" s="6">
        <v>0</v>
      </c>
      <c r="I141" s="7">
        <v>1003.2</v>
      </c>
      <c r="J141" s="7">
        <v>525</v>
      </c>
      <c r="K141" s="7">
        <v>2475.3000000000002</v>
      </c>
      <c r="L141" s="8">
        <f t="shared" si="33"/>
        <v>30524.7</v>
      </c>
      <c r="M141" s="2"/>
    </row>
    <row r="142" spans="1:15" ht="31.5" x14ac:dyDescent="0.25">
      <c r="A142" s="1"/>
      <c r="B142" s="4" t="s">
        <v>225</v>
      </c>
      <c r="C142" s="5" t="s">
        <v>14</v>
      </c>
      <c r="D142" s="4" t="s">
        <v>125</v>
      </c>
      <c r="E142" s="4" t="s">
        <v>17</v>
      </c>
      <c r="F142" s="6">
        <v>35000</v>
      </c>
      <c r="G142" s="6">
        <f>F142*0.0287</f>
        <v>1004.5</v>
      </c>
      <c r="H142" s="6">
        <v>0</v>
      </c>
      <c r="I142" s="7">
        <f>+F142*0.0304</f>
        <v>1064</v>
      </c>
      <c r="J142" s="7">
        <v>325</v>
      </c>
      <c r="K142" s="7">
        <v>2393.5</v>
      </c>
      <c r="L142" s="8">
        <f>F142-K142</f>
        <v>32606.5</v>
      </c>
      <c r="M142" s="2"/>
    </row>
    <row r="143" spans="1:15" ht="32.25" thickBot="1" x14ac:dyDescent="0.3">
      <c r="A143" s="1"/>
      <c r="B143" s="4" t="s">
        <v>235</v>
      </c>
      <c r="C143" s="5" t="s">
        <v>14</v>
      </c>
      <c r="D143" s="4" t="s">
        <v>48</v>
      </c>
      <c r="E143" s="4" t="s">
        <v>17</v>
      </c>
      <c r="F143" s="6">
        <v>38000</v>
      </c>
      <c r="G143" s="6">
        <f>F143*0.0287</f>
        <v>1090.5999999999999</v>
      </c>
      <c r="H143" s="6">
        <v>160.38</v>
      </c>
      <c r="I143" s="7">
        <v>1155.2</v>
      </c>
      <c r="J143" s="7">
        <v>25</v>
      </c>
      <c r="K143" s="7">
        <v>2431.1799999999998</v>
      </c>
      <c r="L143" s="8">
        <f t="shared" ref="L143" si="34">F143-K143</f>
        <v>35568.82</v>
      </c>
      <c r="M143" s="2"/>
    </row>
    <row r="144" spans="1:15" ht="16.5" thickBot="1" x14ac:dyDescent="0.3">
      <c r="A144" s="1"/>
      <c r="B144" s="67"/>
      <c r="C144" s="68"/>
      <c r="D144" s="68"/>
      <c r="E144" s="68"/>
      <c r="F144" s="16">
        <f>SUM(F124:F143)</f>
        <v>860133.33000000007</v>
      </c>
      <c r="G144" s="17">
        <f>SUM(G124:G143)</f>
        <v>24685.829999999994</v>
      </c>
      <c r="H144" s="17">
        <f>SUM(H124:H143)</f>
        <v>27122.5</v>
      </c>
      <c r="I144" s="18">
        <f>SUM(I124:I143)</f>
        <v>26148.050000000007</v>
      </c>
      <c r="J144" s="18">
        <f t="shared" ref="J144" si="35">SUM(J124:J142)</f>
        <v>184628.56</v>
      </c>
      <c r="K144" s="19">
        <f>SUM(K124:K143)</f>
        <v>262609.93999999994</v>
      </c>
      <c r="L144" s="20">
        <f>SUM(L124:L143)</f>
        <v>597523.3899999999</v>
      </c>
      <c r="M144" s="2"/>
      <c r="N144" s="34"/>
      <c r="O144" s="33"/>
    </row>
    <row r="145" spans="1:14" ht="15.75" x14ac:dyDescent="0.25">
      <c r="A145" s="1"/>
      <c r="B145" s="78" t="s">
        <v>90</v>
      </c>
      <c r="C145" s="71"/>
      <c r="D145" s="71"/>
      <c r="E145" s="71"/>
      <c r="F145" s="71"/>
      <c r="G145" s="71"/>
      <c r="H145" s="71"/>
      <c r="I145" s="71"/>
      <c r="J145" s="71"/>
      <c r="K145" s="71"/>
      <c r="L145" s="72"/>
      <c r="M145" s="2"/>
    </row>
    <row r="146" spans="1:14" ht="47.25" x14ac:dyDescent="0.25">
      <c r="A146" s="1"/>
      <c r="B146" s="4" t="s">
        <v>50</v>
      </c>
      <c r="C146" s="5" t="s">
        <v>11</v>
      </c>
      <c r="D146" s="4" t="s">
        <v>101</v>
      </c>
      <c r="E146" s="4" t="s">
        <v>18</v>
      </c>
      <c r="F146" s="6">
        <v>170000</v>
      </c>
      <c r="G146" s="6">
        <f>F146*0.0287</f>
        <v>4879</v>
      </c>
      <c r="H146" s="6">
        <v>28571.119999999999</v>
      </c>
      <c r="I146" s="7">
        <f>F146*0.0304</f>
        <v>5168</v>
      </c>
      <c r="J146" s="7">
        <v>30847.63</v>
      </c>
      <c r="K146" s="7">
        <v>69465.75</v>
      </c>
      <c r="L146" s="8">
        <f t="shared" ref="L146:L148" si="36">F146-K146</f>
        <v>100534.25</v>
      </c>
      <c r="M146" s="2"/>
    </row>
    <row r="147" spans="1:14" ht="63" x14ac:dyDescent="0.25">
      <c r="A147" s="1"/>
      <c r="B147" s="4" t="s">
        <v>91</v>
      </c>
      <c r="C147" s="5" t="s">
        <v>14</v>
      </c>
      <c r="D147" s="4" t="s">
        <v>221</v>
      </c>
      <c r="E147" s="4" t="s">
        <v>17</v>
      </c>
      <c r="F147" s="6">
        <v>85000</v>
      </c>
      <c r="G147" s="6">
        <f>F147*0.0287</f>
        <v>2439.5</v>
      </c>
      <c r="H147" s="6">
        <v>8097.05</v>
      </c>
      <c r="I147" s="7">
        <f>+F147*0.0304</f>
        <v>2584</v>
      </c>
      <c r="J147" s="7">
        <v>34794.81</v>
      </c>
      <c r="K147" s="7">
        <v>47915.360000000001</v>
      </c>
      <c r="L147" s="8">
        <f t="shared" si="36"/>
        <v>37084.639999999999</v>
      </c>
      <c r="M147" s="2"/>
    </row>
    <row r="148" spans="1:14" ht="31.5" x14ac:dyDescent="0.25">
      <c r="A148" s="1"/>
      <c r="B148" s="4" t="s">
        <v>51</v>
      </c>
      <c r="C148" s="5" t="s">
        <v>11</v>
      </c>
      <c r="D148" s="4" t="s">
        <v>102</v>
      </c>
      <c r="E148" s="4" t="s">
        <v>17</v>
      </c>
      <c r="F148" s="6">
        <v>75000</v>
      </c>
      <c r="G148" s="6">
        <f>F148*0.0287</f>
        <v>2152.5</v>
      </c>
      <c r="H148" s="6">
        <v>5925.42</v>
      </c>
      <c r="I148" s="7">
        <f>+F148*0.0304</f>
        <v>2280</v>
      </c>
      <c r="J148" s="7">
        <v>26682.76</v>
      </c>
      <c r="K148" s="7">
        <v>37040.68</v>
      </c>
      <c r="L148" s="8">
        <f t="shared" si="36"/>
        <v>37959.32</v>
      </c>
      <c r="M148" s="2"/>
    </row>
    <row r="149" spans="1:14" ht="31.5" x14ac:dyDescent="0.25">
      <c r="A149" s="1"/>
      <c r="B149" s="4" t="s">
        <v>92</v>
      </c>
      <c r="C149" s="5" t="s">
        <v>11</v>
      </c>
      <c r="D149" s="4" t="s">
        <v>108</v>
      </c>
      <c r="E149" s="4" t="s">
        <v>17</v>
      </c>
      <c r="F149" s="6">
        <v>48000</v>
      </c>
      <c r="G149" s="6">
        <f>F149*0.0287</f>
        <v>1377.6</v>
      </c>
      <c r="H149" s="6">
        <v>1571.73</v>
      </c>
      <c r="I149" s="7">
        <f>+F149*0.0304</f>
        <v>1459.2</v>
      </c>
      <c r="J149" s="7">
        <v>6066.89</v>
      </c>
      <c r="K149" s="7">
        <v>10475.42</v>
      </c>
      <c r="L149" s="8">
        <f>F149-K149</f>
        <v>37524.58</v>
      </c>
      <c r="M149" s="2"/>
    </row>
    <row r="150" spans="1:14" ht="31.5" x14ac:dyDescent="0.25">
      <c r="A150" s="1"/>
      <c r="B150" s="4" t="s">
        <v>110</v>
      </c>
      <c r="C150" s="5" t="s">
        <v>11</v>
      </c>
      <c r="D150" s="4" t="s">
        <v>125</v>
      </c>
      <c r="E150" s="4" t="s">
        <v>17</v>
      </c>
      <c r="F150" s="6">
        <v>46000</v>
      </c>
      <c r="G150" s="6">
        <f>F150*0.0287</f>
        <v>1320.2</v>
      </c>
      <c r="H150" s="6" t="s">
        <v>232</v>
      </c>
      <c r="I150" s="7">
        <f>+F150*0.0304</f>
        <v>1398.4</v>
      </c>
      <c r="J150" s="7">
        <v>325</v>
      </c>
      <c r="K150" s="7">
        <v>3043.6</v>
      </c>
      <c r="L150" s="8">
        <f t="shared" ref="L150" si="37">F150-K150</f>
        <v>42956.4</v>
      </c>
      <c r="M150" s="2"/>
    </row>
    <row r="151" spans="1:14" ht="32.25" thickBot="1" x14ac:dyDescent="0.3">
      <c r="A151" s="1"/>
      <c r="B151" s="4" t="s">
        <v>121</v>
      </c>
      <c r="C151" s="59" t="s">
        <v>11</v>
      </c>
      <c r="D151" s="4" t="s">
        <v>125</v>
      </c>
      <c r="E151" s="59" t="s">
        <v>17</v>
      </c>
      <c r="F151" s="9">
        <v>45000</v>
      </c>
      <c r="G151" s="9">
        <v>1291.5</v>
      </c>
      <c r="H151" s="9" t="s">
        <v>232</v>
      </c>
      <c r="I151" s="10">
        <v>1368</v>
      </c>
      <c r="J151" s="10">
        <v>2244.7800000000002</v>
      </c>
      <c r="K151" s="10">
        <v>4904.28</v>
      </c>
      <c r="L151" s="11">
        <f>F151-K151</f>
        <v>40095.72</v>
      </c>
      <c r="M151" s="2"/>
      <c r="N151" s="34"/>
    </row>
    <row r="152" spans="1:14" ht="16.5" thickBot="1" x14ac:dyDescent="0.3">
      <c r="A152" s="1"/>
      <c r="B152" s="67"/>
      <c r="C152" s="68"/>
      <c r="D152" s="68"/>
      <c r="E152" s="68"/>
      <c r="F152" s="16">
        <f t="shared" ref="F152:L152" si="38">SUM(F146:F151)</f>
        <v>469000</v>
      </c>
      <c r="G152" s="17">
        <f t="shared" si="38"/>
        <v>13460.300000000001</v>
      </c>
      <c r="H152" s="17">
        <f t="shared" si="38"/>
        <v>44165.32</v>
      </c>
      <c r="I152" s="18">
        <f t="shared" si="38"/>
        <v>14257.6</v>
      </c>
      <c r="J152" s="18">
        <f t="shared" si="38"/>
        <v>100961.87</v>
      </c>
      <c r="K152" s="19">
        <f t="shared" si="38"/>
        <v>172845.09000000003</v>
      </c>
      <c r="L152" s="20">
        <f t="shared" si="38"/>
        <v>296154.91000000003</v>
      </c>
      <c r="M152" s="2"/>
      <c r="N152" s="34"/>
    </row>
    <row r="153" spans="1:14" ht="15.75" x14ac:dyDescent="0.25">
      <c r="A153" s="1"/>
      <c r="B153" s="78" t="s">
        <v>93</v>
      </c>
      <c r="C153" s="71"/>
      <c r="D153" s="71"/>
      <c r="E153" s="71"/>
      <c r="F153" s="71"/>
      <c r="G153" s="71"/>
      <c r="H153" s="71"/>
      <c r="I153" s="71"/>
      <c r="J153" s="71"/>
      <c r="K153" s="71"/>
      <c r="L153" s="72"/>
      <c r="M153" s="2"/>
    </row>
    <row r="154" spans="1:14" ht="63.75" thickBot="1" x14ac:dyDescent="0.3">
      <c r="A154" s="1"/>
      <c r="B154" s="4" t="s">
        <v>188</v>
      </c>
      <c r="C154" s="5" t="s">
        <v>11</v>
      </c>
      <c r="D154" s="4" t="s">
        <v>103</v>
      </c>
      <c r="E154" s="4" t="s">
        <v>17</v>
      </c>
      <c r="F154" s="9">
        <v>130000</v>
      </c>
      <c r="G154" s="9">
        <f>F154*0.0287</f>
        <v>3731</v>
      </c>
      <c r="H154" s="9">
        <v>18202.23</v>
      </c>
      <c r="I154" s="10">
        <f>+F154*0.0304</f>
        <v>3952</v>
      </c>
      <c r="J154" s="10">
        <v>30109.15</v>
      </c>
      <c r="K154" s="10">
        <v>55994.38</v>
      </c>
      <c r="L154" s="11">
        <f>F154-K154</f>
        <v>74005.62</v>
      </c>
      <c r="M154" s="2"/>
    </row>
    <row r="155" spans="1:14" ht="16.5" thickBot="1" x14ac:dyDescent="0.3">
      <c r="A155" s="1"/>
      <c r="B155" s="67"/>
      <c r="C155" s="68"/>
      <c r="D155" s="68"/>
      <c r="E155" s="68"/>
      <c r="F155" s="16">
        <f>SUM(F154)</f>
        <v>130000</v>
      </c>
      <c r="G155" s="17">
        <f t="shared" ref="G155:K155" si="39">SUM(G154)</f>
        <v>3731</v>
      </c>
      <c r="H155" s="17">
        <f t="shared" si="39"/>
        <v>18202.23</v>
      </c>
      <c r="I155" s="18">
        <f t="shared" si="39"/>
        <v>3952</v>
      </c>
      <c r="J155" s="18">
        <f t="shared" si="39"/>
        <v>30109.15</v>
      </c>
      <c r="K155" s="19">
        <f t="shared" si="39"/>
        <v>55994.38</v>
      </c>
      <c r="L155" s="20">
        <f>SUM(L154)</f>
        <v>74005.62</v>
      </c>
      <c r="M155" s="2"/>
      <c r="N155" s="34"/>
    </row>
    <row r="156" spans="1:14" ht="15.75" x14ac:dyDescent="0.25">
      <c r="A156" s="1"/>
      <c r="B156" s="78" t="s">
        <v>52</v>
      </c>
      <c r="C156" s="71"/>
      <c r="D156" s="71"/>
      <c r="E156" s="71"/>
      <c r="F156" s="71"/>
      <c r="G156" s="71"/>
      <c r="H156" s="71"/>
      <c r="I156" s="71"/>
      <c r="J156" s="71"/>
      <c r="K156" s="71"/>
      <c r="L156" s="72"/>
      <c r="M156" s="2"/>
    </row>
    <row r="157" spans="1:14" ht="31.5" x14ac:dyDescent="0.25">
      <c r="A157" s="1"/>
      <c r="B157" s="4" t="s">
        <v>113</v>
      </c>
      <c r="C157" s="5" t="s">
        <v>14</v>
      </c>
      <c r="D157" s="4" t="s">
        <v>32</v>
      </c>
      <c r="E157" s="4" t="s">
        <v>31</v>
      </c>
      <c r="F157" s="6">
        <v>28000</v>
      </c>
      <c r="G157" s="6">
        <v>803.6</v>
      </c>
      <c r="H157" s="6">
        <v>0</v>
      </c>
      <c r="I157" s="7">
        <v>851.2</v>
      </c>
      <c r="J157" s="7">
        <v>8295.84</v>
      </c>
      <c r="K157" s="7">
        <v>9950.64</v>
      </c>
      <c r="L157" s="8">
        <f>F157-K157</f>
        <v>18049.36</v>
      </c>
      <c r="M157" s="2"/>
    </row>
    <row r="158" spans="1:14" ht="33.75" customHeight="1" x14ac:dyDescent="0.25">
      <c r="A158" s="1"/>
      <c r="B158" s="4" t="s">
        <v>114</v>
      </c>
      <c r="C158" s="5" t="s">
        <v>14</v>
      </c>
      <c r="D158" s="4" t="s">
        <v>125</v>
      </c>
      <c r="E158" s="4" t="s">
        <v>17</v>
      </c>
      <c r="F158" s="6">
        <v>38000</v>
      </c>
      <c r="G158" s="6">
        <v>1090.5999999999999</v>
      </c>
      <c r="H158" s="6">
        <v>0</v>
      </c>
      <c r="I158" s="7">
        <v>1155.2</v>
      </c>
      <c r="J158" s="7">
        <v>3244.78</v>
      </c>
      <c r="K158" s="7">
        <v>5490.58</v>
      </c>
      <c r="L158" s="8">
        <f t="shared" ref="L158:L160" si="40">F158-K158</f>
        <v>32509.42</v>
      </c>
      <c r="M158" s="2"/>
    </row>
    <row r="159" spans="1:14" ht="31.5" x14ac:dyDescent="0.25">
      <c r="A159" s="1"/>
      <c r="B159" s="4" t="s">
        <v>53</v>
      </c>
      <c r="C159" s="5" t="s">
        <v>14</v>
      </c>
      <c r="D159" s="4" t="s">
        <v>32</v>
      </c>
      <c r="E159" s="4" t="s">
        <v>31</v>
      </c>
      <c r="F159" s="6">
        <v>25000</v>
      </c>
      <c r="G159" s="6">
        <v>717.5</v>
      </c>
      <c r="H159" s="6">
        <v>0</v>
      </c>
      <c r="I159" s="7">
        <v>760</v>
      </c>
      <c r="J159" s="7">
        <v>8643.2099999999991</v>
      </c>
      <c r="K159" s="7">
        <v>10120.709999999999</v>
      </c>
      <c r="L159" s="8">
        <f t="shared" si="40"/>
        <v>14879.29</v>
      </c>
      <c r="M159" s="2"/>
    </row>
    <row r="160" spans="1:14" ht="31.5" x14ac:dyDescent="0.25">
      <c r="A160" s="1"/>
      <c r="B160" s="4" t="s">
        <v>115</v>
      </c>
      <c r="C160" s="5" t="s">
        <v>11</v>
      </c>
      <c r="D160" s="4" t="s">
        <v>37</v>
      </c>
      <c r="E160" s="4" t="s">
        <v>31</v>
      </c>
      <c r="F160" s="6">
        <v>25000</v>
      </c>
      <c r="G160" s="6">
        <v>717.5</v>
      </c>
      <c r="H160" s="6">
        <v>0</v>
      </c>
      <c r="I160" s="7">
        <v>760</v>
      </c>
      <c r="J160" s="7">
        <v>6096.1</v>
      </c>
      <c r="K160" s="7">
        <v>7573.6</v>
      </c>
      <c r="L160" s="8">
        <f t="shared" si="40"/>
        <v>17426.400000000001</v>
      </c>
      <c r="M160" s="2"/>
    </row>
    <row r="161" spans="1:15" ht="44.25" customHeight="1" x14ac:dyDescent="0.25">
      <c r="A161" s="1"/>
      <c r="B161" s="4" t="s">
        <v>224</v>
      </c>
      <c r="C161" s="5" t="s">
        <v>14</v>
      </c>
      <c r="D161" s="4" t="s">
        <v>66</v>
      </c>
      <c r="E161" s="4" t="s">
        <v>18</v>
      </c>
      <c r="F161" s="9">
        <v>40000</v>
      </c>
      <c r="G161" s="6">
        <v>1148</v>
      </c>
      <c r="H161" s="9">
        <v>154.68</v>
      </c>
      <c r="I161" s="7">
        <v>1216</v>
      </c>
      <c r="J161" s="10">
        <v>7952.84</v>
      </c>
      <c r="K161" s="7">
        <v>10471.52</v>
      </c>
      <c r="L161" s="11">
        <v>29528.48</v>
      </c>
      <c r="M161" s="2"/>
    </row>
    <row r="162" spans="1:15" ht="32.25" thickBot="1" x14ac:dyDescent="0.3">
      <c r="A162" s="1"/>
      <c r="B162" s="4" t="s">
        <v>116</v>
      </c>
      <c r="C162" s="5" t="s">
        <v>14</v>
      </c>
      <c r="D162" s="4" t="s">
        <v>125</v>
      </c>
      <c r="E162" s="4" t="s">
        <v>18</v>
      </c>
      <c r="F162" s="6">
        <v>45000</v>
      </c>
      <c r="G162" s="6">
        <v>1291.5</v>
      </c>
      <c r="H162" s="6">
        <v>1148.33</v>
      </c>
      <c r="I162" s="7">
        <v>1368</v>
      </c>
      <c r="J162" s="7">
        <v>12368.53</v>
      </c>
      <c r="K162" s="7">
        <v>16176.36</v>
      </c>
      <c r="L162" s="8">
        <f>F162-K162</f>
        <v>28823.64</v>
      </c>
      <c r="M162" s="2"/>
    </row>
    <row r="163" spans="1:15" ht="16.5" thickBot="1" x14ac:dyDescent="0.3">
      <c r="A163" s="1"/>
      <c r="B163" s="99"/>
      <c r="C163" s="100"/>
      <c r="D163" s="100"/>
      <c r="E163" s="101"/>
      <c r="F163" s="16">
        <f t="shared" ref="F163:L163" si="41">SUM(F157:F162)</f>
        <v>201000</v>
      </c>
      <c r="G163" s="17">
        <f t="shared" si="41"/>
        <v>5768.7</v>
      </c>
      <c r="H163" s="17">
        <f t="shared" si="41"/>
        <v>1303.01</v>
      </c>
      <c r="I163" s="18">
        <f t="shared" si="41"/>
        <v>6110.4</v>
      </c>
      <c r="J163" s="18">
        <f t="shared" si="41"/>
        <v>46601.3</v>
      </c>
      <c r="K163" s="43">
        <f>SUM(K157:K162)</f>
        <v>59783.41</v>
      </c>
      <c r="L163" s="20">
        <f t="shared" si="41"/>
        <v>141216.59</v>
      </c>
      <c r="M163" s="2"/>
    </row>
    <row r="164" spans="1:15" ht="15.75" x14ac:dyDescent="0.25">
      <c r="A164" s="1"/>
      <c r="B164" s="47"/>
      <c r="C164" s="48"/>
      <c r="D164" s="48"/>
      <c r="E164" s="48"/>
      <c r="F164" s="50"/>
      <c r="G164" s="50"/>
      <c r="H164" s="50"/>
      <c r="I164" s="51"/>
      <c r="J164" s="51"/>
      <c r="K164" s="51"/>
      <c r="L164" s="52"/>
      <c r="M164" s="2"/>
    </row>
    <row r="165" spans="1:15" ht="15.75" x14ac:dyDescent="0.25">
      <c r="A165" s="1"/>
      <c r="B165" s="90"/>
      <c r="C165" s="91"/>
      <c r="D165" s="91"/>
      <c r="E165" s="91"/>
      <c r="F165" s="91"/>
      <c r="G165" s="91"/>
      <c r="H165" s="91"/>
      <c r="I165" s="91"/>
      <c r="J165" s="91"/>
      <c r="K165" s="91"/>
      <c r="L165" s="92"/>
      <c r="M165" s="2"/>
    </row>
    <row r="166" spans="1:15" ht="47.25" x14ac:dyDescent="0.25">
      <c r="A166" s="1"/>
      <c r="B166" s="93"/>
      <c r="C166" s="94"/>
      <c r="D166" s="95"/>
      <c r="E166" s="21" t="s">
        <v>54</v>
      </c>
      <c r="F166" s="22">
        <f>F163+F155+F152+F144+F122+F117+F113+F109+F106+F102+F97+F94+F72+F67+F63+F55+F47+F44+F40+F36+F32+F26+F22+F15</f>
        <v>6727580</v>
      </c>
      <c r="G166" s="96"/>
      <c r="H166" s="97"/>
      <c r="I166" s="97"/>
      <c r="J166" s="98"/>
      <c r="K166" s="21" t="s">
        <v>55</v>
      </c>
      <c r="L166" s="23">
        <f>L163+L155+L152+L144+L122+L117+L113+L109+L106+L102+L97+L94+L72+L67+L63+L55+L47+L44+L40+L36+L32+L26+L22+L15</f>
        <v>4455376.32</v>
      </c>
      <c r="M166" s="2"/>
    </row>
    <row r="167" spans="1:15" ht="15.75" x14ac:dyDescent="0.25">
      <c r="A167" s="1"/>
      <c r="B167" s="87"/>
      <c r="C167" s="88"/>
      <c r="D167" s="88"/>
      <c r="E167" s="88"/>
      <c r="F167" s="88"/>
      <c r="G167" s="88"/>
      <c r="H167" s="88"/>
      <c r="I167" s="88"/>
      <c r="J167" s="88"/>
      <c r="K167" s="88"/>
      <c r="L167" s="89"/>
      <c r="M167" s="2"/>
    </row>
    <row r="168" spans="1:15" ht="15.75" x14ac:dyDescent="0.25">
      <c r="A168" s="1"/>
      <c r="B168" s="111" t="s">
        <v>56</v>
      </c>
      <c r="C168" s="111"/>
      <c r="D168" s="111"/>
      <c r="E168" s="111"/>
      <c r="F168" s="36"/>
      <c r="G168" s="36"/>
      <c r="H168" s="36"/>
      <c r="I168" s="36"/>
      <c r="J168" s="36"/>
      <c r="K168" s="36"/>
      <c r="L168" s="37"/>
      <c r="M168" s="2"/>
    </row>
    <row r="169" spans="1:15" ht="15.75" x14ac:dyDescent="0.25">
      <c r="A169" s="1"/>
      <c r="B169" s="115" t="s">
        <v>57</v>
      </c>
      <c r="C169" s="115"/>
      <c r="D169" s="112">
        <v>477658.18</v>
      </c>
      <c r="E169" s="112"/>
      <c r="F169" s="38"/>
      <c r="G169" s="38"/>
      <c r="H169" s="38"/>
      <c r="I169" s="38"/>
      <c r="J169" s="38"/>
      <c r="K169" s="38"/>
      <c r="L169" s="39"/>
      <c r="M169" s="2"/>
    </row>
    <row r="170" spans="1:15" ht="15.75" x14ac:dyDescent="0.25">
      <c r="A170" s="1"/>
      <c r="B170" s="115" t="s">
        <v>58</v>
      </c>
      <c r="C170" s="115"/>
      <c r="D170" s="112">
        <v>62261.59</v>
      </c>
      <c r="E170" s="112"/>
      <c r="F170" s="38"/>
      <c r="G170" s="38"/>
      <c r="H170" s="38"/>
      <c r="I170" s="38"/>
      <c r="J170" s="38"/>
      <c r="K170" s="38"/>
      <c r="L170" s="39"/>
      <c r="M170" s="2"/>
    </row>
    <row r="171" spans="1:15" ht="15.75" x14ac:dyDescent="0.25">
      <c r="A171" s="1"/>
      <c r="B171" s="116" t="s">
        <v>59</v>
      </c>
      <c r="C171" s="116"/>
      <c r="D171" s="113">
        <v>469688.4</v>
      </c>
      <c r="E171" s="113"/>
      <c r="F171" s="38"/>
      <c r="G171" s="38"/>
      <c r="H171" s="38"/>
      <c r="I171" s="38"/>
      <c r="J171" s="38"/>
      <c r="K171" s="38"/>
      <c r="L171" s="39"/>
      <c r="M171" s="2"/>
    </row>
    <row r="172" spans="1:15" ht="15.75" x14ac:dyDescent="0.25">
      <c r="A172" s="1"/>
      <c r="B172" s="111" t="s">
        <v>60</v>
      </c>
      <c r="C172" s="111"/>
      <c r="D172" s="114">
        <f>SUM(D169:D171)</f>
        <v>1009608.17</v>
      </c>
      <c r="E172" s="114"/>
      <c r="F172" s="40"/>
      <c r="G172" s="40"/>
      <c r="H172" s="40"/>
      <c r="I172" s="40"/>
      <c r="J172" s="40"/>
      <c r="K172" s="40"/>
      <c r="L172" s="41"/>
      <c r="M172" s="2"/>
      <c r="O172" t="s">
        <v>63</v>
      </c>
    </row>
    <row r="173" spans="1:15" ht="74.25" customHeight="1" x14ac:dyDescent="0.25">
      <c r="A173" s="1"/>
      <c r="B173" s="69" t="s">
        <v>237</v>
      </c>
      <c r="C173" s="70"/>
      <c r="D173" s="70"/>
      <c r="E173" s="70"/>
      <c r="F173" s="70"/>
      <c r="G173" s="70"/>
      <c r="H173" s="70"/>
      <c r="I173" s="70"/>
      <c r="J173" s="70"/>
      <c r="K173" s="70"/>
      <c r="L173" s="102"/>
      <c r="M173" s="2"/>
    </row>
    <row r="174" spans="1:15" ht="72.75" customHeight="1" x14ac:dyDescent="0.25">
      <c r="A174" s="1"/>
      <c r="B174" s="104"/>
      <c r="C174" s="105"/>
      <c r="D174" s="24" t="s">
        <v>61</v>
      </c>
      <c r="E174" s="108" t="s">
        <v>20</v>
      </c>
      <c r="F174" s="109"/>
      <c r="G174" s="110"/>
      <c r="H174" s="24" t="s">
        <v>62</v>
      </c>
      <c r="I174" s="106" t="s">
        <v>234</v>
      </c>
      <c r="J174" s="107"/>
      <c r="K174" s="107"/>
      <c r="L174" s="105"/>
      <c r="M174" s="2"/>
    </row>
    <row r="175" spans="1:15" ht="15.75" x14ac:dyDescent="0.25">
      <c r="A175" s="1"/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2"/>
    </row>
    <row r="177" spans="8:8" x14ac:dyDescent="0.25">
      <c r="H177" s="32"/>
    </row>
    <row r="178" spans="8:8" x14ac:dyDescent="0.25">
      <c r="H178" s="32"/>
    </row>
    <row r="179" spans="8:8" x14ac:dyDescent="0.25">
      <c r="H179" s="32"/>
    </row>
  </sheetData>
  <mergeCells count="80">
    <mergeCell ref="B168:E168"/>
    <mergeCell ref="D169:E169"/>
    <mergeCell ref="D170:E170"/>
    <mergeCell ref="D171:E171"/>
    <mergeCell ref="D172:E172"/>
    <mergeCell ref="B169:C169"/>
    <mergeCell ref="B170:C170"/>
    <mergeCell ref="B171:C171"/>
    <mergeCell ref="B172:C172"/>
    <mergeCell ref="B173:L173"/>
    <mergeCell ref="B175:L175"/>
    <mergeCell ref="B174:C174"/>
    <mergeCell ref="I174:L174"/>
    <mergeCell ref="E174:G174"/>
    <mergeCell ref="B163:E163"/>
    <mergeCell ref="B145:L145"/>
    <mergeCell ref="B152:E152"/>
    <mergeCell ref="B153:L153"/>
    <mergeCell ref="B155:E155"/>
    <mergeCell ref="B156:L156"/>
    <mergeCell ref="B167:L167"/>
    <mergeCell ref="B144:E144"/>
    <mergeCell ref="B103:L103"/>
    <mergeCell ref="B106:E106"/>
    <mergeCell ref="B107:L107"/>
    <mergeCell ref="B109:E109"/>
    <mergeCell ref="B110:L110"/>
    <mergeCell ref="B113:E113"/>
    <mergeCell ref="B114:L114"/>
    <mergeCell ref="B117:E117"/>
    <mergeCell ref="B118:L118"/>
    <mergeCell ref="B122:E122"/>
    <mergeCell ref="B123:L123"/>
    <mergeCell ref="B165:L165"/>
    <mergeCell ref="B166:D166"/>
    <mergeCell ref="G166:J166"/>
    <mergeCell ref="B102:E102"/>
    <mergeCell ref="B48:L48"/>
    <mergeCell ref="B55:E55"/>
    <mergeCell ref="B56:L56"/>
    <mergeCell ref="B63:E63"/>
    <mergeCell ref="B64:L64"/>
    <mergeCell ref="B67:E67"/>
    <mergeCell ref="B68:L68"/>
    <mergeCell ref="B72:E72"/>
    <mergeCell ref="B73:L73"/>
    <mergeCell ref="B94:E94"/>
    <mergeCell ref="B98:L98"/>
    <mergeCell ref="B95:L95"/>
    <mergeCell ref="D5:D7"/>
    <mergeCell ref="E5:E7"/>
    <mergeCell ref="F5:F7"/>
    <mergeCell ref="B2:L2"/>
    <mergeCell ref="B3:L3"/>
    <mergeCell ref="B4:L4"/>
    <mergeCell ref="G5:I5"/>
    <mergeCell ref="J5:J7"/>
    <mergeCell ref="K5:K7"/>
    <mergeCell ref="L5:L7"/>
    <mergeCell ref="G6:G7"/>
    <mergeCell ref="H6:H7"/>
    <mergeCell ref="I6:I7"/>
    <mergeCell ref="B5:B7"/>
    <mergeCell ref="C5:C7"/>
    <mergeCell ref="B26:E26"/>
    <mergeCell ref="B8:L8"/>
    <mergeCell ref="B15:E15"/>
    <mergeCell ref="B16:L16"/>
    <mergeCell ref="B22:E22"/>
    <mergeCell ref="B23:L23"/>
    <mergeCell ref="B47:E47"/>
    <mergeCell ref="B27:L27"/>
    <mergeCell ref="B32:E32"/>
    <mergeCell ref="B33:L33"/>
    <mergeCell ref="B36:E36"/>
    <mergeCell ref="B37:L37"/>
    <mergeCell ref="B40:E40"/>
    <mergeCell ref="B41:L41"/>
    <mergeCell ref="B44:E44"/>
    <mergeCell ref="B45:L45"/>
  </mergeCells>
  <printOptions horizontalCentered="1"/>
  <pageMargins left="0.35433070866141736" right="0.27559055118110237" top="0.25" bottom="0.28999999999999998" header="0.27" footer="0.27559055118110237"/>
  <pageSetup paperSize="5" scale="51" orientation="landscape" r:id="rId1"/>
  <headerFooter>
    <oddFooter>Página &amp;P</oddFooter>
  </headerFooter>
  <rowBreaks count="7" manualBreakCount="7">
    <brk id="32" max="12" man="1"/>
    <brk id="55" max="12" man="1"/>
    <brk id="72" max="12" man="1"/>
    <brk id="97" max="12" man="1"/>
    <brk id="117" max="12" man="1"/>
    <brk id="144" max="12" man="1"/>
    <brk id="16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2026-08-04T14:36:58Z</cp:lastPrinted>
  <dcterms:created xsi:type="dcterms:W3CDTF">2021-07-20T15:29:34Z</dcterms:created>
  <dcterms:modified xsi:type="dcterms:W3CDTF">2026-10-12T14:29:20Z</dcterms:modified>
</cp:coreProperties>
</file>